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12.xml" ContentType="application/vnd.openxmlformats-officedocument.drawing+xml"/>
  <Override PartName="/xl/charts/chart17.xml" ContentType="application/vnd.openxmlformats-officedocument.drawingml.chart+xml"/>
  <Override PartName="/xl/drawings/drawing13.xml" ContentType="application/vnd.openxmlformats-officedocument.drawingml.chartshapes+xml"/>
  <Override PartName="/xl/charts/chart18.xml" ContentType="application/vnd.openxmlformats-officedocument.drawingml.chart+xml"/>
  <Override PartName="/xl/drawings/drawing14.xml" ContentType="application/vnd.openxmlformats-officedocument.drawingml.chartshapes+xml"/>
  <Override PartName="/xl/charts/chart19.xml" ContentType="application/vnd.openxmlformats-officedocument.drawingml.chart+xml"/>
  <Override PartName="/xl/charts/chart20.xml" ContentType="application/vnd.openxmlformats-officedocument.drawingml.chart+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9.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20.xml" ContentType="application/vnd.openxmlformats-officedocument.drawing+xml"/>
  <Override PartName="/xl/charts/chart29.xml" ContentType="application/vnd.openxmlformats-officedocument.drawingml.chart+xml"/>
  <Override PartName="/xl/drawings/drawing21.xml" ContentType="application/vnd.openxmlformats-officedocument.drawingml.chartshapes+xml"/>
  <Override PartName="/xl/charts/chart30.xml" ContentType="application/vnd.openxmlformats-officedocument.drawingml.chart+xml"/>
  <Override PartName="/xl/charts/chart31.xml" ContentType="application/vnd.openxmlformats-officedocument.drawingml.chart+xml"/>
  <Override PartName="/xl/drawings/drawing22.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23.xml" ContentType="application/vnd.openxmlformats-officedocument.drawing+xml"/>
  <Override PartName="/xl/charts/chart35.xml" ContentType="application/vnd.openxmlformats-officedocument.drawingml.chart+xml"/>
  <Override PartName="/xl/drawings/drawing24.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25.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26.xml" ContentType="application/vnd.openxmlformats-officedocument.drawing+xml"/>
  <Override PartName="/xl/tables/table1.xml" ContentType="application/vnd.openxmlformats-officedocument.spreadsheetml.table+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drawings/drawing27.xml" ContentType="application/vnd.openxmlformats-officedocument.drawingml.chartshapes+xml"/>
  <Override PartName="/xl/charts/chart47.xml" ContentType="application/vnd.openxmlformats-officedocument.drawingml.chart+xml"/>
  <Override PartName="/xl/charts/chart48.xml" ContentType="application/vnd.openxmlformats-officedocument.drawingml.chart+xml"/>
  <Override PartName="/xl/drawings/drawing28.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29.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385" windowWidth="9615" windowHeight="5715" tabRatio="933" firstSheet="20" activeTab="28"/>
  </bookViews>
  <sheets>
    <sheet name="index" sheetId="29" r:id="rId1"/>
    <sheet name="GDP " sheetId="40" r:id="rId2"/>
    <sheet name="BoP&amp;Trade" sheetId="1" r:id="rId3"/>
    <sheet name="Prices" sheetId="42" r:id="rId4"/>
    <sheet name="FinancialStat" sheetId="43" r:id="rId5"/>
    <sheet name="GovFinance" sheetId="44" r:id="rId6"/>
    <sheet name="Wages" sheetId="41" r:id="rId7"/>
    <sheet name="FIS" sheetId="46" r:id="rId8"/>
    <sheet name="index-indu" sheetId="30" r:id="rId9"/>
    <sheet name="Investment" sheetId="20" r:id="rId10"/>
    <sheet name="manufacturing" sheetId="15" r:id="rId11"/>
    <sheet name="oil&amp;gas1" sheetId="16" r:id="rId12"/>
    <sheet name="petrochemical" sheetId="17" r:id="rId13"/>
    <sheet name="electricity1" sheetId="18" r:id="rId14"/>
    <sheet name="construction" sheetId="36" r:id="rId15"/>
    <sheet name="transport" sheetId="37" r:id="rId16"/>
    <sheet name="ICT" sheetId="38" r:id="rId17"/>
    <sheet name="Hotel" sheetId="39" r:id="rId18"/>
    <sheet name="index-pop" sheetId="47" r:id="rId19"/>
    <sheet name="Introduction and Key Indicators" sheetId="48" r:id="rId20"/>
    <sheet name="population" sheetId="49" r:id="rId21"/>
    <sheet name="birthFertility" sheetId="50" r:id="rId22"/>
    <sheet name="Social -index" sheetId="51" r:id="rId23"/>
    <sheet name="Education" sheetId="52" r:id="rId24"/>
    <sheet name="Health" sheetId="53" r:id="rId25"/>
    <sheet name="social " sheetId="55" r:id="rId26"/>
    <sheet name="Culture" sheetId="56" r:id="rId27"/>
    <sheet name="index-labour" sheetId="63" r:id="rId28"/>
    <sheet name="labour" sheetId="64" r:id="rId29"/>
    <sheet name="Index-Agri" sheetId="59" r:id="rId30"/>
    <sheet name="Agriculture " sheetId="60" r:id="rId31"/>
    <sheet name="Climate" sheetId="61" r:id="rId32"/>
    <sheet name="Environment" sheetId="62" r:id="rId33"/>
  </sheets>
  <externalReferences>
    <externalReference r:id="rId34"/>
    <externalReference r:id="rId35"/>
    <externalReference r:id="rId36"/>
    <externalReference r:id="rId37"/>
  </externalReferences>
  <definedNames>
    <definedName name="_AMO_SingleObject_75055432_ROM_F0.SEC2.Print_1.SEC1.BDY.Data_Set_WORK_LF4" hidden="1">#REF!</definedName>
    <definedName name="_AMO_SingleObject_75055432_ROM_F0.SEC2.Print_1.SEC1.HDR.TXT1" hidden="1">#REF!</definedName>
    <definedName name="_AMO_SingleObject_75055432_ROM_F0.SEC2.Print_2.SEC1.BDY.Data_Set_WORK_LF4" hidden="1">#REF!</definedName>
    <definedName name="_AMO_SingleObject_75055432_ROM_F0.SEC2.Print_2.SEC1.HDR.TXT1" hidden="1">#REF!</definedName>
    <definedName name="_AMO_SingleObject_75055432_ROM_F0.SEC2.Print_3.SEC1.BDY.Data_Set_WORK_LF4" hidden="1">#REF!</definedName>
    <definedName name="_AMO_SingleObject_75055432_ROM_F0.SEC2.Print_3.SEC1.HDR.TXT1" hidden="1">#REF!</definedName>
    <definedName name="_xlnm.Print_Area" localSheetId="21">birthFertility!$A$1:$F$425</definedName>
    <definedName name="_xlnm.Print_Area" localSheetId="2">'BoP&amp;Trade'!$A$1:$E$485</definedName>
    <definedName name="_xlnm.Print_Area" localSheetId="14">construction!$A$1:$F$194</definedName>
    <definedName name="_xlnm.Print_Area" localSheetId="26">Culture!$A$1:$F$113</definedName>
    <definedName name="_xlnm.Print_Area" localSheetId="23">Education!$A$1:$F$954</definedName>
    <definedName name="_xlnm.Print_Area" localSheetId="13">electricity1!$A$1:$E$243</definedName>
    <definedName name="_xlnm.Print_Area" localSheetId="4">FinancialStat!$A$1:$E$23</definedName>
    <definedName name="_xlnm.Print_Area" localSheetId="7">FIS!$A$1:$E$106</definedName>
    <definedName name="_xlnm.Print_Area" localSheetId="1">'GDP '!$A$1:$E$370</definedName>
    <definedName name="_xlnm.Print_Area" localSheetId="5">GovFinance!$A$1:$E$71</definedName>
    <definedName name="_xlnm.Print_Area" localSheetId="24">Health!$A$1:$F$284</definedName>
    <definedName name="_xlnm.Print_Area" localSheetId="16">ICT!$A$1:$E$49</definedName>
    <definedName name="_xlnm.Print_Area" localSheetId="0">index!$A$1:$E$8</definedName>
    <definedName name="_xlnm.Print_Area" localSheetId="8">'index-indu'!$A$1:$E$10</definedName>
    <definedName name="_xlnm.Print_Area" localSheetId="27">'index-labour'!$A$1:$H$7</definedName>
    <definedName name="_xlnm.Print_Area" localSheetId="18">'index-pop'!$A$1:$F$7</definedName>
    <definedName name="_xlnm.Print_Area" localSheetId="19">'Introduction and Key Indicators'!$A$1:$D$24</definedName>
    <definedName name="_xlnm.Print_Area" localSheetId="28">labour!$A$1:$N$1152</definedName>
    <definedName name="_xlnm.Print_Area" localSheetId="10">manufacturing!$A$1:$E$87</definedName>
    <definedName name="_xlnm.Print_Area" localSheetId="11">'oil&amp;gas1'!$A$1:$E$200</definedName>
    <definedName name="_xlnm.Print_Area" localSheetId="12">petrochemical!$A$1:$E$31</definedName>
    <definedName name="_xlnm.Print_Area" localSheetId="20">population!$A$3:$F$720</definedName>
    <definedName name="_xlnm.Print_Area" localSheetId="3">Prices!$A$1:$E$188</definedName>
    <definedName name="_xlnm.Print_Area" localSheetId="25">'social '!$A$1:$F$175</definedName>
    <definedName name="_xlnm.Print_Area" localSheetId="22">'Social -index'!$A$1:$H$6</definedName>
    <definedName name="_xlnm.Print_Area" localSheetId="15">transport!$A$1:$E$462</definedName>
    <definedName name="_xlnm.Print_Area" localSheetId="6">Wages!$A$1:$E$79</definedName>
  </definedNames>
  <calcPr calcId="145621"/>
</workbook>
</file>

<file path=xl/calcChain.xml><?xml version="1.0" encoding="utf-8"?>
<calcChain xmlns="http://schemas.openxmlformats.org/spreadsheetml/2006/main">
  <c r="J1013" i="64" l="1"/>
  <c r="C398" i="62" l="1"/>
  <c r="C389" i="62"/>
  <c r="C275" i="62"/>
  <c r="B275" i="62"/>
  <c r="C248" i="62"/>
  <c r="B248" i="62"/>
  <c r="Y246" i="62"/>
  <c r="X246" i="62"/>
  <c r="W246" i="62"/>
  <c r="V246" i="62"/>
  <c r="Y245" i="62"/>
  <c r="X245" i="62"/>
  <c r="W245" i="62"/>
  <c r="V245" i="62"/>
  <c r="Y244" i="62"/>
  <c r="X244" i="62"/>
  <c r="W244" i="62"/>
  <c r="V244" i="62"/>
  <c r="Y243" i="62"/>
  <c r="X243" i="62"/>
  <c r="W243" i="62"/>
  <c r="V243" i="62"/>
  <c r="C239" i="62"/>
  <c r="B239" i="62"/>
  <c r="C225" i="62"/>
  <c r="AB205" i="62"/>
  <c r="AA205" i="62"/>
  <c r="Z205" i="62"/>
  <c r="Y205" i="62"/>
  <c r="AB204" i="62"/>
  <c r="AA204" i="62"/>
  <c r="Z204" i="62"/>
  <c r="Y204" i="62"/>
  <c r="AB203" i="62"/>
  <c r="AA203" i="62"/>
  <c r="Z203" i="62"/>
  <c r="Y203" i="62"/>
  <c r="AB201" i="62"/>
  <c r="AA201" i="62"/>
  <c r="Z201" i="62"/>
  <c r="Y201" i="62"/>
  <c r="AB200" i="62"/>
  <c r="AA200" i="62"/>
  <c r="Z200" i="62"/>
  <c r="Y200" i="62"/>
  <c r="K185" i="62"/>
  <c r="J185" i="62"/>
  <c r="I185" i="62"/>
  <c r="H185" i="62"/>
  <c r="C153" i="62"/>
  <c r="R147" i="62"/>
  <c r="Q147" i="62"/>
  <c r="P147" i="62"/>
  <c r="O147" i="62"/>
  <c r="R146" i="62"/>
  <c r="Q146" i="62"/>
  <c r="P146" i="62"/>
  <c r="O146" i="62"/>
  <c r="R144" i="62"/>
  <c r="Q144" i="62"/>
  <c r="P144" i="62"/>
  <c r="O144" i="62"/>
  <c r="N679" i="60"/>
  <c r="M679" i="60"/>
  <c r="E678" i="60"/>
  <c r="D678" i="60"/>
  <c r="N667" i="60"/>
  <c r="M667" i="60"/>
  <c r="L667" i="60"/>
  <c r="K667" i="60"/>
  <c r="H667" i="60"/>
  <c r="E666" i="60"/>
  <c r="D666" i="60"/>
  <c r="C666" i="60"/>
  <c r="B666" i="60"/>
  <c r="N655" i="60"/>
  <c r="M655" i="60"/>
  <c r="L655" i="60"/>
  <c r="K655" i="60"/>
  <c r="H655" i="60"/>
  <c r="E654" i="60"/>
  <c r="D654" i="60"/>
  <c r="C654" i="60"/>
  <c r="B654" i="60"/>
  <c r="E644" i="60"/>
  <c r="E643" i="60"/>
  <c r="C643" i="60"/>
  <c r="B643" i="60"/>
  <c r="C628" i="60"/>
  <c r="B628" i="60"/>
  <c r="E611" i="60"/>
  <c r="E579" i="60"/>
  <c r="D579" i="60"/>
  <c r="C579" i="60"/>
  <c r="B579" i="60"/>
  <c r="C571" i="60"/>
  <c r="B571" i="60"/>
  <c r="C562" i="60"/>
  <c r="B562" i="60"/>
  <c r="C553" i="60"/>
  <c r="B553" i="60"/>
  <c r="B545" i="60"/>
  <c r="E500" i="60"/>
  <c r="D500" i="60"/>
  <c r="C500" i="60"/>
  <c r="B500" i="60"/>
  <c r="E491" i="60"/>
  <c r="D491" i="60"/>
  <c r="C491" i="60"/>
  <c r="B491" i="60"/>
  <c r="J486" i="60"/>
  <c r="E482" i="60"/>
  <c r="D482" i="60"/>
  <c r="C482" i="60"/>
  <c r="B482" i="60"/>
  <c r="O477" i="60"/>
  <c r="O476" i="60"/>
  <c r="O475" i="60"/>
  <c r="D473" i="60"/>
  <c r="C473" i="60"/>
  <c r="B473" i="60"/>
  <c r="C462" i="60"/>
  <c r="B462" i="60"/>
  <c r="E456" i="60"/>
  <c r="E455" i="60"/>
  <c r="E453" i="60"/>
  <c r="E452" i="60"/>
  <c r="E451" i="60"/>
  <c r="E449" i="60"/>
  <c r="E448" i="60"/>
  <c r="E446" i="60"/>
  <c r="E445" i="60"/>
  <c r="E443" i="60"/>
  <c r="E442" i="60"/>
  <c r="E379" i="60"/>
  <c r="D379" i="60"/>
  <c r="E377" i="60"/>
  <c r="D377" i="60"/>
  <c r="C377" i="60"/>
  <c r="B377" i="60"/>
  <c r="E330" i="60"/>
  <c r="D330" i="60"/>
  <c r="C310" i="60"/>
  <c r="B310" i="60"/>
  <c r="J245" i="60"/>
  <c r="J244" i="60"/>
  <c r="J243" i="60"/>
  <c r="D200" i="60"/>
  <c r="D199" i="60"/>
  <c r="D198" i="60"/>
  <c r="D197" i="60"/>
  <c r="D196" i="60"/>
  <c r="D195" i="60"/>
  <c r="D194" i="60"/>
  <c r="D193" i="60"/>
  <c r="D192" i="60"/>
  <c r="D191" i="60"/>
  <c r="D190" i="60"/>
  <c r="D189" i="60"/>
  <c r="D188" i="60"/>
  <c r="D187" i="60"/>
  <c r="D186" i="60"/>
  <c r="B185" i="60"/>
  <c r="D185" i="60" s="1"/>
  <c r="D184" i="60"/>
  <c r="C157" i="60"/>
  <c r="C148" i="60"/>
  <c r="E139" i="60"/>
  <c r="C139" i="60"/>
  <c r="B113" i="60"/>
  <c r="B112" i="60"/>
  <c r="B111" i="60"/>
  <c r="B110" i="60"/>
  <c r="B109" i="60"/>
  <c r="B108" i="60"/>
  <c r="B107" i="60"/>
  <c r="B106" i="60"/>
  <c r="J105" i="60"/>
  <c r="E105" i="60"/>
  <c r="D105" i="60"/>
  <c r="B105" i="60" s="1"/>
  <c r="I54" i="60"/>
  <c r="C50" i="60"/>
  <c r="B50" i="60"/>
  <c r="C49" i="60"/>
  <c r="B49" i="60"/>
  <c r="R4" i="60"/>
  <c r="Q4" i="60"/>
  <c r="P4" i="60"/>
  <c r="F86" i="56" l="1"/>
  <c r="E86" i="56"/>
  <c r="D86" i="56"/>
  <c r="C80" i="56"/>
  <c r="C79" i="56"/>
  <c r="C78" i="56"/>
  <c r="C77" i="56"/>
  <c r="C76" i="56"/>
  <c r="C75" i="56"/>
  <c r="F35" i="56"/>
  <c r="F25" i="56"/>
  <c r="E174" i="55"/>
  <c r="E173" i="55"/>
  <c r="E172" i="55"/>
  <c r="E171" i="55"/>
  <c r="E170" i="55"/>
  <c r="E169" i="55"/>
  <c r="E168" i="55"/>
  <c r="E167" i="55"/>
  <c r="E166" i="55"/>
  <c r="E165" i="55"/>
  <c r="E164" i="55"/>
  <c r="E163" i="55"/>
  <c r="E162" i="55"/>
  <c r="E161" i="55"/>
  <c r="E160" i="55"/>
  <c r="E159" i="55"/>
  <c r="E158" i="55"/>
  <c r="E157" i="55"/>
  <c r="E156" i="55"/>
  <c r="E155" i="55"/>
  <c r="E154" i="55"/>
  <c r="E153" i="55"/>
  <c r="E152" i="55"/>
  <c r="D151" i="55"/>
  <c r="C151" i="55"/>
  <c r="E151" i="55" s="1"/>
  <c r="D127" i="55"/>
  <c r="C127" i="55"/>
  <c r="C126" i="55" s="1"/>
  <c r="D126" i="55"/>
  <c r="E112" i="55"/>
  <c r="H51" i="55"/>
  <c r="H50" i="55"/>
  <c r="H49" i="55"/>
  <c r="H48" i="55"/>
  <c r="H47" i="55"/>
  <c r="H46" i="55"/>
  <c r="H45" i="55"/>
  <c r="H44" i="55"/>
  <c r="H43" i="55"/>
  <c r="H42" i="55"/>
  <c r="H41" i="55"/>
  <c r="H40" i="55"/>
  <c r="H39" i="55"/>
  <c r="H38" i="55"/>
  <c r="H37" i="55"/>
  <c r="H36" i="55"/>
  <c r="H35" i="55"/>
  <c r="H34" i="55"/>
  <c r="H33" i="55"/>
  <c r="F32" i="55"/>
  <c r="E32" i="55"/>
  <c r="H32" i="55" s="1"/>
  <c r="D32" i="55"/>
  <c r="C32" i="55"/>
  <c r="E6" i="55"/>
  <c r="D6" i="55"/>
  <c r="C6" i="55"/>
  <c r="E224" i="53"/>
  <c r="B199" i="53"/>
  <c r="D67" i="53"/>
  <c r="C67" i="53"/>
  <c r="D66" i="53"/>
  <c r="C66" i="53"/>
  <c r="C65" i="53"/>
  <c r="D56" i="53"/>
  <c r="C56" i="53"/>
  <c r="D52" i="53"/>
  <c r="C52" i="53"/>
  <c r="D48" i="53"/>
  <c r="C48" i="53"/>
  <c r="D47" i="53"/>
  <c r="C47" i="53"/>
  <c r="D46" i="53"/>
  <c r="C46" i="53"/>
  <c r="D45" i="53"/>
  <c r="C45" i="53"/>
  <c r="D44" i="53"/>
  <c r="C44" i="53"/>
  <c r="C36" i="53"/>
  <c r="I5" i="53"/>
  <c r="E724" i="52"/>
  <c r="D724" i="52"/>
  <c r="E721" i="52"/>
  <c r="D721" i="52"/>
  <c r="E720" i="52"/>
  <c r="D720" i="52"/>
  <c r="E719" i="52"/>
  <c r="D719" i="52"/>
  <c r="E718" i="52"/>
  <c r="D718" i="52"/>
  <c r="E715" i="52"/>
  <c r="D715" i="52"/>
  <c r="E712" i="52"/>
  <c r="D712" i="52"/>
  <c r="E711" i="52"/>
  <c r="D711" i="52"/>
  <c r="E710" i="52"/>
  <c r="D710" i="52"/>
  <c r="E709" i="52"/>
  <c r="D709" i="52"/>
  <c r="E706" i="52"/>
  <c r="D706" i="52"/>
  <c r="E703" i="52"/>
  <c r="D703" i="52"/>
  <c r="E702" i="52"/>
  <c r="D702" i="52"/>
  <c r="E701" i="52"/>
  <c r="D701" i="52"/>
  <c r="E700" i="52"/>
  <c r="D700" i="52"/>
  <c r="E699" i="52"/>
  <c r="D699" i="52"/>
  <c r="E698" i="52"/>
  <c r="D698" i="52"/>
  <c r="E697" i="52"/>
  <c r="D697" i="52"/>
  <c r="E696" i="52"/>
  <c r="D696" i="52"/>
  <c r="E695" i="52"/>
  <c r="D695" i="52"/>
  <c r="E694" i="52"/>
  <c r="D694" i="52"/>
  <c r="E693" i="52"/>
  <c r="D693" i="52"/>
  <c r="E692" i="52"/>
  <c r="D692" i="52"/>
  <c r="E691" i="52"/>
  <c r="D691" i="52"/>
  <c r="F686" i="52"/>
  <c r="F685" i="52"/>
  <c r="F684" i="52" s="1"/>
  <c r="E684" i="52"/>
  <c r="D684" i="52"/>
  <c r="C684" i="52"/>
  <c r="F683" i="52"/>
  <c r="F682" i="52"/>
  <c r="F681" i="52" s="1"/>
  <c r="E681" i="52"/>
  <c r="D681" i="52"/>
  <c r="C681" i="52"/>
  <c r="F680" i="52"/>
  <c r="E680" i="52"/>
  <c r="D680" i="52"/>
  <c r="C680" i="52"/>
  <c r="F679" i="52"/>
  <c r="E679" i="52"/>
  <c r="D679" i="52"/>
  <c r="C679" i="52"/>
  <c r="F678" i="52"/>
  <c r="E678" i="52"/>
  <c r="D678" i="52"/>
  <c r="C678" i="52"/>
  <c r="F676" i="52"/>
  <c r="F675" i="52"/>
  <c r="F674" i="52"/>
  <c r="E674" i="52"/>
  <c r="D674" i="52"/>
  <c r="C674" i="52"/>
  <c r="F673" i="52"/>
  <c r="F672" i="52"/>
  <c r="F671" i="52"/>
  <c r="E671" i="52"/>
  <c r="D671" i="52"/>
  <c r="C671" i="52"/>
  <c r="F670" i="52"/>
  <c r="E670" i="52"/>
  <c r="D670" i="52"/>
  <c r="C670" i="52"/>
  <c r="F669" i="52"/>
  <c r="E669" i="52"/>
  <c r="D669" i="52"/>
  <c r="C669" i="52"/>
  <c r="F668" i="52"/>
  <c r="E668" i="52"/>
  <c r="D668" i="52"/>
  <c r="C668" i="52"/>
  <c r="F666" i="52"/>
  <c r="F665" i="52"/>
  <c r="F664" i="52"/>
  <c r="E664" i="52"/>
  <c r="D664" i="52"/>
  <c r="C664" i="52"/>
  <c r="F663" i="52"/>
  <c r="F662" i="52"/>
  <c r="F661" i="52"/>
  <c r="E661" i="52"/>
  <c r="D661" i="52"/>
  <c r="C661" i="52"/>
  <c r="F660" i="52"/>
  <c r="E660" i="52"/>
  <c r="D660" i="52"/>
  <c r="C660" i="52"/>
  <c r="F659" i="52"/>
  <c r="E659" i="52"/>
  <c r="D659" i="52"/>
  <c r="C659" i="52"/>
  <c r="F658" i="52"/>
  <c r="E658" i="52"/>
  <c r="D658" i="52"/>
  <c r="C658" i="52"/>
  <c r="F656" i="52"/>
  <c r="E656" i="52"/>
  <c r="D656" i="52"/>
  <c r="C656" i="52"/>
  <c r="F655" i="52"/>
  <c r="E655" i="52"/>
  <c r="D655" i="52"/>
  <c r="C655" i="52"/>
  <c r="F654" i="52"/>
  <c r="E654" i="52"/>
  <c r="D654" i="52"/>
  <c r="C654" i="52"/>
  <c r="F653" i="52"/>
  <c r="E653" i="52"/>
  <c r="D653" i="52"/>
  <c r="C653" i="52"/>
  <c r="F652" i="52"/>
  <c r="E652" i="52"/>
  <c r="D652" i="52"/>
  <c r="C652" i="52"/>
  <c r="F651" i="52"/>
  <c r="E651" i="52"/>
  <c r="D651" i="52"/>
  <c r="C651" i="52"/>
  <c r="F650" i="52"/>
  <c r="E650" i="52"/>
  <c r="D650" i="52"/>
  <c r="C650" i="52"/>
  <c r="F649" i="52"/>
  <c r="E649" i="52"/>
  <c r="D649" i="52"/>
  <c r="C649" i="52"/>
  <c r="F648" i="52"/>
  <c r="E648" i="52"/>
  <c r="D648" i="52"/>
  <c r="C648" i="52"/>
  <c r="D639" i="52"/>
  <c r="C639" i="52"/>
  <c r="D636" i="52"/>
  <c r="C636" i="52"/>
  <c r="D633" i="52"/>
  <c r="C633" i="52"/>
  <c r="D632" i="52"/>
  <c r="C632" i="52"/>
  <c r="D631" i="52"/>
  <c r="C631" i="52"/>
  <c r="D630" i="52"/>
  <c r="C630" i="52"/>
  <c r="D557" i="52"/>
  <c r="C557" i="52"/>
  <c r="E556" i="52"/>
  <c r="E555" i="52"/>
  <c r="M513" i="52"/>
  <c r="L513" i="52"/>
  <c r="K513" i="52"/>
  <c r="J513" i="52"/>
  <c r="I513" i="52"/>
  <c r="M512" i="52"/>
  <c r="L512" i="52"/>
  <c r="K512" i="52"/>
  <c r="J512" i="52"/>
  <c r="I512" i="52"/>
  <c r="M508" i="52"/>
  <c r="L508" i="52"/>
  <c r="K508" i="52"/>
  <c r="J508" i="52"/>
  <c r="I508" i="52"/>
  <c r="F417" i="52"/>
  <c r="E417" i="52"/>
  <c r="D417" i="52"/>
  <c r="F414" i="52"/>
  <c r="E414" i="52"/>
  <c r="D414" i="52"/>
  <c r="F411" i="52"/>
  <c r="E411" i="52"/>
  <c r="D411" i="52"/>
  <c r="F410" i="52"/>
  <c r="E410" i="52"/>
  <c r="D410" i="52"/>
  <c r="F409" i="52"/>
  <c r="E409" i="52"/>
  <c r="E408" i="52" s="1"/>
  <c r="D409" i="52"/>
  <c r="F408" i="52"/>
  <c r="D408" i="52"/>
  <c r="F402" i="52"/>
  <c r="F401" i="52"/>
  <c r="F400" i="52" s="1"/>
  <c r="E400" i="52"/>
  <c r="D400" i="52"/>
  <c r="C400" i="52"/>
  <c r="F399" i="52"/>
  <c r="F398" i="52"/>
  <c r="F397" i="52"/>
  <c r="E397" i="52"/>
  <c r="D397" i="52"/>
  <c r="C397" i="52"/>
  <c r="F396" i="52"/>
  <c r="E396" i="52"/>
  <c r="D396" i="52"/>
  <c r="C396" i="52"/>
  <c r="F395" i="52"/>
  <c r="E395" i="52"/>
  <c r="D395" i="52"/>
  <c r="C395" i="52"/>
  <c r="F394" i="52"/>
  <c r="E394" i="52"/>
  <c r="D394" i="52"/>
  <c r="C394" i="52"/>
  <c r="F392" i="52"/>
  <c r="F391" i="52"/>
  <c r="F390" i="52"/>
  <c r="E390" i="52"/>
  <c r="D390" i="52"/>
  <c r="C390" i="52"/>
  <c r="F389" i="52"/>
  <c r="F388" i="52"/>
  <c r="F387" i="52"/>
  <c r="E387" i="52"/>
  <c r="D387" i="52"/>
  <c r="C387" i="52"/>
  <c r="F386" i="52"/>
  <c r="E386" i="52"/>
  <c r="D386" i="52"/>
  <c r="C386" i="52"/>
  <c r="F385" i="52"/>
  <c r="E385" i="52"/>
  <c r="D385" i="52"/>
  <c r="C385" i="52"/>
  <c r="F384" i="52"/>
  <c r="E384" i="52"/>
  <c r="D384" i="52"/>
  <c r="C384" i="52"/>
  <c r="F382" i="52"/>
  <c r="F381" i="52"/>
  <c r="E380" i="52"/>
  <c r="D380" i="52"/>
  <c r="C380" i="52"/>
  <c r="F379" i="52"/>
  <c r="F378" i="52"/>
  <c r="F377" i="52" s="1"/>
  <c r="E377" i="52"/>
  <c r="D377" i="52"/>
  <c r="C377" i="52"/>
  <c r="F376" i="52"/>
  <c r="E376" i="52"/>
  <c r="D376" i="52"/>
  <c r="C376" i="52"/>
  <c r="F375" i="52"/>
  <c r="E375" i="52"/>
  <c r="D375" i="52"/>
  <c r="C375" i="52"/>
  <c r="F374" i="52"/>
  <c r="E374" i="52"/>
  <c r="D374" i="52"/>
  <c r="C374" i="52"/>
  <c r="F372" i="52"/>
  <c r="E372" i="52"/>
  <c r="D372" i="52"/>
  <c r="C372" i="52"/>
  <c r="F371" i="52"/>
  <c r="E371" i="52"/>
  <c r="D371" i="52"/>
  <c r="C371" i="52"/>
  <c r="F370" i="52"/>
  <c r="E370" i="52"/>
  <c r="D370" i="52"/>
  <c r="C370" i="52"/>
  <c r="F369" i="52"/>
  <c r="E369" i="52"/>
  <c r="D369" i="52"/>
  <c r="C369" i="52"/>
  <c r="F368" i="52"/>
  <c r="E368" i="52"/>
  <c r="D368" i="52"/>
  <c r="C368" i="52"/>
  <c r="F367" i="52"/>
  <c r="E367" i="52"/>
  <c r="D367" i="52"/>
  <c r="C367" i="52"/>
  <c r="F366" i="52"/>
  <c r="E366" i="52"/>
  <c r="D366" i="52"/>
  <c r="C366" i="52"/>
  <c r="F365" i="52"/>
  <c r="E365" i="52"/>
  <c r="D365" i="52"/>
  <c r="C365" i="52"/>
  <c r="F364" i="52"/>
  <c r="E364" i="52"/>
  <c r="D364" i="52"/>
  <c r="C364" i="52"/>
  <c r="E357" i="52"/>
  <c r="E356" i="52"/>
  <c r="E355" i="52"/>
  <c r="E354" i="52"/>
  <c r="E353" i="52"/>
  <c r="E352" i="52" s="1"/>
  <c r="D352" i="52"/>
  <c r="C352" i="52"/>
  <c r="E339" i="52"/>
  <c r="D339" i="52"/>
  <c r="C339" i="52"/>
  <c r="F226" i="52"/>
  <c r="E226" i="52"/>
  <c r="F225" i="52"/>
  <c r="E225" i="52"/>
  <c r="F224" i="52"/>
  <c r="E224" i="52"/>
  <c r="F223" i="52"/>
  <c r="E223" i="52"/>
  <c r="E222" i="52"/>
  <c r="D222" i="52"/>
  <c r="C222" i="52"/>
  <c r="F221" i="52"/>
  <c r="E221" i="52"/>
  <c r="F220" i="52"/>
  <c r="E220" i="52"/>
  <c r="F219" i="52"/>
  <c r="E219" i="52"/>
  <c r="F218" i="52"/>
  <c r="E218" i="52"/>
  <c r="E217" i="52"/>
  <c r="D217" i="52"/>
  <c r="C217" i="52"/>
  <c r="D216" i="52"/>
  <c r="C216" i="52"/>
  <c r="E216" i="52" s="1"/>
  <c r="D215" i="52"/>
  <c r="C215" i="52"/>
  <c r="D214" i="52"/>
  <c r="C214" i="52"/>
  <c r="D213" i="52"/>
  <c r="F213" i="52" s="1"/>
  <c r="C213" i="52"/>
  <c r="D212" i="52"/>
  <c r="F212" i="52" s="1"/>
  <c r="C212" i="52"/>
  <c r="F171" i="52"/>
  <c r="E171" i="52"/>
  <c r="D171" i="52"/>
  <c r="F168" i="52"/>
  <c r="E168" i="52"/>
  <c r="D168" i="52"/>
  <c r="F165" i="52"/>
  <c r="E165" i="52"/>
  <c r="D165" i="52"/>
  <c r="F164" i="52"/>
  <c r="E164" i="52"/>
  <c r="D164" i="52"/>
  <c r="F163" i="52"/>
  <c r="F162" i="52" s="1"/>
  <c r="E163" i="52"/>
  <c r="D163" i="52"/>
  <c r="D162" i="52" s="1"/>
  <c r="E162" i="52"/>
  <c r="F158" i="52"/>
  <c r="E158" i="52"/>
  <c r="D158" i="52"/>
  <c r="F155" i="52"/>
  <c r="E155" i="52"/>
  <c r="D155" i="52"/>
  <c r="F152" i="52"/>
  <c r="E152" i="52"/>
  <c r="D152" i="52"/>
  <c r="F151" i="52"/>
  <c r="E151" i="52"/>
  <c r="D151" i="52"/>
  <c r="F150" i="52"/>
  <c r="F149" i="52" s="1"/>
  <c r="E150" i="52"/>
  <c r="D150" i="52"/>
  <c r="D149" i="52" s="1"/>
  <c r="E149" i="52"/>
  <c r="F147" i="52"/>
  <c r="E147" i="52"/>
  <c r="D147" i="52"/>
  <c r="F146" i="52"/>
  <c r="E146" i="52"/>
  <c r="E145" i="52" s="1"/>
  <c r="D146" i="52"/>
  <c r="F145" i="52"/>
  <c r="D145" i="52"/>
  <c r="F144" i="52"/>
  <c r="E144" i="52"/>
  <c r="D144" i="52"/>
  <c r="F143" i="52"/>
  <c r="F142" i="52" s="1"/>
  <c r="E143" i="52"/>
  <c r="D143" i="52"/>
  <c r="D142" i="52" s="1"/>
  <c r="E142" i="52"/>
  <c r="F141" i="52"/>
  <c r="E141" i="52"/>
  <c r="D141" i="52"/>
  <c r="D139" i="52" s="1"/>
  <c r="F140" i="52"/>
  <c r="E140" i="52"/>
  <c r="E139" i="52" s="1"/>
  <c r="E136" i="52" s="1"/>
  <c r="D140" i="52"/>
  <c r="F139" i="52"/>
  <c r="F138" i="52"/>
  <c r="E138" i="52"/>
  <c r="D138" i="52"/>
  <c r="F137" i="52"/>
  <c r="E137" i="52"/>
  <c r="D137" i="52"/>
  <c r="F117" i="52"/>
  <c r="E117" i="52"/>
  <c r="D117" i="52"/>
  <c r="F116" i="52"/>
  <c r="E116" i="52"/>
  <c r="D116" i="52"/>
  <c r="C116" i="52"/>
  <c r="F115" i="52"/>
  <c r="E115" i="52"/>
  <c r="D115" i="52"/>
  <c r="C115" i="52"/>
  <c r="F114" i="52"/>
  <c r="E114" i="52"/>
  <c r="D114" i="52"/>
  <c r="C114" i="52"/>
  <c r="F113" i="52"/>
  <c r="E113" i="52"/>
  <c r="D113" i="52"/>
  <c r="C113" i="52"/>
  <c r="E106" i="52"/>
  <c r="E105" i="52"/>
  <c r="E104" i="52"/>
  <c r="E103" i="52"/>
  <c r="E102" i="52" s="1"/>
  <c r="D102" i="52"/>
  <c r="C102" i="52"/>
  <c r="E97" i="52"/>
  <c r="E96" i="52"/>
  <c r="E95" i="52"/>
  <c r="E94" i="52"/>
  <c r="D93" i="52"/>
  <c r="C93" i="52"/>
  <c r="E88" i="52"/>
  <c r="E87" i="52"/>
  <c r="E86" i="52"/>
  <c r="D85" i="52"/>
  <c r="C85" i="52"/>
  <c r="E80" i="52"/>
  <c r="E79" i="52"/>
  <c r="E78" i="52"/>
  <c r="E77" i="52"/>
  <c r="E76" i="52"/>
  <c r="E75" i="52" s="1"/>
  <c r="D75" i="52"/>
  <c r="C75" i="52"/>
  <c r="C399" i="50"/>
  <c r="C391" i="50"/>
  <c r="C383" i="50"/>
  <c r="C375" i="50"/>
  <c r="C332" i="50"/>
  <c r="C324" i="50"/>
  <c r="C316" i="50"/>
  <c r="C308" i="50"/>
  <c r="G282" i="50"/>
  <c r="G281" i="50"/>
  <c r="G271" i="50"/>
  <c r="G270" i="50"/>
  <c r="G260" i="50"/>
  <c r="G259" i="50"/>
  <c r="F239" i="50"/>
  <c r="E239" i="50"/>
  <c r="D239" i="50"/>
  <c r="C239" i="50"/>
  <c r="F238" i="50"/>
  <c r="E238" i="50"/>
  <c r="D238" i="50"/>
  <c r="C238" i="50"/>
  <c r="F237" i="50"/>
  <c r="E237" i="50"/>
  <c r="D237" i="50"/>
  <c r="C237" i="50"/>
  <c r="E47" i="49"/>
  <c r="E46" i="49"/>
  <c r="E45" i="49"/>
  <c r="D45" i="49"/>
  <c r="C45" i="49"/>
  <c r="E44" i="49"/>
  <c r="E43" i="49"/>
  <c r="E42" i="49"/>
  <c r="D42" i="49"/>
  <c r="C42" i="49"/>
  <c r="E41" i="49"/>
  <c r="E40" i="49"/>
  <c r="E39" i="49" s="1"/>
  <c r="D39" i="49"/>
  <c r="C39" i="49"/>
  <c r="E38" i="49"/>
  <c r="E37" i="49"/>
  <c r="E36" i="49"/>
  <c r="D36" i="49"/>
  <c r="C36" i="49"/>
  <c r="E35" i="49"/>
  <c r="E34" i="49"/>
  <c r="E33" i="49" s="1"/>
  <c r="D33" i="49"/>
  <c r="C33" i="49"/>
  <c r="E32" i="49"/>
  <c r="E31" i="49"/>
  <c r="E30" i="49" s="1"/>
  <c r="D30" i="49"/>
  <c r="C30" i="49"/>
  <c r="D136" i="52" l="1"/>
  <c r="F136" i="52"/>
  <c r="E85" i="52"/>
  <c r="F214" i="52"/>
  <c r="F215" i="52"/>
  <c r="F216" i="52"/>
  <c r="E557" i="52"/>
  <c r="F217" i="52"/>
  <c r="E93" i="52"/>
  <c r="E213" i="52"/>
  <c r="E214" i="52"/>
  <c r="E215" i="52"/>
  <c r="F222" i="52"/>
  <c r="F380" i="52"/>
  <c r="I33" i="55"/>
  <c r="I35" i="55"/>
  <c r="I37" i="55"/>
  <c r="I39" i="55"/>
  <c r="I41" i="55"/>
  <c r="I43" i="55"/>
  <c r="I45" i="55"/>
  <c r="I47" i="55"/>
  <c r="I49" i="55"/>
  <c r="I51" i="55"/>
  <c r="I34" i="55"/>
  <c r="I36" i="55"/>
  <c r="I38" i="55"/>
  <c r="I40" i="55"/>
  <c r="I42" i="55"/>
  <c r="I44" i="55"/>
  <c r="I46" i="55"/>
  <c r="I48" i="55"/>
  <c r="I50" i="55"/>
  <c r="E127" i="55"/>
  <c r="E126" i="55" s="1"/>
  <c r="B165" i="16"/>
  <c r="E212" i="52" l="1"/>
  <c r="E231" i="18"/>
  <c r="E235" i="18"/>
  <c r="E234" i="18"/>
  <c r="E233" i="18"/>
  <c r="E230" i="18"/>
  <c r="E200" i="18"/>
  <c r="D200" i="18"/>
  <c r="C200" i="18"/>
  <c r="B200" i="18"/>
  <c r="E92" i="18"/>
  <c r="E91" i="18"/>
  <c r="E90" i="18"/>
  <c r="E88" i="18"/>
  <c r="E87" i="18"/>
  <c r="F10" i="44" l="1"/>
  <c r="F9" i="44"/>
  <c r="F8" i="44"/>
  <c r="G35" i="37" l="1"/>
  <c r="G34" i="37"/>
  <c r="G33" i="37"/>
  <c r="F155" i="18" l="1"/>
  <c r="F154" i="18"/>
  <c r="F153" i="18"/>
  <c r="B117" i="18"/>
  <c r="E89" i="46" l="1"/>
  <c r="E88" i="46"/>
  <c r="E87" i="46"/>
  <c r="E86" i="46"/>
  <c r="E85" i="46"/>
  <c r="E84" i="46"/>
  <c r="E83" i="46"/>
  <c r="E82" i="46"/>
  <c r="E81" i="46"/>
  <c r="C89" i="46"/>
  <c r="C88" i="46"/>
  <c r="C87" i="46"/>
  <c r="C86" i="46"/>
  <c r="C85" i="46"/>
  <c r="C84" i="46"/>
  <c r="C83" i="46"/>
  <c r="C82" i="46"/>
  <c r="C81" i="46"/>
  <c r="E40" i="46"/>
  <c r="E39" i="46"/>
  <c r="E38" i="46"/>
  <c r="E37" i="46"/>
  <c r="E36" i="46"/>
  <c r="E35" i="46"/>
  <c r="E34" i="46"/>
  <c r="E33" i="46"/>
  <c r="E32" i="46"/>
  <c r="E31" i="46"/>
  <c r="C40" i="46"/>
  <c r="C39" i="46"/>
  <c r="C38" i="46"/>
  <c r="C37" i="46"/>
  <c r="C36" i="46"/>
  <c r="C35" i="46"/>
  <c r="C34" i="46"/>
  <c r="C33" i="46"/>
  <c r="C32" i="46"/>
  <c r="C31" i="46"/>
  <c r="E30" i="46"/>
  <c r="C30" i="46"/>
  <c r="C57" i="46"/>
  <c r="C56" i="46"/>
  <c r="C55" i="46"/>
  <c r="C54" i="46"/>
  <c r="C53" i="46"/>
  <c r="C52" i="46"/>
  <c r="C51" i="46"/>
  <c r="C50" i="46"/>
  <c r="E57" i="46"/>
  <c r="E56" i="46"/>
  <c r="E55" i="46"/>
  <c r="E54" i="46"/>
  <c r="E53" i="46"/>
  <c r="E52" i="46"/>
  <c r="E51" i="46"/>
  <c r="E50" i="46"/>
  <c r="E20" i="46"/>
  <c r="B8" i="46"/>
  <c r="C20" i="46" s="1"/>
  <c r="C9" i="46" l="1"/>
  <c r="C10" i="46"/>
  <c r="C11" i="46"/>
  <c r="C12" i="46"/>
  <c r="C13" i="46"/>
  <c r="C14" i="46"/>
  <c r="C15" i="46"/>
  <c r="C16" i="46"/>
  <c r="C17" i="46"/>
  <c r="C18" i="46"/>
  <c r="C19" i="46"/>
  <c r="E9" i="46"/>
  <c r="E10" i="46"/>
  <c r="E11" i="46"/>
  <c r="E12" i="46"/>
  <c r="E13" i="46"/>
  <c r="E14" i="46"/>
  <c r="E15" i="46"/>
  <c r="E16" i="46"/>
  <c r="E17" i="46"/>
  <c r="E18" i="46"/>
  <c r="E19" i="46"/>
  <c r="I250" i="40"/>
  <c r="J250" i="40"/>
  <c r="J224" i="40"/>
  <c r="I224" i="40"/>
  <c r="C8" i="46" l="1"/>
  <c r="E8" i="46"/>
  <c r="H97" i="46" l="1"/>
  <c r="E141" i="55" l="1"/>
  <c r="E146" i="55"/>
  <c r="E132" i="55"/>
  <c r="E129" i="55"/>
  <c r="E148" i="55"/>
  <c r="E137" i="55"/>
  <c r="E144" i="55"/>
  <c r="E139" i="55"/>
  <c r="E135" i="55"/>
  <c r="E150" i="55"/>
  <c r="E138" i="55"/>
  <c r="E136" i="55"/>
  <c r="E130" i="55"/>
  <c r="E147" i="55"/>
  <c r="E128" i="55"/>
  <c r="E145" i="55"/>
  <c r="E134" i="55"/>
  <c r="E131" i="55"/>
  <c r="E149" i="55"/>
  <c r="E133" i="55"/>
  <c r="E140" i="55"/>
  <c r="E142" i="55"/>
  <c r="E143" i="55"/>
</calcChain>
</file>

<file path=xl/sharedStrings.xml><?xml version="1.0" encoding="utf-8"?>
<sst xmlns="http://schemas.openxmlformats.org/spreadsheetml/2006/main" count="8663" uniqueCount="2252">
  <si>
    <t>المجموعات</t>
  </si>
  <si>
    <t>البحص والرمل</t>
  </si>
  <si>
    <t>الخرسانة</t>
  </si>
  <si>
    <t>الحديد</t>
  </si>
  <si>
    <t>الخشب</t>
  </si>
  <si>
    <t>الطابوق</t>
  </si>
  <si>
    <t>مواد التسقيف</t>
  </si>
  <si>
    <t>الحجر الطبيعي</t>
  </si>
  <si>
    <t>البلاط والرخام</t>
  </si>
  <si>
    <t>الأدوات الصحية</t>
  </si>
  <si>
    <t>الزجاج</t>
  </si>
  <si>
    <t>أنابيب المياه والصرف الصحي</t>
  </si>
  <si>
    <t>العدد الكلي للأعمال التجارية المسجلة</t>
  </si>
  <si>
    <t>عدد الأعمال التجارية المسجلة الجديدة</t>
  </si>
  <si>
    <t>المصدر: دائرة التنمية الاقتصادية</t>
  </si>
  <si>
    <t>المؤشرات</t>
  </si>
  <si>
    <t>الإيرادات الجارية للدوائر</t>
  </si>
  <si>
    <t>الإيرادات الرأسمالية</t>
  </si>
  <si>
    <t>إيرادات بترولية وعائدات ضريبية</t>
  </si>
  <si>
    <t>النفقات الجارية</t>
  </si>
  <si>
    <t>الأجور والرواتب</t>
  </si>
  <si>
    <t>السلع والخدمات</t>
  </si>
  <si>
    <t>التحويلات الجارية</t>
  </si>
  <si>
    <t>النفقات الرأسمالية</t>
  </si>
  <si>
    <t>الإنفاق التطويري على المشاريع الحكومية</t>
  </si>
  <si>
    <t>التحويلات الرأسمالية</t>
  </si>
  <si>
    <t>إجمالي النفقات</t>
  </si>
  <si>
    <t>مصروفات الدوائر المتكررة</t>
  </si>
  <si>
    <t xml:space="preserve">مصروفات التطوير </t>
  </si>
  <si>
    <t>المساعدات والقروض</t>
  </si>
  <si>
    <t>مدفوعات رأسمالية</t>
  </si>
  <si>
    <t>02. الصناعة والأعمال</t>
  </si>
  <si>
    <t>عدد المنشآت الفندقية</t>
  </si>
  <si>
    <t>الصادرات (% من إجمالي الصادرات)</t>
  </si>
  <si>
    <t>الواردات (% من إجمالي الواردات)</t>
  </si>
  <si>
    <t>نشاط صناعة المعادن الأساسية</t>
  </si>
  <si>
    <t>الصناعات المعدنية الأساسية</t>
  </si>
  <si>
    <t>نوع الصناعة التحويلية</t>
  </si>
  <si>
    <t>القيمة المضافة</t>
  </si>
  <si>
    <t>المصدر : شركة بترول أبوظبي الوطنية - أدنوك</t>
  </si>
  <si>
    <t>نوع الخام</t>
  </si>
  <si>
    <t>خام مربان</t>
  </si>
  <si>
    <t>خام أم الشيف</t>
  </si>
  <si>
    <t>خام زاكم السفلي</t>
  </si>
  <si>
    <t>خام زاكم العلوي</t>
  </si>
  <si>
    <t>متوسط السعر</t>
  </si>
  <si>
    <t>الإنتاج</t>
  </si>
  <si>
    <t xml:space="preserve">الصادرات </t>
  </si>
  <si>
    <t>الإنتاج السنوي</t>
  </si>
  <si>
    <t>الصادرات السنوية</t>
  </si>
  <si>
    <t>الإنتاج اليومي</t>
  </si>
  <si>
    <t>الاستخدام</t>
  </si>
  <si>
    <t>الاستخدام السنوي</t>
  </si>
  <si>
    <t>نوع المنتج</t>
  </si>
  <si>
    <t>غاز طبيعي مسال</t>
  </si>
  <si>
    <t xml:space="preserve">بروبان </t>
  </si>
  <si>
    <t>بوتان</t>
  </si>
  <si>
    <t>(+) بنتان</t>
  </si>
  <si>
    <t>أخرى (كبريت)</t>
  </si>
  <si>
    <t>( ألف طن متري)</t>
  </si>
  <si>
    <t>أمونيا</t>
  </si>
  <si>
    <t>سماد اليوريا</t>
  </si>
  <si>
    <t>(دولار / طن متري)</t>
  </si>
  <si>
    <t>(ألف طن متري)</t>
  </si>
  <si>
    <t>المبيعات المحلية</t>
  </si>
  <si>
    <t>كمية الإنتاج السنوي</t>
  </si>
  <si>
    <t>كمية المبيعات المحلية السنوية</t>
  </si>
  <si>
    <t>كمية الصادرات السنوية</t>
  </si>
  <si>
    <t>غاز البترول المسال</t>
  </si>
  <si>
    <t>نفتا</t>
  </si>
  <si>
    <t>وقود طائرات / كيروسين</t>
  </si>
  <si>
    <t>زيت الغاز / ديزل</t>
  </si>
  <si>
    <t>زيوت وشحوم محركات</t>
  </si>
  <si>
    <t>الكبريت</t>
  </si>
  <si>
    <t>(مليون جالون بريطاني)</t>
  </si>
  <si>
    <t>إمارة أبوظبي</t>
  </si>
  <si>
    <t>الإمارات الأخرى</t>
  </si>
  <si>
    <t xml:space="preserve"> 2.5.2. إحصاءات الطاقة الكهربائية</t>
  </si>
  <si>
    <t xml:space="preserve">نصيب الفرد من الكهرباء المستهلكة  </t>
  </si>
  <si>
    <t>الصناعات التحويلية</t>
  </si>
  <si>
    <t>التشييد والبناء</t>
  </si>
  <si>
    <t>الصحة</t>
  </si>
  <si>
    <t>الصادرات غير النفطية</t>
  </si>
  <si>
    <t>المعاد تصديره</t>
  </si>
  <si>
    <t>الواردات</t>
  </si>
  <si>
    <t>صافي التجارة السلعية</t>
  </si>
  <si>
    <t>الواردات كنسبة من الناتج المحلي الإجمالي (%)</t>
  </si>
  <si>
    <t>أخرى</t>
  </si>
  <si>
    <t>القيمة</t>
  </si>
  <si>
    <t>وسيلة النقل</t>
  </si>
  <si>
    <t>بحري</t>
  </si>
  <si>
    <t>بري</t>
  </si>
  <si>
    <t>جوي</t>
  </si>
  <si>
    <t>المصدر: دائرة المالية - إدارة الجمارك</t>
  </si>
  <si>
    <t>النفط والغاز والمنتجات النفطية</t>
  </si>
  <si>
    <t>1.1.1. الناتج المحلي الإجمالي حسب النشاط الاقتصادي بالأسعار الجارية</t>
  </si>
  <si>
    <t>حيوانات حية ومنتجات المملكة الحيوانية</t>
  </si>
  <si>
    <t>منتجات نباتية</t>
  </si>
  <si>
    <t>شحوم ودهون وزيوت حيوانية أو نباتية</t>
  </si>
  <si>
    <t>منتجات الأغذية، مشروبات، سوائل كحولية وتبغ</t>
  </si>
  <si>
    <t>منتجات معدنية</t>
  </si>
  <si>
    <t>منتجات الصناعات الكيماوية أو الصناعات المرتبطة بها</t>
  </si>
  <si>
    <t>لدائن ومصنوعاتها، مطاط ومصنوعاته</t>
  </si>
  <si>
    <t>خشب ومصنوعاته ، فلين، أصناف صناعتي الحصر والسلال</t>
  </si>
  <si>
    <t>عجينة الخشب، نفايات وفضلات ورق وورق مقوى ومصنوعاته</t>
  </si>
  <si>
    <t>مواد نسيجية ومصنوعاتها</t>
  </si>
  <si>
    <t>أحذية، مظلات، أصناف من ريش، أزهار اصطناعية وشعر بشري</t>
  </si>
  <si>
    <t>مصنوعات من حجر، ميكا، منتجات من خزف، زجاج و مصنوعاته</t>
  </si>
  <si>
    <t>لؤلؤ، أحجار كريمة، معادن  ثمينة ومصنوعات هذه المواد</t>
  </si>
  <si>
    <t>معادن عادية ومصنوعاتها</t>
  </si>
  <si>
    <t>آلات، أجهزة تسجيل، إذاعة الصوت والصور ولوازمها</t>
  </si>
  <si>
    <t>معدات نقل</t>
  </si>
  <si>
    <t>أجهزة بصرية، فوتوغرافية، طبية، أدوات موسيقية ولوازمها</t>
  </si>
  <si>
    <t>أسلحة وذخائر،  أجزاؤها ولوازمها</t>
  </si>
  <si>
    <t>سلع ومنتجات مختلفة</t>
  </si>
  <si>
    <t>تحف فنية،  قطع للمجموعات وقطع أثرية</t>
  </si>
  <si>
    <t>الصادرات</t>
  </si>
  <si>
    <t>الميزان التجاري</t>
  </si>
  <si>
    <t>الصادرات الغذائية</t>
  </si>
  <si>
    <t>المنطقة الغربية</t>
  </si>
  <si>
    <t>آسيا</t>
  </si>
  <si>
    <t>أفريقيا</t>
  </si>
  <si>
    <t>قطر</t>
  </si>
  <si>
    <t>الكويت</t>
  </si>
  <si>
    <t>اليابان</t>
  </si>
  <si>
    <t>المملكة المتحدة</t>
  </si>
  <si>
    <t>فرنسا</t>
  </si>
  <si>
    <t>الصين</t>
  </si>
  <si>
    <t>الهند</t>
  </si>
  <si>
    <t>كوريا</t>
  </si>
  <si>
    <t>تايلاند</t>
  </si>
  <si>
    <t>سنغافورة</t>
  </si>
  <si>
    <t>أستراليا</t>
  </si>
  <si>
    <t>تايوان</t>
  </si>
  <si>
    <t>باكستان</t>
  </si>
  <si>
    <t>كينيا</t>
  </si>
  <si>
    <t>الفلبين</t>
  </si>
  <si>
    <t>بنغلاديش</t>
  </si>
  <si>
    <t>تنزانيا</t>
  </si>
  <si>
    <t>جنوب أفريقيا</t>
  </si>
  <si>
    <t>إندونيسيا</t>
  </si>
  <si>
    <t>ماليزيا</t>
  </si>
  <si>
    <t>مصر</t>
  </si>
  <si>
    <t>مواد زراعية خام</t>
  </si>
  <si>
    <t>صادرات سلعية أخرى</t>
  </si>
  <si>
    <t>البرازيل</t>
  </si>
  <si>
    <t>دول أخرى</t>
  </si>
  <si>
    <t>الكمية</t>
  </si>
  <si>
    <t>(طن متري)</t>
  </si>
  <si>
    <t>(مليون قدم مكعب)</t>
  </si>
  <si>
    <t>حجم الواردات</t>
  </si>
  <si>
    <t>المتوسط اليومي</t>
  </si>
  <si>
    <t>السلع المعاد تصديرها</t>
  </si>
  <si>
    <t>مواد غذائية</t>
  </si>
  <si>
    <t>سلع أخرى</t>
  </si>
  <si>
    <t>الواردات السلعية</t>
  </si>
  <si>
    <t>مواد خام زراعية</t>
  </si>
  <si>
    <t>واردات سلعية أخرى</t>
  </si>
  <si>
    <t>مجموعات السلع والخدمات الرئيسية</t>
  </si>
  <si>
    <t>التغير %</t>
  </si>
  <si>
    <t>المساهمة في التضخم</t>
  </si>
  <si>
    <t>الأغذية والمشروبات غير الكحولية</t>
  </si>
  <si>
    <t>الملابس والأحذية</t>
  </si>
  <si>
    <t>السكن، والمياه، والكهرباء، والغاز، وأنواع الوقود الأخرى</t>
  </si>
  <si>
    <t>النقل</t>
  </si>
  <si>
    <t>الاتصالات</t>
  </si>
  <si>
    <t>الترويح والثقافة</t>
  </si>
  <si>
    <t>التعليم</t>
  </si>
  <si>
    <t>سلع وخدمات متنوعة</t>
  </si>
  <si>
    <t>يناير</t>
  </si>
  <si>
    <t>فبراير</t>
  </si>
  <si>
    <t>مارس</t>
  </si>
  <si>
    <t>إبريل</t>
  </si>
  <si>
    <t>مايو</t>
  </si>
  <si>
    <t>يونيو</t>
  </si>
  <si>
    <t>يوليو</t>
  </si>
  <si>
    <t>أغسطس</t>
  </si>
  <si>
    <t>سبتمبر</t>
  </si>
  <si>
    <t>أكتوبر</t>
  </si>
  <si>
    <t>نوفمبر</t>
  </si>
  <si>
    <t>ديسمبر</t>
  </si>
  <si>
    <t>الوزن (100.0)</t>
  </si>
  <si>
    <t>التغير النسبي</t>
  </si>
  <si>
    <t>الرقم القياسي لأسعار المستهلك</t>
  </si>
  <si>
    <t>الشهر الحالي - الشهر السابق</t>
  </si>
  <si>
    <t>الشهر</t>
  </si>
  <si>
    <t>1. الاقتصاد</t>
  </si>
  <si>
    <t>معدل التضخم</t>
  </si>
  <si>
    <t>3. Population and Demography</t>
  </si>
  <si>
    <t>2. Industry and Business</t>
  </si>
  <si>
    <t>Investment Climate</t>
  </si>
  <si>
    <t>Basic metal and Manufacturing</t>
  </si>
  <si>
    <t>Gas, Oil and Energy</t>
  </si>
  <si>
    <t>Petrochemicals</t>
  </si>
  <si>
    <t>Electricity</t>
  </si>
  <si>
    <t>Constructions</t>
  </si>
  <si>
    <t>Information and Communication Technology</t>
  </si>
  <si>
    <t>Hotels</t>
  </si>
  <si>
    <t>Migration</t>
  </si>
  <si>
    <t>4. Social</t>
  </si>
  <si>
    <t>5. Labour Force</t>
  </si>
  <si>
    <t>Unemployment</t>
  </si>
  <si>
    <t>6. Agriculture</t>
  </si>
  <si>
    <t>Animals</t>
  </si>
  <si>
    <t>Generral</t>
  </si>
  <si>
    <t>Industrial Activities</t>
  </si>
  <si>
    <t>Population Size, Composition and Distribution</t>
  </si>
  <si>
    <t>Birth and Mortality</t>
  </si>
  <si>
    <t>Marriage and Divorces</t>
  </si>
  <si>
    <t>Social Welfare</t>
  </si>
  <si>
    <t>Crime and Justice</t>
  </si>
  <si>
    <t>Sports</t>
  </si>
  <si>
    <t>Labour Force structure</t>
  </si>
  <si>
    <t>Occupational structure</t>
  </si>
  <si>
    <t>Employment by Economic activity</t>
  </si>
  <si>
    <t>Agriculture and Fisheries</t>
  </si>
  <si>
    <t>Environment Resources</t>
  </si>
  <si>
    <t>AD Accounts</t>
  </si>
  <si>
    <t>BoP and Trade</t>
  </si>
  <si>
    <t>Prices</t>
  </si>
  <si>
    <t>Financial Statistics</t>
  </si>
  <si>
    <t>Government Finance</t>
  </si>
  <si>
    <t>Wages and Productivity</t>
  </si>
  <si>
    <t>%</t>
  </si>
  <si>
    <t>Safety and Health</t>
  </si>
  <si>
    <t>Health</t>
  </si>
  <si>
    <t>Education</t>
  </si>
  <si>
    <t>(2007=100)</t>
  </si>
  <si>
    <t>Transport</t>
  </si>
  <si>
    <t>1. Economy</t>
  </si>
  <si>
    <t>Culture and Heritage</t>
  </si>
  <si>
    <t>المصدر: مركز الإحصاء - أبوظبي</t>
  </si>
  <si>
    <t>البيان</t>
  </si>
  <si>
    <t>النشاط الاقتصادي</t>
  </si>
  <si>
    <t>المجموع</t>
  </si>
  <si>
    <t>مجموع الصادرات</t>
  </si>
  <si>
    <t>المنطقة</t>
  </si>
  <si>
    <t>الاستهلاك الكلي</t>
  </si>
  <si>
    <t>أبوظبي</t>
  </si>
  <si>
    <t>العين</t>
  </si>
  <si>
    <t>الزراعة</t>
  </si>
  <si>
    <t>الصناعة</t>
  </si>
  <si>
    <t>القطاع</t>
  </si>
  <si>
    <t>المصدر: شركة أبوظبي للتوزيع، شركة العين للتوزيع</t>
  </si>
  <si>
    <t xml:space="preserve">غاز طبيعي  </t>
  </si>
  <si>
    <t xml:space="preserve">نفط خام  </t>
  </si>
  <si>
    <t xml:space="preserve">زيت الغاز  </t>
  </si>
  <si>
    <t xml:space="preserve">زيت الوقود  </t>
  </si>
  <si>
    <t>غاز طبيعي (مليون قدم مكعب)</t>
  </si>
  <si>
    <t>نفط خام (ألف جالون بريطاني)</t>
  </si>
  <si>
    <t xml:space="preserve">زيت الغاز (ألف جالون بريطاني) </t>
  </si>
  <si>
    <t>زيت الوقود (ألف جالون بريطاني)</t>
  </si>
  <si>
    <t>(بليون وحدة حرارية بريطانية)</t>
  </si>
  <si>
    <t>كمية المياه المحلاة المتوفرة</t>
  </si>
  <si>
    <t>الإمداد من محطة الفجيرة</t>
  </si>
  <si>
    <t>الاستهلاك</t>
  </si>
  <si>
    <t>الاستهلاك اليومي</t>
  </si>
  <si>
    <t>متوسط حصة الفرد من الاستهلاك اليومي (جالون)</t>
  </si>
  <si>
    <t>Waste</t>
  </si>
  <si>
    <t>Climate</t>
  </si>
  <si>
    <t>(%)</t>
  </si>
  <si>
    <t>Air Quality</t>
  </si>
  <si>
    <t>السنة</t>
  </si>
  <si>
    <t>Water</t>
  </si>
  <si>
    <t xml:space="preserve">(دولار للبرميل)  </t>
  </si>
  <si>
    <t xml:space="preserve">تجارية </t>
  </si>
  <si>
    <t xml:space="preserve">سكنية </t>
  </si>
  <si>
    <t xml:space="preserve">صناعية </t>
  </si>
  <si>
    <t>المصدر: دائرة الشؤون البلدية -  بلدية أبوظبي</t>
  </si>
  <si>
    <t>تجديد أو تعديل للرخص</t>
  </si>
  <si>
    <t>إضافات على مبان قائمة</t>
  </si>
  <si>
    <t>تحسين وتزيين مبان</t>
  </si>
  <si>
    <t>رخص مؤقتة</t>
  </si>
  <si>
    <t>هدم</t>
  </si>
  <si>
    <t>المصدر: دائرة الشؤون البلدية -  بلديات أبوظبي والعين والمنطقة الغربية</t>
  </si>
  <si>
    <t>مرافق عامة</t>
  </si>
  <si>
    <t>زراعية</t>
  </si>
  <si>
    <t>سكنية وتجارية</t>
  </si>
  <si>
    <t>نوع الرخصة</t>
  </si>
  <si>
    <t>إضافات وتحسين</t>
  </si>
  <si>
    <t>المجموع*</t>
  </si>
  <si>
    <t>المصدر: دائرة الشؤون البلدية -  بلدية العين</t>
  </si>
  <si>
    <t>*المجموع</t>
  </si>
  <si>
    <t>سكنية</t>
  </si>
  <si>
    <t>تجارية</t>
  </si>
  <si>
    <t>صناعية</t>
  </si>
  <si>
    <t>المصدر: دائرة الشؤون البلدية -  بلدية المنطقة الغربية</t>
  </si>
  <si>
    <t>عدد المركبات (لكل 1000 نسمة من السكان)</t>
  </si>
  <si>
    <t>*سعر الجازولين (إي بلس) بمحطات الخدمة</t>
  </si>
  <si>
    <t>دراجات نارية</t>
  </si>
  <si>
    <t>مركبات خفيفة</t>
  </si>
  <si>
    <t>حافلات (خفيفة وثقيلة)</t>
  </si>
  <si>
    <t>المصدر: وزارة الداخلية</t>
  </si>
  <si>
    <t>المنطقة/ عدد أسطوانات المحرك</t>
  </si>
  <si>
    <t>أربع أسطوانات أو أقل</t>
  </si>
  <si>
    <t>أكبر من اثنتي عشرة أسطوانة</t>
  </si>
  <si>
    <t>المنطقة/ نوع اللوحة</t>
  </si>
  <si>
    <t>أجرة</t>
  </si>
  <si>
    <t>نقل عام</t>
  </si>
  <si>
    <t>المنطقة / نوع الرخصة</t>
  </si>
  <si>
    <t>آليات ميكانيكية ثقيلة</t>
  </si>
  <si>
    <t>آليات ميكانيكية خفيفة</t>
  </si>
  <si>
    <t>مركبات ثقيلة</t>
  </si>
  <si>
    <t>حافلات ثقيلة</t>
  </si>
  <si>
    <t>حافلات خفيفة</t>
  </si>
  <si>
    <t>المطار/الشهر</t>
  </si>
  <si>
    <t xml:space="preserve">أكتوبر </t>
  </si>
  <si>
    <t>مطار العين الدولي</t>
  </si>
  <si>
    <t>المصدر: شركة أبوظبي للمطارات</t>
  </si>
  <si>
    <t>حركة الطائرات</t>
  </si>
  <si>
    <t>قادمون</t>
  </si>
  <si>
    <t>مغادرون</t>
  </si>
  <si>
    <t>عابرون</t>
  </si>
  <si>
    <t>وارد</t>
  </si>
  <si>
    <t>صادر</t>
  </si>
  <si>
    <t>دول مجلس التعاون الخليجي</t>
  </si>
  <si>
    <t>أمريكا الشمالية</t>
  </si>
  <si>
    <t>أمريكا اللاتينية</t>
  </si>
  <si>
    <t>عدد السفن</t>
  </si>
  <si>
    <t>تفريغ</t>
  </si>
  <si>
    <t>تحميل</t>
  </si>
  <si>
    <t>البضائع العامة (بالطن المتري)</t>
  </si>
  <si>
    <t>عدد المركبات</t>
  </si>
  <si>
    <t>المصدر: مرافئ أبوظبي</t>
  </si>
  <si>
    <t>الوارد</t>
  </si>
  <si>
    <t>الصادر</t>
  </si>
  <si>
    <t>الإمارات العربية المتحدة*</t>
  </si>
  <si>
    <t>دول مجلس التعاون الخليجي الأخرى</t>
  </si>
  <si>
    <t>شبه القارة الهندية</t>
  </si>
  <si>
    <t>جنوب شرق آسيا</t>
  </si>
  <si>
    <t>الشرق الأقصى</t>
  </si>
  <si>
    <t>شمال أفريقيا</t>
  </si>
  <si>
    <t>إقليم البحر المتوسط</t>
  </si>
  <si>
    <t>إسكندنافيا</t>
  </si>
  <si>
    <t>الكاريبي</t>
  </si>
  <si>
    <t>أمريكا الوسطى</t>
  </si>
  <si>
    <t xml:space="preserve"> المصدر : مرافئ أبوظبي</t>
  </si>
  <si>
    <t xml:space="preserve">المصدر: هيئة تنظيم الاتصالات </t>
  </si>
  <si>
    <t xml:space="preserve">رسوم الاشتراك في خدمة الإنترنت فائقة السرعة الثابتة للمؤسسات (512 كيلوبايت/ثانية)   </t>
  </si>
  <si>
    <t>رسوم الاشتراك في خط الهاتف الثابت:</t>
  </si>
  <si>
    <t>منزلي</t>
  </si>
  <si>
    <t>مؤسسات</t>
  </si>
  <si>
    <t>الهاتف المتحرك - خدمة الدفع المسبق (100 دقيقة / شهر)</t>
  </si>
  <si>
    <t>المصدر: بريد الإمارات</t>
  </si>
  <si>
    <t>الرسائل المسجلة</t>
  </si>
  <si>
    <t>الداخلية</t>
  </si>
  <si>
    <t>الخارجية الصادرة</t>
  </si>
  <si>
    <t>الخارجية الواردة</t>
  </si>
  <si>
    <t>الطرود</t>
  </si>
  <si>
    <t>البريد الممتاز</t>
  </si>
  <si>
    <t xml:space="preserve">عدد المنشآت الفندقية </t>
  </si>
  <si>
    <t xml:space="preserve">عدد الغرف </t>
  </si>
  <si>
    <t>عدد النزلاء (بالألف)</t>
  </si>
  <si>
    <t>عدد ليالي الإقامة (بالألف)</t>
  </si>
  <si>
    <t>متوسط مدة الإقامة (يوم)</t>
  </si>
  <si>
    <t>المصدر: هيئة أبوظبي للسياحة</t>
  </si>
  <si>
    <t>الجنسية</t>
  </si>
  <si>
    <t>آسيا باستثناء الدول العربية</t>
  </si>
  <si>
    <t>أستراليا والمحيط الهادي</t>
  </si>
  <si>
    <t xml:space="preserve">أفريقيا باستثناء الدول العربية </t>
  </si>
  <si>
    <t xml:space="preserve">أوروبا </t>
  </si>
  <si>
    <t xml:space="preserve">أمريكا الشمالية والجنوبية </t>
  </si>
  <si>
    <t>غير مبين</t>
  </si>
  <si>
    <t>(ألف درهم)</t>
  </si>
  <si>
    <t>(طن)</t>
  </si>
  <si>
    <t>عدد سيارات الركاب (لكل 1000 نسمة من السكان)</t>
  </si>
  <si>
    <t>2- الصناعة والأعمال</t>
  </si>
  <si>
    <t>الواردات (مليون درهم)</t>
  </si>
  <si>
    <t>الناتج المحلي الإجمالي (مليون درهم)</t>
  </si>
  <si>
    <t>إجمالي الصادرات (مليون درهم)</t>
  </si>
  <si>
    <t>(مليون درهم)</t>
  </si>
  <si>
    <t>(مليون درهم )</t>
  </si>
  <si>
    <t>(السعر بالدرهم)</t>
  </si>
  <si>
    <t>تعويضات العاملين (مليون درهم)</t>
  </si>
  <si>
    <t>المواد الغذائية والمشروبات والتبغ</t>
  </si>
  <si>
    <t>النسيج والملابس والمنتجات الجلدية</t>
  </si>
  <si>
    <t>المنتجات المعدنية الإنشائية ما عدا الآلات والمعدات</t>
  </si>
  <si>
    <t>الأثاث</t>
  </si>
  <si>
    <t>الكيماويات واللدائن ومنتجاتها</t>
  </si>
  <si>
    <t xml:space="preserve">المصدر: شركة أبوظبي للماء والكهرباء </t>
  </si>
  <si>
    <t>المصدر: شركة أبوظبي للماء والكهرباء</t>
  </si>
  <si>
    <t>(درهم / شهر)</t>
  </si>
  <si>
    <t>*    الأسعار</t>
  </si>
  <si>
    <t>*   الإحصاءات المالية</t>
  </si>
  <si>
    <t>*  الأجور والتعويضات</t>
  </si>
  <si>
    <t>1- الاقتصاد</t>
  </si>
  <si>
    <t>(ألف برميل)</t>
  </si>
  <si>
    <t>الإنتاج الإجمالي</t>
  </si>
  <si>
    <t>الدول العربية الأخرى</t>
  </si>
  <si>
    <t>آسيا (باستثناء الدول العربية)</t>
  </si>
  <si>
    <t>أفريقيا (باستثناء الدول العربية)</t>
  </si>
  <si>
    <t>1.1. المجاميع الاقتصادية</t>
  </si>
  <si>
    <t>*    المجاميع الاقتصادية</t>
  </si>
  <si>
    <t>آلات، أجهزة تسجيل، إذاعة الصوت والصورة ولوازمها</t>
  </si>
  <si>
    <t>عجينة الخشب، نفايات وفضلات ورق، وورق مقوى ومصنوعاته</t>
  </si>
  <si>
    <t>بنزين خال من الرصاص</t>
  </si>
  <si>
    <t>أوروبا</t>
  </si>
  <si>
    <t>المصدر: مركز الإحصاء- أبوظبي</t>
  </si>
  <si>
    <t>الأخشاب والمنتجات الخشبية</t>
  </si>
  <si>
    <t>غرب أوروبا</t>
  </si>
  <si>
    <t>أوروبا الشرقية</t>
  </si>
  <si>
    <t>شرق أفريقيا</t>
  </si>
  <si>
    <t>غرب أفريقيا</t>
  </si>
  <si>
    <t>الطاقة التصميمية للمياه المحلاة (مليون جالون/يوم)</t>
  </si>
  <si>
    <t>الخامات والمعادن</t>
  </si>
  <si>
    <t>عدد الشركات المحلية المدرجة</t>
  </si>
  <si>
    <t>قيمة الأسهم المتداولة (مليار درهم)</t>
  </si>
  <si>
    <t>بناء جديد</t>
  </si>
  <si>
    <t>4.1. الإحصاءات المالية</t>
  </si>
  <si>
    <t>9.2. الفنادق</t>
  </si>
  <si>
    <t>7.2. النقل</t>
  </si>
  <si>
    <t xml:space="preserve">8.2. تقنية المعلومات والاتصالات </t>
  </si>
  <si>
    <t>الناتج المحلي الإجمالي النفطي (مليون درهم)</t>
  </si>
  <si>
    <t>الناتج المحلي الإجمالي غير النفطي (مليون درهم)</t>
  </si>
  <si>
    <t>الناتج المحلي الإجمالي</t>
  </si>
  <si>
    <t>إجمالي الصادرات</t>
  </si>
  <si>
    <t>* تقديرات أولية</t>
  </si>
  <si>
    <t>استراليا</t>
  </si>
  <si>
    <t>منطقة البحر الكاريبي</t>
  </si>
  <si>
    <t>ميلانيزيا</t>
  </si>
  <si>
    <t>ميكرونيزيا</t>
  </si>
  <si>
    <t>بولينيزيا</t>
  </si>
  <si>
    <t>ايران</t>
  </si>
  <si>
    <t>كوريا الجنوبية</t>
  </si>
  <si>
    <t>أندونيسيا</t>
  </si>
  <si>
    <t>اليمن</t>
  </si>
  <si>
    <t>جيبوتي</t>
  </si>
  <si>
    <t>العراق</t>
  </si>
  <si>
    <t>موزمبيق</t>
  </si>
  <si>
    <t>تايلند</t>
  </si>
  <si>
    <t>3.3.1. الرقم القياسي الشهري لأسعار المستهلك</t>
  </si>
  <si>
    <t>معدل دوران الأسهم في السوق (%)</t>
  </si>
  <si>
    <t xml:space="preserve"> - </t>
  </si>
  <si>
    <t>1.2.مناخ الاستثمار</t>
  </si>
  <si>
    <t>1.1.2. المؤشرات العامة للمناخ الاستثماري</t>
  </si>
  <si>
    <t xml:space="preserve"> 6.1. الأجور والتعويضات</t>
  </si>
  <si>
    <t xml:space="preserve">2.4.1. أهم إحصاءات سوق أبوظبي للأوراق المالية </t>
  </si>
  <si>
    <t>3.1. الأسعار</t>
  </si>
  <si>
    <t>1.2.2. أهم إحصاءات نشاط الصناعات التحويلية</t>
  </si>
  <si>
    <t xml:space="preserve">4.2.2. أهم إحصاءات نشاط صناعة المعادن الأساسية </t>
  </si>
  <si>
    <t xml:space="preserve">3.2. النفط والغاز  </t>
  </si>
  <si>
    <t>الطاقة التصميمية للتكرير (ألف برميل/يومي)</t>
  </si>
  <si>
    <t xml:space="preserve">4.2. البتروكيماويات </t>
  </si>
  <si>
    <t xml:space="preserve">5.2. الكهرباء والمياه </t>
  </si>
  <si>
    <t xml:space="preserve"> 3.5.2. استهلاك الكهرباء حسب المنطقة</t>
  </si>
  <si>
    <t>الإجمالي</t>
  </si>
  <si>
    <t>14.6.2. عدد رخص البناء الصادرة في المنطقة الغربية حسب نوع الرخصة واستخدام المبنى، 2009</t>
  </si>
  <si>
    <t>15.6.2. عدد رخص البناء الصادرة في المنطقة الغربية حسب نوع الرخصة واستخدام المبنى، 2010</t>
  </si>
  <si>
    <t>3.7.2. عدد المركبات المرخصة حسب المنطقة</t>
  </si>
  <si>
    <t>4.7.2. عدد المركبات حسب عدد أسطوانات المحرك</t>
  </si>
  <si>
    <t>5.7.2. عدد المركبات حسب نوع اللوحة والمنطقة</t>
  </si>
  <si>
    <t xml:space="preserve">6.7.2. رخص القيادة الصادرة حسب نوع الرخصة والمنطقة </t>
  </si>
  <si>
    <t xml:space="preserve">أطوال الطرق </t>
  </si>
  <si>
    <t xml:space="preserve">المنطقة </t>
  </si>
  <si>
    <t xml:space="preserve">المجموع </t>
  </si>
  <si>
    <t xml:space="preserve">أبوظبي </t>
  </si>
  <si>
    <t xml:space="preserve">العين </t>
  </si>
  <si>
    <t xml:space="preserve">المنطقة الغربية </t>
  </si>
  <si>
    <t xml:space="preserve">المصدر: دائرة النقل </t>
  </si>
  <si>
    <t>إجمالي الصادرات كنسبة من الناتج المحلي الإجمالي (%)</t>
  </si>
  <si>
    <t>الدول</t>
  </si>
  <si>
    <t>الدول المستوردة</t>
  </si>
  <si>
    <t>الدول المصدرة</t>
  </si>
  <si>
    <t xml:space="preserve">مجموع أطوال الطرق </t>
  </si>
  <si>
    <t xml:space="preserve">عدد السفن </t>
  </si>
  <si>
    <t>معدل الدوران</t>
  </si>
  <si>
    <t>إجمالي مدة الدوران (ساعة)</t>
  </si>
  <si>
    <t>اجمالي مدة توقف السفينة (ساعة)</t>
  </si>
  <si>
    <t xml:space="preserve">3.8.2. تعرفة خدمات الاتصالات </t>
  </si>
  <si>
    <t>نوع الخدمة</t>
  </si>
  <si>
    <t>التعرفة</t>
  </si>
  <si>
    <t>الحركة البريدية</t>
  </si>
  <si>
    <t>المصدر: الجرائد المحلية</t>
  </si>
  <si>
    <t>الشقق الفندقية</t>
  </si>
  <si>
    <t xml:space="preserve">2.1. التجارة الخارجية </t>
  </si>
  <si>
    <t>إيطاليا</t>
  </si>
  <si>
    <t>الطاقة الكهربائية المولدة عن طريق الشركات</t>
  </si>
  <si>
    <t>الفنادق</t>
  </si>
  <si>
    <t>أبو ظبي</t>
  </si>
  <si>
    <t>الفرق</t>
  </si>
  <si>
    <t>نسبة التغير</t>
  </si>
  <si>
    <t>المتوسط</t>
  </si>
  <si>
    <t>استراليا والمحيط الهادي</t>
  </si>
  <si>
    <t>خمسة نجوم</t>
  </si>
  <si>
    <t>أربعة نجوم</t>
  </si>
  <si>
    <t>شقق فندقية</t>
  </si>
  <si>
    <t xml:space="preserve">ثلاثة نجوم واقل* </t>
  </si>
  <si>
    <t>* تشمل الفنادق فئة ثلاثة نجوم ونجمتين ونجمة واحدة، إضافة إلى المنشآت الفندقية غير المصنفة</t>
  </si>
  <si>
    <t>مجموع الإيرادات</t>
  </si>
  <si>
    <t xml:space="preserve">   إيرادات الغرف</t>
  </si>
  <si>
    <t xml:space="preserve">   إيرادات الطعام والشراب</t>
  </si>
  <si>
    <t xml:space="preserve">   إيرادات أخرى</t>
  </si>
  <si>
    <t>عدد مكاتب البريد</t>
  </si>
  <si>
    <t>عدد الصناديق الخصوصية</t>
  </si>
  <si>
    <t>عدد صناديق البريد</t>
  </si>
  <si>
    <t>عدد نزلاء المنشآت الفندقية (بالألف)</t>
  </si>
  <si>
    <t>الإقليم</t>
  </si>
  <si>
    <t>الشرق الأوسط (عدا دول مجلس التعاون الخليجي)</t>
  </si>
  <si>
    <t xml:space="preserve">إبريل </t>
  </si>
  <si>
    <t>4.3.1. الرقم القياسي لأسعار المستهلك ومعدلات التضخم</t>
  </si>
  <si>
    <t>(ميجاوات / ساعة)</t>
  </si>
  <si>
    <t xml:space="preserve">المصدر: دائرة الشؤون البلدية- بلديات أبوظبي والعين والمنطقة الغربية </t>
  </si>
  <si>
    <t>الحمولة الكلية (بالطن المتري)</t>
  </si>
  <si>
    <t>متوسط السعر 2010</t>
  </si>
  <si>
    <t>الديزل</t>
  </si>
  <si>
    <t>الإنفاق الرأسمالي على السلع والخدمات</t>
  </si>
  <si>
    <t>المساهمة في نفقات الحكومة الاتحادية</t>
  </si>
  <si>
    <t>المؤسسات المالية والتأمين</t>
  </si>
  <si>
    <t xml:space="preserve">التعليم </t>
  </si>
  <si>
    <t xml:space="preserve">دول أمريكا الشمالية </t>
  </si>
  <si>
    <t>دول أمريكا الجنوبية</t>
  </si>
  <si>
    <t>*   الاستثمار الأجنبي</t>
  </si>
  <si>
    <t>المصدر: شركة بترول أبوظبي الوطنية - أدنوك، تكرير</t>
  </si>
  <si>
    <t>المصدر: شركة بترول أبوظبي الوطنية - أدنوك</t>
  </si>
  <si>
    <t>*الحاويات النمطية الواردة من الإمارات الأخرى</t>
  </si>
  <si>
    <t xml:space="preserve">2.2. الصناعة التحويلية </t>
  </si>
  <si>
    <t xml:space="preserve">1.5.2. أهم إحصاءات نشاط الكهرباء والمياه </t>
  </si>
  <si>
    <t>6.5.2. استهلاك الوقود في نشاط الكهرباء والمياه</t>
  </si>
  <si>
    <t>المحول من شركتي إيمال وتكرير</t>
  </si>
  <si>
    <t>عدد المسافرين:</t>
  </si>
  <si>
    <t>حركة نقل البضائع (بالطن):</t>
  </si>
  <si>
    <t>حركة الطرود (بالطن):</t>
  </si>
  <si>
    <t>خشب ومصنوعاته، فلين، أصناف صناعتي الحصر والسلال</t>
  </si>
  <si>
    <t>لؤلؤ، أحجار كريمة، معادن ثمينة ومصنوعات هذه المواد</t>
  </si>
  <si>
    <t>أسلحة وذخائر، أجزاؤها ولوازمها</t>
  </si>
  <si>
    <t>الناتج المحلي الإجمالي بالأسعار الجارية (مليون درهم)</t>
  </si>
  <si>
    <t>*تقديرات أولية</t>
  </si>
  <si>
    <t xml:space="preserve">المشروبات الكحولية والتبغ </t>
  </si>
  <si>
    <t>المنتجات التعـدينية غـــــير  المعدنية  (اللافلزية)</t>
  </si>
  <si>
    <t>أسبانيا</t>
  </si>
  <si>
    <t>الإسمنت</t>
  </si>
  <si>
    <t xml:space="preserve">الصحة </t>
  </si>
  <si>
    <t>دول أوروبية</t>
  </si>
  <si>
    <t>الورق والطباعة والنشر ووسائط الاستنساخ</t>
  </si>
  <si>
    <t>ملاحظة: الإنتاج لا يتضمن المكثفات</t>
  </si>
  <si>
    <t>ملاحظة: لا يتضمن المكثفات</t>
  </si>
  <si>
    <t xml:space="preserve">2.7.2. مؤشرات استهلاك الوقود  </t>
  </si>
  <si>
    <t>مطار أبوظبي الدولي*</t>
  </si>
  <si>
    <t>* بيانات مطار أبوظبي الدولي تشمل بيانات مطار البطين للطيران الخاص من عام 2010</t>
  </si>
  <si>
    <t>نيوزيلندا</t>
  </si>
  <si>
    <t>هولندا</t>
  </si>
  <si>
    <t>المصدر: دولفين للطاقة</t>
  </si>
  <si>
    <t>سعر وقود الديزل بمحطات الخدمة (سعر اللتر بالدرهم)</t>
  </si>
  <si>
    <t>سعر الجازولين بمحطات الخدمة (سعر اللتر بالدرهم)*</t>
  </si>
  <si>
    <t xml:space="preserve">رسوم الاشتراك في خدمة الإنترنت فائقة السرعة الثابتة للأفراد (256 كيلوبايت/ثانية)   </t>
  </si>
  <si>
    <t>* مناخ الاستثمار</t>
  </si>
  <si>
    <t>* الصناعة التحويلية</t>
  </si>
  <si>
    <t>*النفط والغاز</t>
  </si>
  <si>
    <t>* البتروكيماويات</t>
  </si>
  <si>
    <t>* الكهرباء والماء</t>
  </si>
  <si>
    <t>* البناء والتشييد</t>
  </si>
  <si>
    <t>* النقل</t>
  </si>
  <si>
    <t>* تقنية المعلومات والاتصالات</t>
  </si>
  <si>
    <t>* الفنادق</t>
  </si>
  <si>
    <t>*   التجارة الخارجية</t>
  </si>
  <si>
    <t>معدل دخول الاستثمارات الجديدة (الأعمال التجارية الجديدة المسجلة كنسبة مئوية من إجمالي الأعمال التجارية) (%)</t>
  </si>
  <si>
    <t>الاستخدام (%)</t>
  </si>
  <si>
    <t>1.4.2.  إنتاج وصادرات المنتجات البتروكيماوية</t>
  </si>
  <si>
    <t>2.4.2. المبيعات المحلية للمنتجات البتروكيماوية</t>
  </si>
  <si>
    <t>3.4.2. أسعار المنتجات البتروكيماوية</t>
  </si>
  <si>
    <t>أكبر من أربع وأقل من أو مساو لست أسطوانات</t>
  </si>
  <si>
    <t>أكبر من ست وأقل من أو مساو لثماني أسطوانات</t>
  </si>
  <si>
    <t>أكبر من ثمانية وأقل من أو مساو لاثنتي عشرة أسطوانة</t>
  </si>
  <si>
    <t>أكبر من ثمان وأقل من أو مساو لاثنتي عشرة أسطوانة</t>
  </si>
  <si>
    <t>(كيلومتر)</t>
  </si>
  <si>
    <t xml:space="preserve">إجمالي التجارة </t>
  </si>
  <si>
    <t xml:space="preserve">اجمالي التجارة </t>
  </si>
  <si>
    <t>* تقديرات اولية</t>
  </si>
  <si>
    <t xml:space="preserve">تحف فنية،  قطع للمجموعات وقطع أثرية </t>
  </si>
  <si>
    <t>كندا</t>
  </si>
  <si>
    <t xml:space="preserve">المملكة العربية السعودية </t>
  </si>
  <si>
    <t>سلطنة عمان</t>
  </si>
  <si>
    <t xml:space="preserve">اخرى </t>
  </si>
  <si>
    <t>أمريكا الجنوبية</t>
  </si>
  <si>
    <t>مملكة البحرين</t>
  </si>
  <si>
    <t>المملكة العربية السعودية</t>
  </si>
  <si>
    <t xml:space="preserve">قطر </t>
  </si>
  <si>
    <t>تركمنستان</t>
  </si>
  <si>
    <t>لبنان</t>
  </si>
  <si>
    <t>ملاحظة: لا يتضمن الجدول أعلاه الواردات من مناطق التجارة الحرة الواقعة داخل دولة الإمارات العربية المتحدة</t>
  </si>
  <si>
    <t>الولايات المتحدة الامريكية</t>
  </si>
  <si>
    <t>1.3.1. مجموعات الإنفاق الرئيسية حسب الوزن والتغير النسبي والمساهمة في التضخم لعام 2011 مقارنة بعام 2010</t>
  </si>
  <si>
    <t>الفنادق والمطاعم</t>
  </si>
  <si>
    <t xml:space="preserve"> 2.3.1. التغير النسبي في متوسطات الأسعار السنوية لمجموعات الإنفاق الرئيسية </t>
  </si>
  <si>
    <t xml:space="preserve"> 5.3.1. التغير النسبي في أسعار المجموعات الرئيسية لمواد البناء خلال لعام 2011 مقارنة بعام 2010</t>
  </si>
  <si>
    <t>متوسط السعر 2011</t>
  </si>
  <si>
    <t xml:space="preserve"> التغير النسبي</t>
  </si>
  <si>
    <t>1.4.1. المؤشرات الرئيسية لنشاط المالية والتأمين</t>
  </si>
  <si>
    <t>عدد الشركات الأجنبية المدرجة</t>
  </si>
  <si>
    <t>*45.8</t>
  </si>
  <si>
    <t>32.5*</t>
  </si>
  <si>
    <t>*5.6</t>
  </si>
  <si>
    <t>3.1*</t>
  </si>
  <si>
    <t>حصة النشاط من الناتج المحلي الإجمالي بالأسعار الجارية (%)</t>
  </si>
  <si>
    <t>الإنتاج الإجمالي للنشاط (% من الناتج المحلي الإجمالي بالأسعار الجارية)</t>
  </si>
  <si>
    <t>تكوين رأس المال (% من الناتج المحلي الإجمالي بالأسعار الجارية)</t>
  </si>
  <si>
    <t>قيمة الأسهم المتداولة (% من الناتج المحلي الإجمالي بالأسعار الجارية)</t>
  </si>
  <si>
    <t>القيمة السوقية (مليار درهم)</t>
  </si>
  <si>
    <t>القيمة السوقية (% من الناتج المحلي الإجمالي بالأسعار الجارية)</t>
  </si>
  <si>
    <t>6.2. التشييد والبناء</t>
  </si>
  <si>
    <t>1.6.2. أهم إحصاءات التشييد والبناء</t>
  </si>
  <si>
    <t>حصة النشاط كنسبة من الناتج المحلي الإجمالي بالأسعار الجارية (%)</t>
  </si>
  <si>
    <t xml:space="preserve">8.6.2. عدد رخص البناء الصادرة في أبوظبي حسب نوع الرخصة واستخدام المبنى، 2009 </t>
  </si>
  <si>
    <t xml:space="preserve">9.6.2. عدد رخص البناء الصادرة في أبوظبي حسب نوع الرخصة واستخدام المبنى، 2010 </t>
  </si>
  <si>
    <t xml:space="preserve">10.6.2. عدد رخص البناء الصادرة في أبوظبي حسب نوع الرخصة واستخدام المبنى، 2011 </t>
  </si>
  <si>
    <t xml:space="preserve">11.6.2. عدد رخص البناء الصادرة في العين حسب نوع الرخصة واستخدام المبنى، 2009 </t>
  </si>
  <si>
    <t xml:space="preserve">12.6.2. عدد رخص البناء الصادرة في العين حسب نوع الرخصة واستخدام المبنى، 2010 </t>
  </si>
  <si>
    <t xml:space="preserve">13.6.2. عدد رخص البناء الصادرة في العين حسب نوع الرخصة واستخدام المبنى، 2011 </t>
  </si>
  <si>
    <t>16.6.2. عدد رخص البناء الصادرة في المنطقة الغربية حسب نوع الرخصة واستخدام المبنى، 2011</t>
  </si>
  <si>
    <t>2.6.2. عدد رخص البناء الصادرة حسب النوع والمنطقة، 2009</t>
  </si>
  <si>
    <t>3.6.2. عدد رخص البناء الصادرة حسب النوع والمنطقة، 2010</t>
  </si>
  <si>
    <t>4.6.2. عدد رخص البناء الصادرة حسب النوع والمنطقة، 2011</t>
  </si>
  <si>
    <t>5.6.2. رخص البناء الصادرة حسب استخدام المبنى والمنطقة، 2009</t>
  </si>
  <si>
    <t>6.6.2. رخص البناء الصادرة حسب استخدام المبنى والمنطقة، 2010</t>
  </si>
  <si>
    <t>7.6.2. رخص البناء الصادرة حسب استخدام المبنى والمنطقة، 2011</t>
  </si>
  <si>
    <t>حصة النشاط (% من الناتج المحلي الإجمالي غير النفطي بالأسعار الجارية)</t>
  </si>
  <si>
    <t>معدل نمو الناتج المحلي الإجمالي بالأسعار الجارية (%)</t>
  </si>
  <si>
    <t>%29.9</t>
  </si>
  <si>
    <t>%58.5</t>
  </si>
  <si>
    <t>إجمالي تكوين رأس المال الثابت (مليون درهم)</t>
  </si>
  <si>
    <t>الاستثمار الأجنبي المباشر (مليون درهم)، 2009</t>
  </si>
  <si>
    <t>معدل التضخم (%)</t>
  </si>
  <si>
    <t>%1.9</t>
  </si>
  <si>
    <t>الزراعة والحراجة وصيد الأسماك</t>
  </si>
  <si>
    <t>الكهرباء والغاز والمياه وأنشطة إدارة النفايات</t>
  </si>
  <si>
    <t>تجارة الجملة والتجزئة؛ إصلاح المركبات ذات المحركات والدراجات النارية</t>
  </si>
  <si>
    <t>النقل والتخزين</t>
  </si>
  <si>
    <t>المعلومات والاتصالات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</si>
  <si>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</si>
  <si>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</si>
  <si>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</si>
  <si>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</si>
  <si>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الضمان الاجتماعي الإجباري</t>
  </si>
  <si>
    <t>أنشطة الصحة البشرية والخدمة الاجتماعية</t>
  </si>
  <si>
    <t>الفنون والترفيه والترويح وأنشطة الخدمات الأخرى</t>
  </si>
  <si>
    <t>أنشطة الأسر المعيشية كصاحب عمل</t>
  </si>
  <si>
    <t>الخدمات المصرفية المحتسبة</t>
  </si>
  <si>
    <t>3.1.1. نصيب الفرد من الناتج المحلي الإجمالي بالأسعار الجارية</t>
  </si>
  <si>
    <t>نصيب الفرد من الناتج المحلي الإجمالي (ألف درهم)</t>
  </si>
  <si>
    <t>نصيب الفرد من الناتج المحلي الإجمالي النفطي (ألف درهم)</t>
  </si>
  <si>
    <t>نصيب الفرد من الناتج المحلي الإجمالي غير النفطي (ألف درهم)</t>
  </si>
  <si>
    <t>معدل النمو السنوي لنصيب الفرد من الناتج المحلي الإجمالي (%)</t>
  </si>
  <si>
    <t>معدل النمو السنوي لنصيب الفرد من الناتج المحلي الإجمالي النفطي (%)</t>
  </si>
  <si>
    <t>معدل النمو السنوي لنصيب الفرد من الناتج المحلي الإجمالي غير النفطي (%)</t>
  </si>
  <si>
    <t>-</t>
  </si>
  <si>
    <t>7.1.1. الأهمية النسبية للأنشطة الاقتصادية من حيث مساهمتها في الناتج المحلي الإجمالي بالأسعار الجارية</t>
  </si>
  <si>
    <t xml:space="preserve">إجمالي الصادرات </t>
  </si>
  <si>
    <t>12.1.1. إجمالي تكوين رأس المال الثابت حسب النشاط الاقتصادي بالأسعار الجارية</t>
  </si>
  <si>
    <t>14.1.1. إجمالي تكوين رأس المال الثابت حسب النشاط الاقتصادي كنسبة من الناتج المحلي الإجمالي بالأسعار الجارية</t>
  </si>
  <si>
    <t>15.1.1. معدلات النمو السنوية لإجمالي تكوين رأس المال الثابت حسب النشاط الاقتصادي بالأسعار الجارية</t>
  </si>
  <si>
    <t>مساهمة النفط في الناتج المحلي الإجمالي بالأسعار الجارية (%)</t>
  </si>
  <si>
    <t>5.1.1. معدلات النمو السنوية للناتج المحلي الإجمالي حسب النشاط الاقتصادي بالأسعار الجارية</t>
  </si>
  <si>
    <t xml:space="preserve">الصناعات الاستخراجية </t>
  </si>
  <si>
    <t xml:space="preserve">الصناعات التحويلية </t>
  </si>
  <si>
    <t xml:space="preserve">الكهرباء والغاز والمياه </t>
  </si>
  <si>
    <t xml:space="preserve">تجارة الجملة والتجزئة وخدمات الإصلاح </t>
  </si>
  <si>
    <t>المطاعم والفنادق</t>
  </si>
  <si>
    <t xml:space="preserve">النقل والتخزين والاتصالات </t>
  </si>
  <si>
    <t xml:space="preserve">مجموعة الدول </t>
  </si>
  <si>
    <t>مجلس التعاون لدول الخليج العربية</t>
  </si>
  <si>
    <t>دول آسيوية أخرى</t>
  </si>
  <si>
    <t xml:space="preserve">دول افريقية أخرى </t>
  </si>
  <si>
    <t xml:space="preserve">مجموعة دول أخرى </t>
  </si>
  <si>
    <t xml:space="preserve">الولايات المتحدة </t>
  </si>
  <si>
    <t>الصين- وتتضمن هونغ كونغ ومكاو</t>
  </si>
  <si>
    <t>ليبيـــا</t>
  </si>
  <si>
    <t>لبنــان</t>
  </si>
  <si>
    <t xml:space="preserve">الدول </t>
  </si>
  <si>
    <t>العقارات وخدمات الأعمال</t>
  </si>
  <si>
    <t>جبل طارق</t>
  </si>
  <si>
    <t>سيشلز</t>
  </si>
  <si>
    <t xml:space="preserve">الوصف </t>
  </si>
  <si>
    <t>2.1.2. أهم إحصاءات نشاط تجارة الجملة والتجزئة؛ إصلاح المركبات ذات المحركات والدراجات النارية</t>
  </si>
  <si>
    <t>صناعة الآلات والمعدات والأجهزة</t>
  </si>
  <si>
    <t>تصليح وتركيب المعدات والآلات والصناعات التحويلية الأخرى</t>
  </si>
  <si>
    <t>2.2.2. الإنتاج الإجمالي والقيمة المضافة لنشاط  الصناعات التحويلية</t>
  </si>
  <si>
    <t>3.2.2. إجمالي تكوين رأس المال الثابت في نشاط الصناعات التحويلية</t>
  </si>
  <si>
    <t>بولي ايثيلين</t>
  </si>
  <si>
    <t>بولي بروبلين</t>
  </si>
  <si>
    <t>2.3.2. إنتاج وصادرات النفط الخام</t>
  </si>
  <si>
    <t xml:space="preserve"> 3.3.2. أسعار خامات النفط لإمارة أبوظبي حسب نوع الخام           </t>
  </si>
  <si>
    <t>4.3.2. إنتاج واستخدام الغاز الطبيعي</t>
  </si>
  <si>
    <t xml:space="preserve"> 5.3.2. إنتاج وصادرات منتجات الغاز الطبيعي المسال</t>
  </si>
  <si>
    <t>6.3.2. أسعار منتجات الغاز الطبيعي المسال</t>
  </si>
  <si>
    <t xml:space="preserve">8.3.2. إنتاج المشتقات البترولية المكررة    </t>
  </si>
  <si>
    <t xml:space="preserve">9.3.2. المبيعات المحلية من المنتجات البترولية المكررة    </t>
  </si>
  <si>
    <t>الطاقة الكهربائية المصدرة من إمارة أبوظبي</t>
  </si>
  <si>
    <t>الطاقة الكهربائية المستهلكة في إمارة أبوظبي *</t>
  </si>
  <si>
    <t>قدرة توليد الكهرباء (ميجاوات)</t>
  </si>
  <si>
    <t>*47.8</t>
  </si>
  <si>
    <t>7.5.2. استهلاك الوقود في نشاط الكهرباء والمياه</t>
  </si>
  <si>
    <t xml:space="preserve">8.5.2. إنتاج واستهلاك المياه المحلاة والطاقة الإنتاجية المخطط لبلوغها  </t>
  </si>
  <si>
    <t xml:space="preserve"> 9.5.2. استهلاك المياه المحلاة حسب المنطقة</t>
  </si>
  <si>
    <t>10.5.2. التوزيع النسبي لاستهلاك المياه المحلاة حسب القطاع</t>
  </si>
  <si>
    <t>أطوال خطوط نقل الكهرباء</t>
  </si>
  <si>
    <t>أطوال خطوط أنابيب نقل المياه</t>
  </si>
  <si>
    <t>المصدر: شركة أبوظبي للنقل والتحكم (ترانسكو)</t>
  </si>
  <si>
    <t xml:space="preserve">أخرى </t>
  </si>
  <si>
    <t xml:space="preserve">الأردن </t>
  </si>
  <si>
    <t>ألمانيا</t>
  </si>
  <si>
    <t xml:space="preserve">سنة الصنع </t>
  </si>
  <si>
    <t>العدد</t>
  </si>
  <si>
    <t>8.7.2. المركبات حسب بيانات تسجيل المركبة</t>
  </si>
  <si>
    <t>اعادة تسجيل</t>
  </si>
  <si>
    <t>تجديد</t>
  </si>
  <si>
    <t>تسجيل</t>
  </si>
  <si>
    <t>شهادة تسفير</t>
  </si>
  <si>
    <t>تصدير</t>
  </si>
  <si>
    <t>نقل</t>
  </si>
  <si>
    <t>9.7.2. أطوال ومواصفات الطرق الخارجية، 2010</t>
  </si>
  <si>
    <t>10.7.2. أطوال ومواصفات الطرق الخارجية، 2011</t>
  </si>
  <si>
    <t>11.7.2. أطوال الطرق الداخلية، 2011</t>
  </si>
  <si>
    <t>13.7.2. حركة النقل الجوي حسب المطار وعدد الركاب وكميات البضائع المشحونة</t>
  </si>
  <si>
    <t xml:space="preserve">ملاحظة: تستثني هذه البيانات المسافرين الذين واصلوا سفرياتهم على نفس الرحلة  </t>
  </si>
  <si>
    <t>ملاحظة:  تستثني هذه البيانات أمتعة الركاب والطرود الدبلوماسية ومستودعات الطائرات</t>
  </si>
  <si>
    <t>ملاحظة: طول الطريق غير مضروب بعدد الحارات</t>
  </si>
  <si>
    <t>16.7.2. القادمون حسب إقليم المغادرة</t>
  </si>
  <si>
    <t>66408:48</t>
  </si>
  <si>
    <t>95688:18</t>
  </si>
  <si>
    <t>21.7.2. عدد مكاتب وصناديق البريد</t>
  </si>
  <si>
    <t>17.7.2. المغادرون حسب إقليم الوصول</t>
  </si>
  <si>
    <t xml:space="preserve"> 4.8.2. توزيع الصحف المحلية اليومية حسب الشهر</t>
  </si>
  <si>
    <t>عدد مشتركي خدمة الإنترنت لكل 100 من السكان</t>
  </si>
  <si>
    <t>عدد مشتركي خطوط الهاتف الثابت لكل 100 من السكان</t>
  </si>
  <si>
    <t>عدد مشتركي خطوط الهاتف المتحرك لكل 100 من السكان</t>
  </si>
  <si>
    <t>معدل الإشغال السنوي % (للفنادق والشقق الفندقية)</t>
  </si>
  <si>
    <t>متوسط الإنتاج اليومي من الغاز الطبيعي (مليون قدم مكعب)، 2010</t>
  </si>
  <si>
    <t xml:space="preserve">متوسط الانتاج  اليومي من النفط الخام (ألف برميل) </t>
  </si>
  <si>
    <t xml:space="preserve">كمية المياه المحلاة المتوفرة في إمارة أبوظبي (مليون جالون بريطاني) </t>
  </si>
  <si>
    <t xml:space="preserve">متوسط حصة الفرد من الاستهلاك اليومي للمياه المحلاة (جالون) </t>
  </si>
  <si>
    <t>الصادرات (% من إجمالي الصادرات غير النفطية)</t>
  </si>
  <si>
    <t>%6.8</t>
  </si>
  <si>
    <t>مصنوعات جلدية، أصناف عدة الحيوانات ولوازم السفر</t>
  </si>
  <si>
    <t>13.8-</t>
  </si>
  <si>
    <t xml:space="preserve">استخدام المبنى </t>
  </si>
  <si>
    <t>* لا تتضمن الرخص "المؤقتة" و"الأخرى"</t>
  </si>
  <si>
    <t>1.7.2. أهم إحصاءات النقل والتخزين</t>
  </si>
  <si>
    <t>ملاحظة: طول الطريق مضروب بعدد الحارات</t>
  </si>
  <si>
    <t>12.7.2. حركة الطائرات حسب المطار والشهر</t>
  </si>
  <si>
    <t>14.7.2. كميات الشحنات الجوية المفرغة حسب الإقليم</t>
  </si>
  <si>
    <t>15.7.2. كميات البضائع المشحونة جواً حسب الوجهة (الإقليم)</t>
  </si>
  <si>
    <t>18.7.2. أبرز المؤشرات الإحصائية لحركة البضائع والبواخر في ميناء زايد</t>
  </si>
  <si>
    <t>20.7.2. توزيع الحاويات النمطية الواردة والصادرة عبر ميناء زايد حسب الإقليم</t>
  </si>
  <si>
    <t>22.7.2. حركة الرسائل والطرود البريدية حسب النوع</t>
  </si>
  <si>
    <t xml:space="preserve">دراجة نارية </t>
  </si>
  <si>
    <t>خصوصي</t>
  </si>
  <si>
    <t>5.1. مالية الحكومة العامة</t>
  </si>
  <si>
    <t>*    مالية الحكومة العامة</t>
  </si>
  <si>
    <t>7.7.2. المركبات حسب سنة الصنع من 1900-2013</t>
  </si>
  <si>
    <t>8.3-</t>
  </si>
  <si>
    <t>3.8-</t>
  </si>
  <si>
    <t>الصناعات الاستخراجية (تشمل النفط الخام والغاز الطبيعي)</t>
  </si>
  <si>
    <t xml:space="preserve">
يقدم مؤشر تعويضات العاملين معلومات مهمة بالنسبة للحسابات القومية بشكل خاص، وللاقتصاد بشكل عام حيث تعبر عن حجم الدخل الذي حصل عليه العاملون في كافة الأنشطة الاقتصادية في إمارة أبوظبي. 
وقد ارتفعت تعويضات العاملين بالأسعار الجارية من 117,432 مليون درهم خلال عام 2010 إلى 124,960 في عام 2011. وكانت الأنشطة المساهمة بشكل رئيسي في النمو خلال عام 2011 هي "الإدارة العامة والدفاع" "والصناعات الاستخراجية" (تشمل  النفط الخام والغاز الطبيعي)، وبمعدلات نمو 9.3 في المائة, 12.2 في المائة على التوالي.
</t>
  </si>
  <si>
    <t>10.9.2. إجمالي إيرادات المنشآت الفندقية</t>
  </si>
  <si>
    <t>9.9.2. معدل الإشغال للمنشآت الفندقية حسب الشهر</t>
  </si>
  <si>
    <t xml:space="preserve"> 3.9.2. مؤشرات المنشآت الفندقية حسب المنطقة، 2011</t>
  </si>
  <si>
    <t>2.9.2. مؤشرات المنشآت الفندقية حسب النوع، 2011</t>
  </si>
  <si>
    <t>1.9.2. أهم إحصاءات المنشآت الفندقية</t>
  </si>
  <si>
    <t xml:space="preserve">حصة الفرد من الكهرباء المستهلكة (ميجاوات/ ساعة) </t>
  </si>
  <si>
    <t xml:space="preserve">الطاقة الكهربائية المتاحة في إمارة أبوظبي (جيجاوات/ ساعة) </t>
  </si>
  <si>
    <t>1.6.1. تعويضات العاملين حسب النشاط الاقتصادي بالأسعار الجارية</t>
  </si>
  <si>
    <t>الشكل 1.7.2. المركبات المرخصة حسب المنطقة، 2011</t>
  </si>
  <si>
    <t>المصدر: مؤسسة الإمارات للاتصالات- اتصالات</t>
  </si>
  <si>
    <t>الشكل 1.2.2. القيمة المضافة لنشاط الصناعات التحويلية</t>
  </si>
  <si>
    <t>13.1.1. التوزيع النسبي لإجمالي تكوين رأس المال الثابت حسب النشاط الاقتصادي بالأسعار الجارية</t>
  </si>
  <si>
    <t>معدل الإشغال السنوي (%)</t>
  </si>
  <si>
    <t>• ساهمت مجموعة "المواد الغذائية والمشروبات غير الكحولية" بنسبة 67.7 في المائة في معدل التضخم الإجمالي لعام 2011. ويرجع ذلك الى الزيادة في معدل اسعار هذه المجموعة بنسبة 7.5 في المائة.</t>
  </si>
  <si>
    <t xml:space="preserve">* تشمل المبيعات العقارية لغير المقيمين </t>
  </si>
  <si>
    <t>العقارات وخدمات الأعمال*</t>
  </si>
  <si>
    <t>1.7.1. الاستثمار الأجنبي المباشر حسب النشاط الاقتصادي</t>
  </si>
  <si>
    <t xml:space="preserve">2.7.1. الاستثمار الأجنبي المباشر حسب بلد المنشأ  </t>
  </si>
  <si>
    <t>دول أخرى*</t>
  </si>
  <si>
    <t>3.7.1. الاستثمار الأجنبي المباشر حسب مجموعة الدول</t>
  </si>
  <si>
    <t>مجموعة دول أخرى*</t>
  </si>
  <si>
    <t>الشكل 2.7.1. الاستثمارات في الحافظة حسب النشاط الاقتصادي</t>
  </si>
  <si>
    <t xml:space="preserve">الشكل 1.7.1. التوزيع النسبي للاستثمار الأجنبي المباشر حسب مجموعة الدول، 2009  </t>
  </si>
  <si>
    <t>الشكل 1.5.1. التوزيع النسبي لإيرادات حكومة أبوظبي، 2011</t>
  </si>
  <si>
    <t>الشكل 2.5.1. التوزيع النسبي للنفقات العامة لحكومة أبوظبي حسب النوع، 2011</t>
  </si>
  <si>
    <t xml:space="preserve">3.5.1. التوزيع النسبي للنفقات العامة لحكومة أبوظبي حسب النوع </t>
  </si>
  <si>
    <t>1.5.1. التوزيع النسبي لإيرادات حكومة أبوظبي</t>
  </si>
  <si>
    <t xml:space="preserve">2.5.1. التوزيع النسبي للنفقات العامة لحكومة أبوظبي </t>
  </si>
  <si>
    <t xml:space="preserve">* الاستهلاك يشمل الاستهلاك الداخلي للمحطات بالإضافة إلى المفقود عبر الشبكة </t>
  </si>
  <si>
    <t>الاستهلاك الكلي*</t>
  </si>
  <si>
    <t>5.5.2. التوزيع النسبي لاستهلاك الكهرباء حسب المنطقة والقطاع، 2011</t>
  </si>
  <si>
    <t>11.5.2. التوزيع النسبي لاستهلاك المياه المحلاة حسب المنطقة والقطاع، 2011</t>
  </si>
  <si>
    <t>دولة الإمارات العربية المتحدة</t>
  </si>
  <si>
    <t xml:space="preserve"> 4.9.2. نزلاء المنشآت الفندقية حسب الجنسية</t>
  </si>
  <si>
    <t>7.9.2. ليالي الإقامة في المنشآت الفندقية حسب الجنسية والتصنيف، 2011</t>
  </si>
  <si>
    <t>835,931*</t>
  </si>
  <si>
    <t>2,290*</t>
  </si>
  <si>
    <t xml:space="preserve"> الشكل 1.3.2. أسعار منتجات الغاز الطبيعي المسال</t>
  </si>
  <si>
    <t>المنزلي</t>
  </si>
  <si>
    <t>التجاري</t>
  </si>
  <si>
    <t>الحكومي</t>
  </si>
  <si>
    <t>يعتبر مؤشر الرقم القياسي لأسعار المستهلك واحداً من أهم المؤشرات الإحصائية الصادرة عن مركز الإحصاء – أبوظبي وتعتبر سنة 2007 هي سنة الأساس لحساب الرقم حالياً. والرقم القياسي للأسعار هو عبارة عن أداة لقياس معدل التغير في أسعار مجموعة من السلع والخدمات بين فترتين زمنيتين، تسمى الفترة التي تنسب إليها الأسعار فترة الأساس والفترة التي تقارن أسعارها فترة المقارنة. ومن خلال هذا الرقم يتم حساب معدلات التضخم السنوية والشهرية. أما أهم نتائج حساب الرقم القياسي لأسعار المستهلك لعام 2011 فهي كما يلي:</t>
  </si>
  <si>
    <t>نسبة السكان الذين تشملهم تغطية شبكة الهاتف المتحرك</t>
  </si>
  <si>
    <t>1.8.2. أهم إحصاءات تقنية المعلومات والاتصالات</t>
  </si>
  <si>
    <t>2.8.2. مؤشرات نشاط تقنية المعلومات والاتصالات</t>
  </si>
  <si>
    <t>11.3.2. أسعار صادرات المنتجات البترولية المكررة</t>
  </si>
  <si>
    <t>10.3.2. صادرات المنتجات البترولية المكررة</t>
  </si>
  <si>
    <t xml:space="preserve"> الشكل 3.3.2. أسعار صادرات المنتجات البترولية المكررة</t>
  </si>
  <si>
    <t>شاحنات (خفيفة وثقيلة)</t>
  </si>
  <si>
    <t xml:space="preserve">معدل الإشغال السنوي (%) </t>
  </si>
  <si>
    <t xml:space="preserve">يوفر هذا الجزء بيانات عن إنتاج واستخدام النفط الخام والغاز الطبيعي، بالإضافة إلى المبيعات الداخلية للمنتجات النفطية المكررة. وتعكس تلك البيانات النجاح الذي حققته حكومة أبوظبي حيث تبوأت الإمارة مكانة مرموقة عالمياً في مجال النفط والغاز.
تعد إمارة أبوظبي من المنتجين الرئيسيين للنفط على مستوى العالم، وذلك منذ أن تم اكتشافه بكمياتٍ تجارية لأول مرة عام 1958 ومنذ ذلك التاريخ قطعت الإمارة شوطاً كبيراُ في تنمية وتطوير الثروة النفطية والغاز الطبيعي.
بلغت نسبة مساهمة نشاط النفط والغاز في الناتج المحلي الإجمالي خلال عام 2011 ما يعادل 57.9 في المائة مقارنة بـ 48.9 في المائة في عام 2010. وقد تبنت حكومة أبوظبي سياسة طويلة المدى تهدف إلى تنويع القاعدة الاقتصادية وزيادة مساهمة القطاع غير النفطي في النمو الاقتصادي. ويعد هذا التنويع ضرورة حتمية لضمان النمو المتوازن لاقتصاد الإمارة في المستقبل. 
وقد ارتفع متوسط الإنتاج اليومي للإمارة من النفط الخام من 2.3 مليون برميل يومياً خلال عام 2010 إلى 2.5 مليون برميل يومياً في العام 2011، بزيادة مقدارها 10.7 في المائة. وخلال نفس الفترة، ارتفع متوسط التصدير اليومي من النفط الخام من 2.0 مليون برميل يومياً إلى 2.3 مليون برميل يومياً، بزيادة مقدارها 12.3 في المائة. </t>
  </si>
  <si>
    <t>1.3.2. أهم إحصاءات نشاط النفط الخام والغاز الطبيعي</t>
  </si>
  <si>
    <t>عدد الحاويات النمطية*</t>
  </si>
  <si>
    <t xml:space="preserve">* تساوي الحاوية النمطية  (20) قدم </t>
  </si>
  <si>
    <t>تبنت حكومة أبوظبي خطة طويلة المدى لتسهيل عملية التحول في اقتصاد الإمارة وذلك بهدف خلق بيئة أعمال مثالية، والحد من الاعتماد على قطاع النفط، وتحقيق المزيد من التركيز على الاقتصاد القائم على المعرفة في المستقبل. ولقد قطعت إمارة أبوظبي شوطاً طويلاً في هذا الصدد، لذا يمكن القول بأن التطور والازدهار الذي تنعم بهما الإمارة في الوقت الراهن يعزى إلى حد كبير إلى ذلك المناخ الاستثماري.
وتكمن العديد من العوامل وراء ذلك المناخ الجاذب للاستثمارات، بما يتضمن السياسات التي تراعي المستثمر، وتنفيذ رؤية اقتصادية طويلة الأجل، والموقع الجغرافي الاستراتيجي، والبنية التحتية المتطورة، والتسهيلات المتنوعة التي توفرها المناطق الصناعية في الإمارة، والضرائب المنخفضة للغاية، ووفرة مصادر الطاقة، والتسهيلات الائتمانية.
وتلتزم حكومة أبوظبي بتأسيس مجتمع أعمال محلي، وفي الوقت نفسه إقامة اقتصاد ينسجم ويتفاعل بشكل جيد مع الاقتصاد العالمي. وساهمت كافة هذه الأهداف، بالإضافة إلى الأداء القوي للاقتصاد الوطني في زيادة مقدارها 9.9 في المائة في إجمالي عدد الشركات المسجلة من قبل دائرة التنمية الاقتصادية خلال عام 2011.</t>
  </si>
  <si>
    <t>حددت حكومة إمارة أبوظبي العديد من القطاعات بغرض التركيز عليها وذلك لقدرة تلك القطاعات على توفير نمو مستدام على المدى الطويل، وتنويع اقتصاد الإمارة على مدى العقدين المقبلين. وبطبيعة الحال يتطلب تطوير نشاط السياحة في الإمارة توفير بنية تحتية جديدة مثل الفنادق والمنتجعات، وهنا يظهر نشاط "التشييد والبناء" كمساهم فاعل في تطوير ودعم قطاعات النمو المستقبلية المستهدفة.
ساهم نشاط "التشييد والبناء" بنسبة 10.1 في المائة من الناتج المحلي الإجمالي خلال عام 2011، بالمقارنة مع 13.0 في المائة خلال عام 2010. وتشير إحصاءات رخص البناء إلى أن عدد رخص المباني السكنية الصادرة خلال عام 2011 بلغ 9,275 رخصة، بزيادة مقدارها 19.7 في المائة بالمقارنة مع عام 2010. وبالإضافة إلى ذلك، تم إصدار 6,458 رخصة للأبنية غير السكنية خلال عام 2011، بالمقارنة مع 3,785 رخصة في عام 2010. وشكلت رخص الأبنية الجديدة 14.3 في المائة من إجمالي عدد رخص البناء الصادرة خلال عام 2011.</t>
  </si>
  <si>
    <t>2.1.1. الناتج المحلي الإجمالي حسب النشاط الاقتصادي بالأسعار الثابتة لعام 2007</t>
  </si>
  <si>
    <t>4.1.1. نصيب الفرد من الناتج المحلي الإجمالي بالأسعار الثابتة لعام 2007</t>
  </si>
  <si>
    <t>6.1.1. معدلات النمو السنوية للناتج المحلي الإجمالي حسب النشاط الاقتصادي بالأسعار الثابتة لعام 2007</t>
  </si>
  <si>
    <t>8.1.1. الأهمية النسبية للأنشطة الاقتصادية من حيث مساهمتها في الناتج المحلي الإجمالي بالأسعار الثابتة لعام 2007</t>
  </si>
  <si>
    <t>خدمات الإقامة والطعام</t>
  </si>
  <si>
    <t>المصدر: مركز الإحصاء- أبوظبي، سوق أبوظبي للأوراق المالية</t>
  </si>
  <si>
    <t>19.7.2. دوران السفن</t>
  </si>
  <si>
    <t xml:space="preserve">7.3.2. الإنتاج والمبيعات المحلية للمنتجات البترولية المكررة     </t>
  </si>
  <si>
    <t>الأردن</t>
  </si>
  <si>
    <t>متوسط الاستخدام اليومي</t>
  </si>
  <si>
    <t>زيت الوقود</t>
  </si>
  <si>
    <t xml:space="preserve">زيت الوقود </t>
  </si>
  <si>
    <t xml:space="preserve">2 حارة×2 </t>
  </si>
  <si>
    <t xml:space="preserve">1حارة×2 </t>
  </si>
  <si>
    <t xml:space="preserve">3 حارة×2 </t>
  </si>
  <si>
    <t xml:space="preserve">4 حارة×2 </t>
  </si>
  <si>
    <t xml:space="preserve">5 حارة×2 </t>
  </si>
  <si>
    <t>الدول الاوروبية الأخرى</t>
  </si>
  <si>
    <t>دول الاتحاد الأوروبي الاخرى</t>
  </si>
  <si>
    <t>أالدول الأفريقية الأخرى</t>
  </si>
  <si>
    <t xml:space="preserve">عدد نزلاء المنشآت الفندقية حسب الجنسية، 2011  </t>
  </si>
  <si>
    <t>الناتج المحلي الإجمالي  بأسعار عام 2007 الثابتة (مليون درهم)</t>
  </si>
  <si>
    <t>معدل نمو الناتج المحلي الإجمالي بأسعار عام 2007 الثابتة (%)</t>
  </si>
  <si>
    <t>نصيب الفرد من الناتج المحلي الإجمالي بالأسعار الجارية (ألف درهم)</t>
  </si>
  <si>
    <t>صادرات النفط والغاز والمنتجات النفطية من إمارة أبوظبي (مليون درهم)</t>
  </si>
  <si>
    <t>المعاد تصديره عبر منافذ إمارة أبوظبي (مليون درهم)</t>
  </si>
  <si>
    <t>9.1.1. مؤشرات التجارة الخارجية عبر منافذ إمارة أبوظبي كنسبة من الناتج المحلي الإجمالي بالأسعار الجارية</t>
  </si>
  <si>
    <t>تتمتع التجارة الخارجية بقدر كبير من الأهمية في اقتصاد إمارة أبوظبي حيث تشكل نسبة كبيرة إلى الناتج المحلي الإجمالي للإمارة، ففي عام 2011 شكل صافي التجارة السلعية نسبة 37.2 في المائة إلى الناتج المحلي الإجمالي، مما يعكس مدى قوة النشاط التجاري وتطوره في الإمارة وكذلك الدور الحيوي الذي تلعبه التجارة الخارجية في الاقتصاد بوجه عام.
يقدم هذا الجزء إحصاءات عن قيمة التجارة السلعية غير النفطية التي دخلت أو خرجت عبر منافذ أبوظبي الجوية والبحرية والبرية. وهنا يجب الإشارة إلى أن تلك البضائع لا تخص جميعها إمارة أبوظبي ولا تمثل تجارة أبوظبي مع العالم الخارجي بشكل كامل، حيث يمكن أن تخص بعض البضائع إمارات أخرى. كما أن هذه البيانات لم ترصد تجارة أبوظبي الداخلة أو الخارجة عبر منافذ الإمارات الأخرى.
وفي عام 2011 بلغت قيمة الواردات السلعية لإمارة أبوظبي 116.4 مليار درهم، بالمقارنة مع 86.6 مليار درهم خلال عام 2010. وكانت الآلات والمعادن أهم الواردات حيث مثلت 50.7 في المائة من الإجمالي. واحتلت الولايات المتحدة الأمريكية المرتبة الأولى بين الدول الموردة حيث بلغت قيمة واردات الإمارة منها 13.4 مليار درهم. وبلغت قيمة إجمالي الصادرات غير النفطية خلال عام 2011 ما يعادل 11.5 مليار درهم، وكانت معدات النقل والمعادن أهم الصادرات حيث شكلت 61.5 في المائة من إجمالي الصادرات غير النفطية. واحتلت كندا المرتبة الأولى بين الدول المصدر إليها، حيث استوردت من إمارة أبوظبي سلعاً غير نفطية بقيمة 2.6 مليار درهم خلال عام 2011.
وبلغت قيمة إعادة التصدير خلال عام 2011 ما يعادل 11.6 مليار درهم بالمقارنة مع 10.9 مليار درهم خلال عام 2010. وكانت أكثر الفئات المعاد تصديرها هي "الآلات ومعدات النقل" والتي شكلت 67.0 في المائة من إجمالي المعاد تصديره، وقد حل إعادة التصدير إلى مملكة البحرين الصدارة بقيمة 3.4 مليار درهم.
بلغت قيمة الواردات من الدول الأسيوية عبر موانئ أبوظبي 54.3 مليار درهم خلال عام 2011 بالمقارنة مع 38.4 مليار درهم خلال عام 2010. وبلغت قيمة الصادرات غير النفطية للدول الأسيوية عبر موانئ إمارة أبوظبي 6.3 مليار درهم خلال عام 2011، بينما بلغت قيمة المعاد تصديره إلى الدول الأسيوية  10.4 مليار درهم خلال نفس العام.</t>
  </si>
  <si>
    <t>1.2.1. إحصاءات التجارة الخارجية عبر منافذ إمارة أبوظبي</t>
  </si>
  <si>
    <t>2.2.1. إحصاءات التجارة الخارجية كنسبة من إجمالي التجارة عبر منافذ إمارة أبوظبي</t>
  </si>
  <si>
    <t xml:space="preserve">3.2.1. الميزان التجاري للسلع غير النفطية لإمارة أبوظبي حسب أقسام النظام المنسق بالأسعار الجارية، 2011 </t>
  </si>
  <si>
    <t>معادن عادية ومصنوعاتها*</t>
  </si>
  <si>
    <t>معدات نقل**</t>
  </si>
  <si>
    <t>**يعزى الانخفاض المسجل خلال عام 2011 إلى انخفاض الصادرات من منصات الحفر والإنتاج العائمة والغاطسة</t>
  </si>
  <si>
    <t xml:space="preserve"> 11.2.1. صادرات النفط الخام من إمارة أبوظبي حسب الدول المستوردة</t>
  </si>
  <si>
    <t>12.2.1. الصادرات من المنتجات البترولية المكررة من إمارة أبوظبي حسب الدول المستوردة</t>
  </si>
  <si>
    <t>13.2.1. واردات الغاز الطبيعي لإمارة أبوظبي</t>
  </si>
  <si>
    <t>14.2.1. صادرات الغاز الطبيعي المسال من إمارة أبوظبي حسب الدول المستوردة</t>
  </si>
  <si>
    <t>16.2.1. أهم مؤشرات السلع المعاد تصديرها عبر منافذ إمارة أبوظبي</t>
  </si>
  <si>
    <t>17.2.1. السلع المعاد تصديرها عبر منافذ إمارة أبوظبي حسب أقسام النظام المنسق</t>
  </si>
  <si>
    <t xml:space="preserve"> 18.2.1. السلع المعاد تصديرها عبر منافذ إمارة أبوظبي حسب الأقاليم</t>
  </si>
  <si>
    <t xml:space="preserve"> 19.2.1. المعاد تصديره عبر منافذ إمارة أبوظبي إلى دول مجلس التعاون الخليجي</t>
  </si>
  <si>
    <t xml:space="preserve"> 20.2.1. السلع المعاد تصديرها عبر منافذ إمارة أبوظبي حسب وسيلة النقل</t>
  </si>
  <si>
    <t xml:space="preserve"> 21.2.1. أهم الشركاء التجاريين (السلع المعاد تصديرها عبر منافذ إمارة أبوظبي)</t>
  </si>
  <si>
    <t>تحتوي إحصاءات الأسعار والأرقام القياسية على بيانات عن أسعار المستهلك التي تستخدم في حساب الرقم القياسي لأسعار المستهلك ومعدلات التضخم السنوية. ويجمع مركز الإحصاء هذه الأسعار من أسواق إمارة أبوظبي بشكل دوري وبانتظام.</t>
  </si>
  <si>
    <t>• بلغ معدل التضخم لعام 2011 نحو 1.9 في المائة وذلك لارتفاع الرقم القياسي لأسعار المستهلك من 119.3 نقطة عام 2010 إلى 121.6 نقطة في عام 2011.</t>
  </si>
  <si>
    <t xml:space="preserve">• أما مجموعة "النقل" فقد ساهمت بنسبة 25.4 في المائة في معدل الزيادة التي تحققت خلال عام 2011 وارتفعت معدلات أسعارها بنسبة 5.1 في المائة.  </t>
  </si>
  <si>
    <t>• أما مجموعة "الملابس والأحذية" فقد ساهمت باتجاه تباطؤ معدل التضخم السنوي ، حيث كانت مساهمتها بنسبة سالبة بلغت 67.4 في المائة، وذلك بسبب الانخفاض في أسعار المجموعة بنسبة 13.8 في المائة.</t>
  </si>
  <si>
    <t>التجهيزات والمعدات المنزلية وأعمال الصيانة الاعتيادية للبيوت</t>
  </si>
  <si>
    <t>تتضمن إحصاءات مالية الحكومة العامة الواردة في هذا الفصل إيرادات ونفقات حكومة إمارة أبوظبي. وتشير البيانات إلى ارتفاع الإيرادات بنسبة 41.3 في المائة خلال عام 2011. ويعزى هذا الارتفاع إلى العائدات النفطية حيث ارتفعت بنسبة 55 في المائة.
كما ارتفعت حصة النفقات الجارية من إجمالي النفقات العامة حيث شكلت ما نسبته 49.1 في المائة خلال عام 2011 مقارنة بـ 48.5 في المائة خلال عام 2010. بينما ساهمت كل من التحويلات الجارية، والسلع والخدمات، والأجور والرواتب بنسبة 26.8 و11.4 و10.8 في المائة على التوالي من إجمالي النفقات الجارية. 
وفي الفترة ذاتها انخفضت نسبة مساهمة النفقات الرأسمالية من إجمالي النفقات العامة من 51.5 في المائة خلال عام 2010 إلى 50.9 في المائة خلال عام 2011. وساهمت التحويلات الرأسمالية، والإنفاق التطويري على المشاريع الحكومية، والإنفاق الرأسمالي على السلع والخدمات بنسبة 23.4 في المائة، و9.7 في المائة، و17.8 في المائة على التوالي من النفقات الرأسمالية.</t>
  </si>
  <si>
    <t>2.6.1. معدلات النمو السنوية لتعويضات العاملين حسب النشاط الاقتصادي بالأسعار الجارية</t>
  </si>
  <si>
    <t>3.6.1. تعويضات العاملين حسب النشاط الاقتصادي كنسبة من الناتج المحلي الإجمالي بالأسعار الجارية</t>
  </si>
  <si>
    <t>تقوم حكومة أبوظبي بخطوات عديدة من شأنها خلق المناخ المناسب لتعزيز ثقة المستثمر في الاقتصاد. حيث تساهم العديد من العوامل التي تتمتع بها الإمارة في تعزيز تصور المستثمرين بشأن فرص الأعمال في أبوظبي، على سبيل المثال وليس الحصر نظام الضرائب الذي يتسم بالشفافية، والدعم المقدم من النظام القضائي، والتشريعات الاقتصادية التي تهدف إلى تشجيع الاستثمار والمناطق الصناعية.
وقد أظهرت البيانات نمواً في إجمالي الاستثمار الأجنبي المباشر في إمارة أبوظبي بنسبة 11.1 في المائة لتصل قيمته إلى 43,171 مليون درهم في نهاية عام 2009، بعد أن كانت 38,855 مليون درهم في نهاية عام 2008. ويعزى هذا النمو إلى "نشاط العقارات وخدمات الأعمال" (بما يشمل المبيعات العقارية لغير المقيمين) والذي استقطب استثمارات أجنبية مباشرة بلغت قيمتها 16,965 مليون درهم في نهاية عام 2009، بالمقارنة مع 12,620 مليون درهم في نهاية عام 2008. فيما حققت الاستثمارات في نشاط "المؤسسات المالية والتأمين" ثاني أعلى مساهمة من إجمالي الاستثمار الأجنبي المباشر بنسبة 24.6 في المائة في نهاية عام 2008 و14.9 في المائة في نهاية عام 2009.
وشكلت استثمارات دول مجلس التعاون 3,786 مليون درهم وبنسبة 8.8 في المائة من إجمالي الاستثمارات الأجنبية المباشرة في نهاية عام 2009، مقارنة بـ 5,736 مليون درهم وما نسبته 14.8 في المائة في نهاية عام 2008. كما بلغت قيمة الاستثمارات من باقي الدول العربية ما يعادل 2,900 مليون درهم خلال عام 2009، و 2,690 مليون درهم خلال عام 2008 من الاستثمار الأجنبي المباشر. وقد سجلت الدول الاوروبية أعلى نسبة مساهمة من إجمالي الاستثمار الأجنبي المباشر في إمارة أبوظبي حيث ارتفعت قيمة استثماراتها من 9,459 مليون درهم في عام 2008 إلى 9,877 مليون درهم في نهاية عام 2009، بمعدل نمو 4.4 في المائة.
بلغ إجمالي الاستثمارات في الحافظة "باستثناء سندات الدين" في نهاية عام 2009 في إمارة أبوظبي حوالي 7,609 مليون درهم، حيث كان مجموع الاستثمارات في الحافظة 6,012 مليون درهم في عام 2008. ومن أبرز الأنشطة الاقتصادية التي ساهمت في تحقيق هذا النمو هي نشاط العقارات وخدمات الأعمال مشكلاً أعلى نسبة مساهمة في إجمالي الاستثمارات في الحافظة للأعوام 2009 و 2008 ليشكل نسبة 72.7 و 68.8 في المائة بواقع 5,529 و 4,136 مليون درهم على التوالي. أما نشاط "المؤسسات المالية والتأمين" فحقق ثاني أكبر مساهمة بقيمة بلغت 1,641 مليون درهم في نهاية 2009، 1,720 مليون درهم في نهاية عام 2008.
بلغت قيمة الاستثمارات الأجنبية الأخرى في إمارة أبوظبي خلال عام 2009 حوالي 186,739 مليون درهم بالمقارنة مع 194,275 مليون درهم في عام 2008 مسجله تراجعاً بنسبة 3.9 في المائة. ويعزى هذا التراجع إلى انخفاض قيمة الاستثمارات الأجنبية الأخرى في "نشاط المؤسسات المالية والتأمين" من 147,074 مليون درهم إلى 138,620 مليون درهم.</t>
  </si>
  <si>
    <t>الخدمات الاجتماعية والشخصية</t>
  </si>
  <si>
    <t>ملاحظة: الأرقام المبينة قد لا تساوي المجموع بسبب التقريب</t>
  </si>
  <si>
    <t>4.7.1. الاستثمارات الأخرى حسب النشاط الاقتصادي</t>
  </si>
  <si>
    <t>عدد المركبات المرخصة في إمارة أبوظبي</t>
  </si>
  <si>
    <t>عدد المسافرين جواً (مليون)</t>
  </si>
  <si>
    <t>تنبع أهمية قسم الصناعة والأعمال كونه يوفر بيانات إحصائية تتعلق بكافة الأنشطة الاقتصادية ما يجعله مرآة تعكس الأداء الاقتصادي للإمارة، وتأتي الأنشطة الاستخراجية في المقدمة لما لها من أهمية خاصة. ويعد متوسط الإنتاج اليومي من أهم المؤشرات في مجال النفط والغاز الطبيعي، حيث بلغ متوسط الإنتاج اليومي من النفط الخام 2,502 ألف برميل يومياً خلال عام 2011 بالمقارنة مع 2,261 ألف برميل خلال عام 2010 بزيادة بلغت 10.7 في المائة.
وفي مجال الطاقة الكهربائية تم توفير46,367 جيجاوات/ ساعة خلال عام 2011، بزيادة مقدارها 10.8 في المائة مقارنة بعام 2010. وقد تم استهلاك 43,251  جيجاوات/ ساعة خلال عام 2011، بزيادة مقدارها 10.4 في المائة مقارنة بعام 2010. أما فيما يتعلق بمتوسط نصيب الفرد من استهلاك الكهرباء خلال عام 2011 فقد بلغ 20.39 ميجاوات/ ساعة، مقارنة ب 19.91 ميجاوات/ ساعة خلال عام 2010، بزيادة مقدارها 2.3 في المائة.
وفي نشاط السياحة ارتفع عدد المنشآت الفندقية إلى 129 منشأة خلال عام 2011 بنسبة زيادة بلغت 11.2 في المائة مقارنة بعام 2010، وخلال نفس الفترة زاد عدد النزلاء بنحو 16.6 في المائة، كما زاد عدد الغرف الفندقية بنسبة 12.8 في المائة، وارتفع معدل الإشغال بمقدار 6.5 في المائة، بينما بلغ متوسط مدة الإقامة 3.0 ليلة خلال عام 2011.
وفي نشاط النقل، ارتفع عدد المركبات المرخصة من 743 ألف مركبة خلال عام 2010 إلى 785 ألف مركبة في 2011. وبلغ عدد المسافرين جواً 12.6 مليون مسافر خلال عام 2011، بالمقارنة مع 11.1 مليون مسافر خلال عام 2010.
أما في نشاط تقنية المعلومات والاتصالات، فقد ارتفع عدد مشتركي خطوط الهاتف المتحرك من 161 لكل 100 من السكان خلال عام 2010 إلى 199 لكل 100 من السكان خلال عام 2011، بزيادة مقدارها 23.6 في المائة، فيما ارتفع عدد مشتركي خدمة الإنترنت لكل 100 من السكان من 20 خلال عام 2010  إلى 23 في 2011، بزيادة مقدارها 15 في المائة.</t>
  </si>
  <si>
    <t>تعد الصناعات التحويلية واحدة من الأنشطة الاقتصادية المهمة في إمارة أبوظبي، لذا تركز خطط التنمية الاقتصادية طويلة المدى على نشاط الصناعات التحويلية بجانب العديد من الأنشطة الأخرى من أجل المساهمة في تطوير الاقتصاد غير النفطي، وضمان تحقيق نمو اقتصادي أكثر استقراراً في الإمارة عن طريق الحد من تأثير تقلبات أسعار النفط على الاقتصاد.
ارتفع إجمالي القيمة المضافة لنشاط الصناعات التحويلية من 29,990 مليون درهم خلال عام 2009 إلى 33,323 مليون درهم في عام 2010 بنسبة نمو بلغت 11.1 في المائة. وكان نشاط تصنيع "الكيماويات واللدائن ومنتجاتها" أكثر الأنشطة مساهمةً في تلك الزيادة. حيث ارتفعت مساهمة نشاط الصناعات التحويلية في الناتج المحلي الإجمالي غير النفطي من 10.7 في المائة خلال عام 2010 إلى 12.1 في المائة خلال عام 2011.</t>
  </si>
  <si>
    <t>مجموع الآبار المنتجة للنفط</t>
  </si>
  <si>
    <t xml:space="preserve"> الشكل 2.3.2. إنتاج المشتقات البترولية المكررة، 2011</t>
  </si>
  <si>
    <t>وضعت احتياطات الغاز الطبيعي الكبيرة والسوائل المصاحبة له إمارة أبوظبي في موضع مثالي يمكنها من زيادة مشاركتها في صناعة المواد الكيميائية على المستوى العالمي. وتشهد صناعة البتروكيماويات في أبوظبي نمواً مستمراً فيما يتعلق بأنشطة الإنتاج والتسويق والتصدير.
وتشير البيانات إلى ارتفاع إجمالي إنتاج البتروكيماويات من 2,014,568 طن متري خلال عام 2010 إلى 2,789,528 طن متري خلال عام 2011 بزيادة مقدارها 38.5 في المائة، وفي الوقت ذاته ارتفعت صادرات تلك المنتجات بنسبة 62.2 في المائة.
وجاء كلاً من البولي إيثيلين وأسمدة اليوريا كأهم الصادرات البتروكيماوية. وتشير البيانات إلى حدوث انخفاض كبير في صادرات الأمونيا خلال عام 2011، ويعزى هذا الانخفاض إلى أن الأمونيا تعد عنصر أساسي لتصنيع أسمدة اليوريا.</t>
  </si>
  <si>
    <t xml:space="preserve"> الشكل 1.5.2. استهلاك الكهرباء حسب المنطقة</t>
  </si>
  <si>
    <t xml:space="preserve">4.5.2. التوزيع النسبي لاستهلاك الكهرباء حسب القطاع </t>
  </si>
  <si>
    <t>الشكل 2.5.2. استهلاك وكمية المياه المحلاة المتوفرة</t>
  </si>
  <si>
    <t>الشكل 3.5.2. استهلاك المياه المحلاة حسب المنطقة، 2011</t>
  </si>
  <si>
    <t>الشكل 4.5.2. استهلاك المياه المحلاة حسب القطاع، 2011</t>
  </si>
  <si>
    <t>12.5.2. خطوط نقل المياه والكهرباء حسب المنطقة، 2011</t>
  </si>
  <si>
    <t>بغية مواكبة الثورة التقنية، أطلقت حكومة أبوظبي استراتيجية وطنية طموحة لدفع جهود التنمية في البنية التحتية لتقنية المعلومات والاتصالات، وتشجع الاستثمار المحلي والأجنبي في قطاع التقنيات المتطورة.
ونظراً للأهمية المتزايدة التي يحظى بها نشاط "تقنية المعلومات والاتصالات" في كافة مجالات الحياة، يحرص مركز الإحصاء – أبوظبي على نشر إحصاءات ومؤشرات تقنية المعلومات والاتصالات المهمة في إمارة أبوظبي. 
وأشارت البيانات إلى أن عدد مشتركي الإنترنت لكل 100 من السكان في إمارة أبوظبي ارتفع من 20 خلال عام 2010 إلى 23 خلال عام 2011.  كما بلغ عدد المشتركين في خدمة الهاتف المتحرك ما يعادل ضعف سكان الإمارة خلال عام 2011.
وتؤكد مثل هذه الإحصاءات على سعي إمارة أبوظبي الدؤوب إلى تطبيق ونشر التقنيات المتقدمة في الإمارة وذلك من خلال العروض الخاصة والترويجية، وتقليل تعرفة الهاتف الثابت للشركات من 50 درهم خلال عام 2010 إلى 17 درهم خلال عام 2011.</t>
  </si>
  <si>
    <t>اعتمدت حكومة أبوظبي على قطاع السياحة كإحدى قاطرات التطور لعملية التنمية التي صاغتها رؤية أبوظبي 2030 والتي تهدف إلى تنويع الاقتصاد وزيادة مصادر الدخل. وسوف يلبي قطاع الفنادق الذي يشهد نمواً سريعاً متطلبات الزيادة التي تشهدها أعداد السائحين والمسافرين إلى الإمارة. ونظراً للأهمية الكبيرة التي يحظى بها هذا القطاع الحيوي كجزء مهم من أجندة حكومة أبوظبي، أولى مركز الإحصاء – أبوظبي عناية خاصة لرصد مؤشرات التنمية في قطاع الفنادق.
وقد أظهرت البيانات أن عدد المنشآت الفندقية ارتفع من 116 منشأة خلال عام 2010 إلى 129 منشآه خلال عام 2011، بزيادة مقدارها 11.2 في المائة، ما أدى إلى زيادة عدد الغرف من 18.8 ألف غرفة خلال عام 2010 إلى 21.3 ألف خلال عام 2011.
وقد بلغ عدد النزلاء خلال عام 2011 ما يعادل 2.1 مليون نزيل، بزيادة مقدارها 16.5 في المائة بالمقارنة مع عام 2010، وهو ما أدى إلى ارتفاع معدل الاشغال ليصل إلى 68.9 في المائة خلال عام 2011، بزيادة مقدارها 6.5 في المائة بالمقارنة مع عام 2010. وارتفع عدد الليالي الفندقية بنسبة 22.2 في المائة، بينما ارتفع متوسط الاقامة بنسبة 0.14 في المائة خلال نفس الفترة.
وكان متوسط مدة الاقامة في الشقق الفندقية أطول بيومين بالمقارنة مع الفنادق، وقد بلغ متوسط مدة الاقامة 3.4 ليلة في المنطقة الغربية، و3.1 ليلة في منطقة أبوظبي، و2.0 في منطقة العين.
ويفضل أغلبية النزلاء (83.8%) الاقامة في منطقة أبوظبي ، بالمقارنة مع 12.6 في المائة في منطقة العين، و3.6 في المائة في المنطقة الغربية. كما كان معدل الاشغال في الشقق الفندقية أعلى عن نظيره في الفنادق، وبلغ 70.1 في المائة في منطقة أبوظبي، و63.3 في المائة في المنطقة الغربية، و59.4 في المائة في منطقة العين.</t>
  </si>
  <si>
    <t>معدل إيراد الغرف الفندقية (بالدرهم)</t>
  </si>
  <si>
    <t>معدل إيراد الغرفة المتاحة (بالدرهم)</t>
  </si>
  <si>
    <t>الشكل 1.2.1. إحصاءات التجارة الخارجية غير النفطية عبر منافذ إمارة أبوظبي، 2011</t>
  </si>
  <si>
    <t>الشكل 3.3.1. معدلات التضخم السنوية لأشهر عام 2011</t>
  </si>
  <si>
    <t>الشكل 1.3.1. معدلات التضخم السنوية</t>
  </si>
  <si>
    <t>الشكل 2.3.1. التغير النسبي في أسعار مجموعات السلع والخدمات الرئيسية لعام 2011 مقارنة بعام 2010</t>
  </si>
  <si>
    <t xml:space="preserve"> الشكل 4.3.1. الرقم القياسي لأسعار المستهلك خلال أشهر 2010 و2011</t>
  </si>
  <si>
    <t>الشكل 5.3.1. التغير النسبي في أسعار المجموعات الرئيسية لمواد البناء خلال عام 2011 مقارنة بعام 2010</t>
  </si>
  <si>
    <t>* تم أخذ قراءة العداد بشكل تراكمي من عام 2008 الى عام 2011 للمنطقة الغربية ( المرفأ)</t>
  </si>
  <si>
    <t>الشكل 1.9.2. إجمالي إيرادات المنشآت الفندقية</t>
  </si>
  <si>
    <t xml:space="preserve">8.9.2. متوسط مدة الإقامة في المنشآت الفندقية حسب الجنسية </t>
  </si>
  <si>
    <t xml:space="preserve"> 6.9.2. نزلاء المنشآت الفندقية حسب الجنسية والتصنيف، 2011  </t>
  </si>
  <si>
    <t>5.9.2. ليالي الإقامة في المنشآت الفندقية حسب الجنسية</t>
  </si>
  <si>
    <t>المصدر: مركز الإحصاء - أبوظبي، هيئة أبوظبي للسياحة</t>
  </si>
  <si>
    <r>
      <rPr>
        <b/>
        <sz val="14"/>
        <color rgb="FFFF0000"/>
        <rFont val="Arial"/>
        <family val="2"/>
      </rPr>
      <t>7</t>
    </r>
    <r>
      <rPr>
        <b/>
        <sz val="14"/>
        <rFont val="Arial"/>
        <family val="2"/>
      </rPr>
      <t>.1. الاستثمار الأجنبي</t>
    </r>
  </si>
  <si>
    <r>
      <t xml:space="preserve">تعزى الزيادة المسجلة عام </t>
    </r>
    <r>
      <rPr>
        <sz val="9"/>
        <color rgb="FFFF0000"/>
        <rFont val="Arial"/>
        <family val="2"/>
      </rPr>
      <t>2009</t>
    </r>
    <r>
      <rPr>
        <sz val="9"/>
        <rFont val="Arial"/>
        <family val="2"/>
      </rPr>
      <t xml:space="preserve"> إلى ارتفاع الكميات المصدره من أعمدة الأبراج والصوراي وأجزائها*</t>
    </r>
  </si>
  <si>
    <r>
      <t xml:space="preserve">15.2.1. صادرات الغاز الطبيعي المسال من إمارة أبوظبي حسب </t>
    </r>
    <r>
      <rPr>
        <b/>
        <sz val="11"/>
        <color rgb="FFFF0000"/>
        <rFont val="Arial"/>
        <family val="2"/>
      </rPr>
      <t>الأقاليم</t>
    </r>
  </si>
  <si>
    <r>
      <t xml:space="preserve">• ساهمت مجموعة </t>
    </r>
    <r>
      <rPr>
        <sz val="11"/>
        <color rgb="FFFF0000"/>
        <rFont val="Arial"/>
        <family val="2"/>
      </rPr>
      <t>"السكن</t>
    </r>
    <r>
      <rPr>
        <sz val="11"/>
        <rFont val="Arial"/>
        <family val="2"/>
      </rPr>
      <t xml:space="preserve"> والمياه والكهرباء والغاز وأنواع الوقود الأخرى" بنسبة 31.9 في المائة في معدل التضخم الإجمالي لعام 2011، وارتفعت اسعارها بنسبة 1.5 في المائة. ويعود ذلك الى ارتفاع الوزن النسبي لهذه المجموعة في الرقم القياسي.  </t>
    </r>
  </si>
  <si>
    <r>
      <rPr>
        <b/>
        <i/>
        <sz val="10"/>
        <color rgb="FFFF0000"/>
        <rFont val="Arial"/>
        <family val="2"/>
      </rPr>
      <t>*</t>
    </r>
    <r>
      <rPr>
        <b/>
        <i/>
        <sz val="10"/>
        <rFont val="Arial"/>
        <family val="2"/>
      </rPr>
      <t>2010</t>
    </r>
  </si>
  <si>
    <r>
      <rPr>
        <b/>
        <i/>
        <sz val="10"/>
        <color rgb="FFFF0000"/>
        <rFont val="Arial"/>
        <family val="2"/>
      </rPr>
      <t>*</t>
    </r>
    <r>
      <rPr>
        <b/>
        <i/>
        <sz val="10"/>
        <rFont val="Arial"/>
        <family val="2"/>
      </rPr>
      <t>2011</t>
    </r>
  </si>
  <si>
    <r>
      <rPr>
        <i/>
        <sz val="10"/>
        <color rgb="FFFF0000"/>
        <rFont val="Arial"/>
        <family val="2"/>
      </rPr>
      <t>*</t>
    </r>
    <r>
      <rPr>
        <i/>
        <sz val="10"/>
        <rFont val="Arial"/>
        <family val="2"/>
      </rPr>
      <t>14.0</t>
    </r>
  </si>
  <si>
    <r>
      <rPr>
        <i/>
        <sz val="10"/>
        <color rgb="FFFF0000"/>
        <rFont val="Arial"/>
        <family val="2"/>
      </rPr>
      <t>*</t>
    </r>
    <r>
      <rPr>
        <i/>
        <sz val="10"/>
        <rFont val="Arial"/>
        <family val="2"/>
      </rPr>
      <t>14.4</t>
    </r>
  </si>
  <si>
    <r>
      <rPr>
        <i/>
        <sz val="10"/>
        <color rgb="FFFF0000"/>
        <rFont val="Arial"/>
        <family val="2"/>
      </rPr>
      <t xml:space="preserve">* </t>
    </r>
    <r>
      <rPr>
        <i/>
        <sz val="10"/>
        <rFont val="Arial"/>
        <family val="2"/>
      </rPr>
      <t>620,316</t>
    </r>
  </si>
  <si>
    <r>
      <rPr>
        <i/>
        <sz val="10"/>
        <color rgb="FFFF0000"/>
        <rFont val="Arial"/>
        <family val="2"/>
      </rPr>
      <t xml:space="preserve">* </t>
    </r>
    <r>
      <rPr>
        <i/>
        <sz val="10"/>
        <rFont val="Arial"/>
        <family val="2"/>
      </rPr>
      <t>806,031</t>
    </r>
  </si>
  <si>
    <t xml:space="preserve"> 10.1.1. إجمالي الصادرات عبر منافذ إمارة أبوظبي كنسبة من الناتج المحلي الإجمالي بالأسعار الجارية</t>
  </si>
  <si>
    <t>الشكل 1.1.1. إجمالي الصادرات عبر منافذ  إمارة أبوظبي والناتج المحلي الإجمالي بالأسعار الجارية</t>
  </si>
  <si>
    <t>11.1.1. الواردات السلعية عبر منافذ إمارة أبوظبي كنسبة من الناتج المحلي الإجمالي بالأسعار الجارية</t>
  </si>
  <si>
    <t>الشكل 2.1.1. الواردات السلعية عبر منافذ إمارة أبوظبي والناتج المحلي الإجمالي بالأسعار الجارية</t>
  </si>
  <si>
    <r>
      <rPr>
        <b/>
        <i/>
        <sz val="10"/>
        <color rgb="FFFF0000"/>
        <rFont val="Arial"/>
        <family val="2"/>
      </rPr>
      <t>*</t>
    </r>
    <r>
      <rPr>
        <b/>
        <i/>
        <sz val="10"/>
        <rFont val="Arial"/>
        <family val="2"/>
      </rPr>
      <t>55.3</t>
    </r>
  </si>
  <si>
    <r>
      <rPr>
        <b/>
        <i/>
        <sz val="10"/>
        <color rgb="FFFF0000"/>
        <rFont val="Arial"/>
        <family val="2"/>
      </rPr>
      <t>*</t>
    </r>
    <r>
      <rPr>
        <b/>
        <i/>
        <sz val="10"/>
        <rFont val="Arial"/>
        <family val="2"/>
      </rPr>
      <t>56.3</t>
    </r>
  </si>
  <si>
    <r>
      <rPr>
        <b/>
        <i/>
        <sz val="10"/>
        <color rgb="FFFF0000"/>
        <rFont val="Arial"/>
        <family val="2"/>
      </rPr>
      <t>*</t>
    </r>
    <r>
      <rPr>
        <b/>
        <i/>
        <sz val="10"/>
        <rFont val="Arial"/>
        <family val="2"/>
      </rPr>
      <t>77.6</t>
    </r>
  </si>
  <si>
    <r>
      <rPr>
        <b/>
        <i/>
        <sz val="10"/>
        <color rgb="FFFF0000"/>
        <rFont val="Arial"/>
        <family val="2"/>
      </rPr>
      <t>*</t>
    </r>
    <r>
      <rPr>
        <b/>
        <i/>
        <sz val="10"/>
        <rFont val="Arial"/>
        <family val="2"/>
      </rPr>
      <t>78.2</t>
    </r>
  </si>
  <si>
    <r>
      <rPr>
        <i/>
        <sz val="10"/>
        <color rgb="FFFF0000"/>
        <rFont val="Arial"/>
        <family val="2"/>
      </rPr>
      <t>*</t>
    </r>
    <r>
      <rPr>
        <i/>
        <sz val="10"/>
        <rFont val="Arial"/>
        <family val="2"/>
      </rPr>
      <t>71.8</t>
    </r>
  </si>
  <si>
    <r>
      <rPr>
        <i/>
        <sz val="10"/>
        <color rgb="FFFF0000"/>
        <rFont val="Arial"/>
        <family val="2"/>
      </rPr>
      <t>*</t>
    </r>
    <r>
      <rPr>
        <i/>
        <sz val="10"/>
        <rFont val="Arial"/>
        <family val="2"/>
      </rPr>
      <t>73.8</t>
    </r>
  </si>
  <si>
    <r>
      <rPr>
        <b/>
        <i/>
        <sz val="10"/>
        <color rgb="FFFF0000"/>
        <rFont val="Arial"/>
        <family val="2"/>
      </rPr>
      <t>*</t>
    </r>
    <r>
      <rPr>
        <b/>
        <i/>
        <sz val="10"/>
        <rFont val="Arial"/>
        <family val="2"/>
      </rPr>
      <t>214,128.4</t>
    </r>
  </si>
  <si>
    <r>
      <rPr>
        <b/>
        <i/>
        <sz val="10"/>
        <color rgb="FFFF0000"/>
        <rFont val="Arial"/>
        <family val="2"/>
      </rPr>
      <t>*</t>
    </r>
    <r>
      <rPr>
        <b/>
        <i/>
        <sz val="10"/>
        <rFont val="Arial"/>
        <family val="2"/>
      </rPr>
      <t>300,110.0</t>
    </r>
  </si>
  <si>
    <r>
      <rPr>
        <b/>
        <i/>
        <sz val="10"/>
        <color rgb="FFFF0000"/>
        <rFont val="Arial"/>
        <family val="2"/>
      </rPr>
      <t>*</t>
    </r>
    <r>
      <rPr>
        <b/>
        <i/>
        <sz val="10"/>
        <rFont val="Arial"/>
        <family val="2"/>
      </rPr>
      <t>387,275.7</t>
    </r>
  </si>
  <si>
    <r>
      <rPr>
        <b/>
        <i/>
        <sz val="10"/>
        <color rgb="FFFF0000"/>
        <rFont val="Arial"/>
        <family val="2"/>
      </rPr>
      <t>*</t>
    </r>
    <r>
      <rPr>
        <b/>
        <i/>
        <sz val="10"/>
        <rFont val="Arial"/>
        <family val="2"/>
      </rPr>
      <t>532,858.0</t>
    </r>
  </si>
  <si>
    <r>
      <rPr>
        <b/>
        <i/>
        <sz val="10"/>
        <color rgb="FFFF0000"/>
        <rFont val="Arial"/>
        <family val="2"/>
      </rPr>
      <t>*</t>
    </r>
    <r>
      <rPr>
        <b/>
        <i/>
        <sz val="10"/>
        <rFont val="Arial"/>
        <family val="2"/>
      </rPr>
      <t>300,702.1</t>
    </r>
  </si>
  <si>
    <r>
      <rPr>
        <b/>
        <i/>
        <sz val="10"/>
        <color rgb="FFFF0000"/>
        <rFont val="Arial"/>
        <family val="2"/>
      </rPr>
      <t>*</t>
    </r>
    <r>
      <rPr>
        <b/>
        <i/>
        <sz val="10"/>
        <rFont val="Arial"/>
        <family val="2"/>
      </rPr>
      <t xml:space="preserve">416,484.0 </t>
    </r>
  </si>
  <si>
    <r>
      <rPr>
        <i/>
        <sz val="10"/>
        <color rgb="FFFF0000"/>
        <rFont val="Arial"/>
        <family val="2"/>
      </rPr>
      <t>*</t>
    </r>
    <r>
      <rPr>
        <i/>
        <sz val="10"/>
        <rFont val="Arial"/>
        <family val="2"/>
      </rPr>
      <t>278,105.4</t>
    </r>
  </si>
  <si>
    <r>
      <rPr>
        <i/>
        <sz val="10"/>
        <color rgb="FFFF0000"/>
        <rFont val="Arial"/>
        <family val="2"/>
      </rPr>
      <t>*</t>
    </r>
    <r>
      <rPr>
        <i/>
        <sz val="10"/>
        <rFont val="Arial"/>
        <family val="2"/>
      </rPr>
      <t>393,439.0</t>
    </r>
  </si>
  <si>
    <r>
      <t xml:space="preserve"> </t>
    </r>
    <r>
      <rPr>
        <b/>
        <i/>
        <sz val="10"/>
        <color rgb="FFFF0000"/>
        <rFont val="Arial"/>
        <family val="2"/>
      </rPr>
      <t>*</t>
    </r>
    <r>
      <rPr>
        <b/>
        <i/>
        <sz val="10"/>
        <rFont val="Arial"/>
        <family val="2"/>
      </rPr>
      <t>2011</t>
    </r>
  </si>
  <si>
    <r>
      <t xml:space="preserve"> </t>
    </r>
    <r>
      <rPr>
        <b/>
        <i/>
        <sz val="10"/>
        <color rgb="FFFF0000"/>
        <rFont val="Arial"/>
        <family val="2"/>
      </rPr>
      <t>*</t>
    </r>
    <r>
      <rPr>
        <b/>
        <i/>
        <sz val="10"/>
        <rFont val="Arial"/>
        <family val="2"/>
      </rPr>
      <t>2010</t>
    </r>
  </si>
  <si>
    <t xml:space="preserve">4.2.1. نسبة تغطية الصادرات غير النفطية للواردات عبر منافذ إمارة أبوظبي حسب أقسام النظام المنسق </t>
  </si>
  <si>
    <t>5.2.1. المؤشرات الرئيسية للصادرات غير النفطية عبر منافذ إمارة أبوظبي</t>
  </si>
  <si>
    <t>6.2.1. الصادرات غير النفطية عبر منافذ إمارة أبوظبي حسب الأقاليم</t>
  </si>
  <si>
    <t>7.2.1. الصادرات غير النفطية عبر منافذ إمارة أبوظبي حسب أقسام النظام المنسق</t>
  </si>
  <si>
    <t xml:space="preserve"> 8.2.1. الصادرات غير النفطية عبر منافذ إمارة أبوظبي إلى دول مجلس التعاون الخليجي</t>
  </si>
  <si>
    <t xml:space="preserve"> 10.2.1. الصادرات غير النفطية عبر منافذ إمارة أبوظبي حسب وسيلة النقل</t>
  </si>
  <si>
    <t xml:space="preserve"> 9.2.1. أهم الشركاء التجاريين (الصادرات غير النفطية عبر منافذ إمارة أبوظبي)</t>
  </si>
  <si>
    <t>22.2.1. أهم مؤشرات الواردات عبر منافذ إمارة أبوظبي</t>
  </si>
  <si>
    <t xml:space="preserve"> 23.2.1. الواردات السلعية عبر منافذ إمارة أبوظبي حسب أقسام النظام المنسق</t>
  </si>
  <si>
    <t>24.2.1. الواردات السلعية عبر منافذ إمارة أبوظبي حسب الأقاليم</t>
  </si>
  <si>
    <t>25.2.1. قيمة الواردات عبر منافذ إمارة أبوظبي من دول مجلس التعاون الخليجي</t>
  </si>
  <si>
    <t>26.2.1. أهم الشركاء التجاريين (الواردات عبر منافذ إمارة أبوظبي)</t>
  </si>
  <si>
    <t xml:space="preserve"> 27.2.1. الواردات عبر منافذ إمارة أبوظبي حسب وسيلة النقل</t>
  </si>
  <si>
    <t>الواردات عبر منافذ إمارة أبوظبي (مليون درهم)</t>
  </si>
  <si>
    <t>الصادرات غير النفطية عبر منافذ  إمارة أبوظبي (مليون درهم)</t>
  </si>
  <si>
    <t>نصيب الفرد من الناتج المحلي الإجمالي بالأسعار الثابتة لعام 2007 (ألف درهم)</t>
  </si>
  <si>
    <r>
      <rPr>
        <b/>
        <i/>
        <sz val="10"/>
        <color rgb="FFFF0000"/>
        <rFont val="Arial"/>
        <family val="2"/>
      </rPr>
      <t>*</t>
    </r>
    <r>
      <rPr>
        <b/>
        <i/>
        <sz val="10"/>
        <rFont val="Arial"/>
        <family val="2"/>
      </rPr>
      <t>2009</t>
    </r>
  </si>
  <si>
    <r>
      <rPr>
        <b/>
        <i/>
        <sz val="10"/>
        <color rgb="FFFF0000"/>
        <rFont val="Arial"/>
        <family val="2"/>
      </rPr>
      <t xml:space="preserve"> *</t>
    </r>
    <r>
      <rPr>
        <b/>
        <i/>
        <sz val="10"/>
        <rFont val="Arial"/>
        <family val="2"/>
      </rPr>
      <t>2011</t>
    </r>
  </si>
  <si>
    <r>
      <rPr>
        <b/>
        <sz val="10"/>
        <color rgb="FFFF0000"/>
        <rFont val="Calibri"/>
        <family val="2"/>
      </rPr>
      <t>*</t>
    </r>
    <r>
      <rPr>
        <b/>
        <sz val="10"/>
        <rFont val="Calibri"/>
        <family val="2"/>
      </rPr>
      <t>2010</t>
    </r>
  </si>
  <si>
    <r>
      <rPr>
        <i/>
        <sz val="10"/>
        <color rgb="FFFF0000"/>
        <rFont val="Arial"/>
        <family val="2"/>
      </rPr>
      <t>*</t>
    </r>
    <r>
      <rPr>
        <i/>
        <sz val="10"/>
        <rFont val="Arial"/>
        <family val="2"/>
      </rPr>
      <t>10,496</t>
    </r>
  </si>
  <si>
    <r>
      <rPr>
        <i/>
        <sz val="10"/>
        <color rgb="FFFF0000"/>
        <rFont val="Arial"/>
        <family val="2"/>
      </rPr>
      <t>*</t>
    </r>
    <r>
      <rPr>
        <i/>
        <sz val="10"/>
        <rFont val="Arial"/>
        <family val="2"/>
      </rPr>
      <t>10,228</t>
    </r>
  </si>
  <si>
    <r>
      <rPr>
        <i/>
        <sz val="10"/>
        <color rgb="FFFF0000"/>
        <rFont val="Arial"/>
        <family val="2"/>
      </rPr>
      <t>*</t>
    </r>
    <r>
      <rPr>
        <i/>
        <sz val="10"/>
        <rFont val="Arial"/>
        <family val="2"/>
      </rPr>
      <t>28.75</t>
    </r>
  </si>
  <si>
    <r>
      <rPr>
        <i/>
        <sz val="10"/>
        <color rgb="FFFF0000"/>
        <rFont val="Arial"/>
        <family val="2"/>
      </rPr>
      <t>*</t>
    </r>
    <r>
      <rPr>
        <i/>
        <sz val="10"/>
        <rFont val="Arial"/>
        <family val="2"/>
      </rPr>
      <t>28.02</t>
    </r>
  </si>
  <si>
    <t xml:space="preserve">أدّت السياسات النقدية والمالية التي تبنّتها حكومة أبوظبي منذ بداية الأزمة المالية العالمية إلى التقليل من آثار تلك الأزمة وتداعياتها على معظم جوانب الاقتصاد المحلي. كما أسهم النظام الحكومي القوي، الذي يتميّز بالمرونة، والقدرة على التكيّف وسرعة اتخاذ القرار، في التغلّب على التغيّرات التي حدثت وتحقيق مردود إيجابي لاقتصاد الإمارة خلال عام 2011.
يعدّ الناتج المحلي الإجمالي أحد المؤشرات الاقتصادية المهمّة، حيث يشمل السلع والخدمات المنتجة كافة في الاقتصاد، ناقص مستلزمات الإنتاج. كما يعرف أيضاً بأنه إجمالي القيمة المضافة للاقتصاد من قبل المنتجين المقيمين خلال العام. أما معدّل النمو فيقيس خلال فترة معيّنة من الزمن التغيّر في حجم الاقتصاد.
يساعد تحديد رؤية طويلة المدى ومعرفتها على تطوير السياسات الاقتصادية، واتخاذ القرارات الصائبة والمقارنات، ما يخدم مصلحة الدولة ورفاهية المجتمع. كما يمكن من خلال هذه البيانات تحديد مساهمة الأنشطة والقطاعات في الاقتصاد.
تتناول الجداول والرسوم البيانية المستخدمة في هذا الفصل من الكتاب الإحصائي، أداء الأنشطة الاقتصادية جميعها في الإمارة. كما تُظهر البيانات والمؤشرات الواردة في هذا الفصل النمو والاستقرار اللذين حققهما اقتصاد أبوظبي خلال السنوات الماضية. ويتضمّن هذا الفصل بيانات عن الحسابات القومية مثل الناتج المحلي الإجمالي حسب النشاط الاقتصادي بالأسعار الجارية والثابتة، ومعدّلات النمو، ومساهمة الأنشطة الاقتصادية في الناتج المحلي الإجمالي، ونصيب الفرد من الناتج المحلي الإجمالي.
كما يتناول الفصل أيضاً تكوين رأس المال حسب الأنشطة الاقتصادية، وتعويضات العاملين بالأسعار الجارية، وبيانات المالية العامة لحكومة أبوظبي، وكذلك البيانات الأخرى ذات الأهميّة الاقتصادية.
</t>
  </si>
  <si>
    <t>يتناول هذا القسم إحصاءات مجمّعة ومفصّلة عن بعض المتغيّرات الاقتصادية الكليّة حسب التصنيف الصناعي الدولي الموحّد للأنشطة الاقتصادية جميعها، التنقيح الرابع، حيث يتضمّن بيانات عن الناتج المحلي الإجمالي حسب النشاط الاقتصادي بالأسعار الجارية والثابتة، بالإضافة إلى معدّلات النمو السنوي، والتوزيع النسبي للناتج المحلي الإجمالي حسب النشاط الاقتصادي، وتكوين رأس المال الثابت حسب النشاط الاقتصادي، وغيرها من البيانات ذات الصلة باقتصاد الإمارة.
بلغت تقديرات الناتج المحلي الإجمالي لإمارة أبوظبي خلال عام 2011 ما يعادل 806,031 مليون درهم بالأسعار الجارية، مقارنة بـ (620,316) مليون درهم بالأسعار الجارية في عام 2010، بمعدّل نمو مقداره 29.9% في عام 2011 و15.9% في عام 2010، ما يؤكد قوة اقتصاد الإمارة وصلابته. وقد أشارت البيانات إلى أن نصيب الفرد من الناتج المحلي الإجمالي خلال عام 2011 بلغ 380.1 ألف درهم. كما بلغ إجمالي تكوين رأس المال الثابت 199,001 مليون درهم في عام 2011، بينما بلغت تعويضات العاملين 124,960 مليون درهم خلال العام نفسه.
ويشير الناتج المحلي الإجمالي بالأسعار الثابتة إلى قيمة السلع والخدمات المنتجة من حيث الحجم، ويقاس من خلال تثبيت الأسعار. وقد حقق الناتج المحلي الإجمالي بالأسعار الثابتة نمواً بنسبة 6.8% خلال عام 2011، بعد الزيادة التي حققها في عام 2010، التي بلغت %3.0. وكانت الأنشطة المساهمة بشكل رئيسي في النمو خلال عام 2011 هي "الصناعات الاستخراجية" (تشمل النفط الخام والغاز الطبيعي) و"الأنشطة المالية وأنشطة التأمين" و"الصناعات التحويلية" وبمعدّلات نمو 9.4% و10.5% و9.8% على التوالي.</t>
  </si>
  <si>
    <t>وفقا لإحصاءات عام 2010 بلغت صادرات النفط الخام عبر منافذ إمارة أبوظبي 747.2 مليون برميل. بلغت حصة اليابان باعتبارها المستورد الرئيسي 35.6 في المائة من إجمالي صادرات النفط الخام للإمارة. وفي عام 2011، صدرت الإمارة 10.0 مليون طن متري من المنتجات البترولية المكررة. واحتلت هولندا المرتبة الأولى في قائمة الدول المستوردة لهذه المنتجات بنسبة بلغت 16.9 في المائة، تلتها اليابان بنسبة 13.9 في المائة.
ومقارنة بعام  2010 شهدت صادرات الغاز الطبيعي المسال عبر منافذ إمارة أبوظبي في عام 2011 ارتفاعاً بلغت قيمته 2,973.0 مليون درهم لتصل إلى 17,128.2 مليون درهم. وتصدرت اليابان قائمة الدول المستوردة حيث بلغت حصتها 98.4 في المائة من إجمالي صادرات الغاز الطبيعي المسال واحتلت الهند المرتبة الثانية بنسبة 1.0 في المائة في عام 2011. وقد بلغ حجم الغاز الطبيعي الذي تستورده الإمارة 828,093.9 مليون قدم مكعب في عام 2011، بمتوسط يومي مقداره 2,268.8 مليون قدم مكعب.</t>
  </si>
  <si>
    <t>يلعب نشاط الوساطة المالية دوراً حيوياً كونه أحد المكونات المهمة في عملية النمو الاقتصادي حيث يعد أحد الأنشطة المحركة لباقي الأنشطة الاقتصادية. ويوفر هذا الجزء بيانات تتناول أهم مؤشرات نشاط الوساطة المالية وتحتوي على إحصاءات من مسح البنوك والمؤسسات المالية، بالإضافة إلى أهم مؤشرات سوق أبوظبي للأوراق المالية.
ساهمت الأنشطة المالية وأنشطة التأمين خلال عام 2011 بما يعادل 4.9 في المائة من الناتج المحلي الإجمالي، بالمقارنة مع 5.6 في المائة خلال عام 2010. وقد سيطرت البنوك المسجلة على نشاط الوساطة المالية في أبوظبي على الرغم من وجود عدد من المؤسسات المالية غير المصرفية مثل الشركات القابضة والاتحادات الاحتكارية ومؤسسات التأجير المالي. وتعد معظم المصارف المسجلة في إمارة أبوظبي تابعة أو فروع لمصارف خارجية حيث بلغ عدد المصارف المسجلة في 31 ديسمبر 2011 ما يعادل 51 مصرفاً، سبعة مصارف منها مقرها الرئيسي أبوظبي.
انخفضت القيمة الإجمالية للأسهم المتداولة في سوق أبوظبي للأوراق المالية خلال عام 2011 بنسبة 28.0 في المائة، بالمقارنة مع عام 2010، و64.4 في المائة بالمقارنة مع عام 2009، وقد يرجع السبب للانخفاض المستمر في القيمة الإجمالية للأسهم المتداولة إلى انخفاض أسعار الأسهم. وانخفضت القيمة السوقية للأسهم خلال عام 2011 بمقدار 7.7 في المائة بالمقارنة مع عام 2010 وذلك على الرغم من زيادة العدد الإجمالي للشركات المدرجة من 64 شركة إلى 67 شركة خلال نفس الفترة.</t>
  </si>
  <si>
    <t>يعد نشاط النقل عنصراً فاعلاً من عناصر البنية التحتية اللازمة لعملية التنمية الاقتصادية في إمارة أبوظبي حيث يتطلب النمو الاقتصادي استثمارات مستمرة بغرض ابتكار وسائل نقل جديدة وتحديث البنية التحتية الموجودة بما يضمن تحسين وسائل الربط بين شتى أرجاء الإمارة وبين الأسواق العالمية. وقد لعبت الاستثمارات المستمرة في البنية التحتية لنشاط النقل دوراً هاماً في زيادة مساهمة النشاط في الناتج المحلي الإجمالي خلال عام 2011.
فقد ارتفع عدد المركبات خلال عام 2011 بمعدل نمو مقداره 5.7 في المائة.كما بلغت حركة الطائرات خلال عام 2011 ما يعادل 145.2 ألف رحلة، مقارنة بـ 138.8 ألف رحلة خلال عام 2010، بزيادة مقدارها 4.6 في المائة. وبلغ عدد المسافرين خلال عام 2011 ما يعادل 12.6 مليون مسافر، بزيادة مقدارها 13.6 في المائة مقارنة بعام 2010.
وتتضمن إحصاءات النقل المائي بيانات عن عدد السفن، والحاويات، والبضائع، ومدة دوران السفن. وتشير النتائج إلى ارتفاع عدد السفن من 2,086 سفينة خلال عام 2010 إلى 2,244 سفينة خلال عام 2011، بزيادة بلغت 7.6 في المائة.</t>
  </si>
  <si>
    <r>
      <rPr>
        <i/>
        <sz val="10"/>
        <color rgb="FFFF0000"/>
        <rFont val="Arial"/>
        <family val="2"/>
      </rPr>
      <t>*</t>
    </r>
    <r>
      <rPr>
        <i/>
        <sz val="10"/>
        <rFont val="Arial"/>
        <family val="2"/>
      </rPr>
      <t>25.1</t>
    </r>
  </si>
  <si>
    <t>3-  السكان والديموغرافيا</t>
  </si>
  <si>
    <t>. السكان</t>
  </si>
  <si>
    <t>. المواليد والوفيات</t>
  </si>
  <si>
    <t>. الزواج والطلاق</t>
  </si>
  <si>
    <t>3. السكان و الديموغرافيا</t>
  </si>
  <si>
    <t xml:space="preserve">تتناول التقديرات السكانية الواردة في هذا الفصل بيانات عن الحجم والتوزيع والنوع والتركيبة لسكانية لإمارة أبوظبي في منتصف عام 2011. وتعرض أيضاً إحصاءات عن معدلات المواليد والوفيات والزواج والطلاق، بالإضافة إلى المؤشرات الرئيسة لعام 2011.
وتشير البيانات إلى أن عدد سكان إمارة أبوظبي في منتصف عام 2011 قد تجاوز مليوني نسمة. حيث بلغ عدد سكان منطقة أبوظبي بلغ 1.31 مليون نسمة (61.8%)، ومنطقة العين 0.58 مليون نسمة (27.6%)، والمنطقة الغربية 0.23 مليون نسمة (10.6%)، ما يجعل العدد الإجمالي لسكان إمارة أبوظبي خلال منتصف عام 2011 ما يعادل 2.12 مليون.
ويعدّ معدّل الخصوبة في أبوظبي أعلى من معدلات الخصوبة في أغلب المناطق نمواً في العالم، في حين أن معدّل الوفيات لا يزال منخفضاً للغاية. وخلال عام 2011، بلغ معدّل المواليد الخام ومعدّل الوفيات الخام بين المواطنين 15.1 مولود لكل 1000 شخص، و 1.4 حالة وفاة لكل 1000 شخص من السكان على التوالي.
</t>
  </si>
  <si>
    <t>المؤشرات الرئيسية</t>
  </si>
  <si>
    <t>مجموع السكان (تقديرات منتصف السنة)</t>
  </si>
  <si>
    <t>ذكور</t>
  </si>
  <si>
    <t>إناث</t>
  </si>
  <si>
    <t xml:space="preserve">نسبة الاعالة العمرية  </t>
  </si>
  <si>
    <t xml:space="preserve">نسبة إعالة كبار السن </t>
  </si>
  <si>
    <t>نسبة اعالة الاطفال</t>
  </si>
  <si>
    <t>سكان الحضر</t>
  </si>
  <si>
    <t>سكان الريف</t>
  </si>
  <si>
    <t>نسبة سكان المناطق الريفية  في اجمالي الامارة (%)</t>
  </si>
  <si>
    <t>المعدل السنوي لنمو السكان (2005-2011) (%)</t>
  </si>
  <si>
    <t>معدل الخصوبة العام (المواليد لكل 1000 سيدة في فئة 15-49 سنة)</t>
  </si>
  <si>
    <t>معدل المواليد الخام (لكل 1000 من السكان)</t>
  </si>
  <si>
    <t>معدل الوفيات الخام (لكل 1000 من السكان)</t>
  </si>
  <si>
    <t>معدل وفيات الرضع (لكل 1000 من المولودين أحياء)</t>
  </si>
  <si>
    <t>معدل وفيات الأطفال دون الخامسة (لكل 1000 من المولودين أحياء)</t>
  </si>
  <si>
    <t>توقع الحياة عند الميلاد للإناث (بالسنوات)</t>
  </si>
  <si>
    <t>توقع الحياة عند الميلاد للذكور (بالسنوات)</t>
  </si>
  <si>
    <t>متوسط العمر عند الزواج الأول للذكور (بالسنوات)</t>
  </si>
  <si>
    <t>متوسط العمر عند الزواج الأول للإناث (بالسنوات)</t>
  </si>
  <si>
    <t>1.3. السكان</t>
  </si>
  <si>
    <t>تعدّ البيانات السكانية الواردة في الكتاب الإحصائي السنوي تقديرات عن السكان المقيمين بصفة معتادة في إمارة أبوظبي. وتشمل هذه التقديرات عدد السكان المقيمين بصفة معتادة، والغائبين بشكل مؤقت، والمواطنين الإماراتيين غير الموجودين في مقر إقامتهم في إمارة أبوظبي والذين يحق لهم قانونياً العيش في دولة الإمارات العربية المتحدة. تستند تقديرات عدد السكان المقيمين في منتصف عام 2011 إلى مشروع تحديث الأطر لعام 2010.
ازداد عدد السكان في إمارة أبوظبي نحو عشر مرات خلال الـ (36) عاماً الماضية، حيث بلغ إجمالي عدد سكان إمارة أبوظبي 211,812 نسمة حسب تعداد عام 1975، وارتفع هذا العدد ليصل إلى 1,399,484 نسمة حسب تعداد عام 2005. أما في منتصف عام 2011، فيقدّر عدد سكان الإمارة بـ (2,120,700) نسمة، ما يعني أن عدد السكان في إمارة أبوظبي قد تضاعف عشر مرات خلال الفترة من ديسمبر 1975 إلى يونيو 2011.
ويبلغ عدد المواطنين من إجمالي سكان أبوظبي 439,100 نسمة (أكثر من 20%). ويعيش نحو 236,000 نسمة من المواطنين (53.7%) في منطقة أبوظبي، ونحو 178,500 نسمة (40.7%) في منطقة العين.
ويبلغ عدد السكان غير المواطنين 1,681,600 نسمة بحيث يشكّلون نحو 80% من إجمالي عدد سكان الإمارة. ويعيش 1,074,300 نسمة من غير المواطنين (63.9%) في منطقة أبوظبي.
وتشكّل نسبة الذكور أكثر من 70% من سكان إمارة أبوظبي، ويرجع ذلك إلى تدفّق العمال المهاجرين من الذكور على الإمارة.
وبلغت الكثافة السكانية في إمارة أبوظبي خلال عام 2011 ما يعادل 36 شخص للكيلومتر المربع. وكانت الكثافة السكانية في منطقة أبوظبي 120 شخص للكيلومتر المربع، أما في منطقة العين فبلغت 44 شخص للكيلومتر المربع، وأخيراً في المنطقة الغربية 6 أفراد للكيلومتر المربع، ما يشير إلى أن المنطقة الغربية هي المنطقة الأقل كثافة في إمارة أبوظبي ولكن مع نمو سكاني سريع.</t>
  </si>
  <si>
    <t xml:space="preserve">الشكل 1.1.3. الهرم السكاني للمواطنين - منتصف 2011 </t>
  </si>
  <si>
    <r>
      <rPr>
        <b/>
        <sz val="9"/>
        <color theme="0" tint="-0.499984740745262"/>
        <rFont val="Tahoma"/>
        <family val="2"/>
      </rPr>
      <t>المصدر:</t>
    </r>
    <r>
      <rPr>
        <sz val="9"/>
        <color indexed="8"/>
        <rFont val="Tahoma"/>
        <family val="2"/>
      </rPr>
      <t xml:space="preserve"> </t>
    </r>
    <r>
      <rPr>
        <sz val="9"/>
        <color theme="0" tint="-0.499984740745262"/>
        <rFont val="Tahoma"/>
        <family val="2"/>
      </rPr>
      <t>مركز الإحصاء - أبوظبي</t>
    </r>
  </si>
  <si>
    <t>1.1.3. السكان حسب النوع والجنسية من التعدادات السكانية</t>
  </si>
  <si>
    <t>سنة التعداد</t>
  </si>
  <si>
    <t>مواطنون</t>
  </si>
  <si>
    <t>غير مواطنين</t>
  </si>
  <si>
    <t>2.1.3. المتوسط السنوي لمعدل نمو السكان في الفترات التعدادية حسب الجنسية والنوع</t>
  </si>
  <si>
    <t>1985-1975</t>
  </si>
  <si>
    <t>1995-1985</t>
  </si>
  <si>
    <t>2005-1995</t>
  </si>
  <si>
    <t>2011-2005</t>
  </si>
  <si>
    <t>المجموع العام</t>
  </si>
  <si>
    <t xml:space="preserve">3.1.3. الكثافة السكانية (السكان لكل كيلومتر مربع) حسب المنطقة </t>
  </si>
  <si>
    <t xml:space="preserve"> 4.1.3. تقديرات السكان حسب المنطقة والنوع، منتصف عامي 2005 و2011 ('000)</t>
  </si>
  <si>
    <r>
      <t xml:space="preserve">الجزر </t>
    </r>
    <r>
      <rPr>
        <sz val="10"/>
        <color rgb="FFEE3124"/>
        <rFont val="Tahoma"/>
        <family val="2"/>
      </rPr>
      <t>*</t>
    </r>
  </si>
  <si>
    <t>* في عام 2011 تم دمج الجزر ضمن أبوظبي و الغربية</t>
  </si>
  <si>
    <r>
      <t>جميع</t>
    </r>
    <r>
      <rPr>
        <sz val="10"/>
        <color rgb="FFFF0000"/>
        <rFont val="Tahoma"/>
        <family val="2"/>
      </rPr>
      <t xml:space="preserve"> الاعداد مقربة إلى أقرب 100 فرد   ولذلك، لا يجوز تجميع  الأعداد للحصول علي  المجموع</t>
    </r>
  </si>
  <si>
    <t>5.1.3. تقديرات السكان (منتصف العام) حسب المنطقة والجنسية والنوع ('000)</t>
  </si>
  <si>
    <t>المنطقة / الجنسية / الجنس</t>
  </si>
  <si>
    <t>المجموع الكلي</t>
  </si>
  <si>
    <r>
      <t xml:space="preserve">الجزر </t>
    </r>
    <r>
      <rPr>
        <b/>
        <sz val="10"/>
        <color rgb="FFEE3124"/>
        <rFont val="Tahoma"/>
        <family val="2"/>
      </rPr>
      <t>*</t>
    </r>
  </si>
  <si>
    <t xml:space="preserve"> 6.1.3. تقديرات السكان حسب الفئة العمرية والجنسية والنوع، منتصف 2011</t>
  </si>
  <si>
    <t>الفئة العمرية</t>
  </si>
  <si>
    <t>4-0</t>
  </si>
  <si>
    <t>9-5</t>
  </si>
  <si>
    <t>14-10</t>
  </si>
  <si>
    <t>19-15</t>
  </si>
  <si>
    <t>24-20</t>
  </si>
  <si>
    <t>29-25</t>
  </si>
  <si>
    <t>34-30</t>
  </si>
  <si>
    <t>39-35</t>
  </si>
  <si>
    <t>44-40</t>
  </si>
  <si>
    <t>49-45</t>
  </si>
  <si>
    <t>54-50</t>
  </si>
  <si>
    <t>59-55</t>
  </si>
  <si>
    <t>64-60</t>
  </si>
  <si>
    <t>69-65</t>
  </si>
  <si>
    <t>74-70</t>
  </si>
  <si>
    <t>79-75</t>
  </si>
  <si>
    <t>80+</t>
  </si>
  <si>
    <t>جميع الاعداد مقربة إلى أقرب 100 فرد   ولذلك، لا يجوز تجميع  الأعداد للحصول علي  المجموع</t>
  </si>
  <si>
    <t>7.1.3. السكان حسب الفئة العمرية والنوع - تقديرات منتصف 2011</t>
  </si>
  <si>
    <t>8.1.3. المواطنون حسب الفئة العمرية والنوع - تقديرات منتصف 2011</t>
  </si>
  <si>
    <t>9.1.3. غير المواطنين حسب الفئة العمرية والنوع، تقديرات منتصف 2011</t>
  </si>
  <si>
    <r>
      <t xml:space="preserve">10.1.3. السكان حسب الفئة العمرية والنوع - أبوظبي، تقديرات منتصف 2011 </t>
    </r>
    <r>
      <rPr>
        <b/>
        <sz val="11"/>
        <color rgb="FFFF0000"/>
        <rFont val="Cambria"/>
        <family val="1"/>
      </rPr>
      <t/>
    </r>
  </si>
  <si>
    <t xml:space="preserve">11.1.3.  المواطنون حسب الفئة العمرية والنوع - منطقة أبوظبي، تقديرات منتصف 2011 </t>
  </si>
  <si>
    <t xml:space="preserve">12.1.3. غير المواطنين حسب الفئة العمرية والنوع - منطقة أبوظبي، تقديرات منتصف 2011 </t>
  </si>
  <si>
    <t>13.1.3. السكان حسب الفئة العمرية والنوع - حضر أبوظبي، تقديرات منتصف 2011</t>
  </si>
  <si>
    <t>14.1.3. المواطنون حسب الفئة العمرية والنوع - حضر أبوظبي، تقديرات منتصف 2011</t>
  </si>
  <si>
    <t>15.1.3. غير المواطنين حسب الفئة العمرية والنوع - حضر أبوظبي، تقديرات منتصف 2011</t>
  </si>
  <si>
    <t xml:space="preserve">16.1.3. السكان حسب الفئة العمرية والنوع - ريف أبوظبي، تقديرات منتصف 2011 </t>
  </si>
  <si>
    <t xml:space="preserve">17.1.3.  المواطنون حسب الفئة العمرية والنوع - ريف أبوظبي، تقديرات منتصف 2011 </t>
  </si>
  <si>
    <t xml:space="preserve">18.1.3. غير المواطنين حسب الفئة العمرية والنوع - ريف أبوظبي، تقديرات منتصف 2011 </t>
  </si>
  <si>
    <t xml:space="preserve">19.1.3. السكان حسب الفئة العمرية والنوع- العين، تقديرات منتصف 2011 </t>
  </si>
  <si>
    <t xml:space="preserve">20.1.3. المواطنون حسب الفئة العمرية والنوع- العين، تقديرات منتصف 2011   </t>
  </si>
  <si>
    <t xml:space="preserve">21.1.3. غير المواطنين حسب الفئة العمرية والنوع- العين، تقديرات منتصف 2011 </t>
  </si>
  <si>
    <t xml:space="preserve">22.1.3. السكان حسب الفئة العمرية والنوع- حضر العين، تقديرات منتصف 2011 </t>
  </si>
  <si>
    <t xml:space="preserve">23.1.3. المواطنون حسب الفئة العمرية والنوع- حضر العين، تقديرات منتصف 2011 </t>
  </si>
  <si>
    <t xml:space="preserve">24.1.3. غير المواطنين حسب الفئة العمرية والنوع- حضر العين، تقديرات منتصف 2011 </t>
  </si>
  <si>
    <t xml:space="preserve">25.1.3. السكان حسب الفئة العمرية والنوع- ريف العين، تقديرات منتصف 2011 </t>
  </si>
  <si>
    <t xml:space="preserve">26.1.3. المواطنون حسب الفئة العمرية والنوع- ريف العين، تقديرات منتصف 2011 </t>
  </si>
  <si>
    <t xml:space="preserve">27.1.3. غير المواطنين حسب الفئة العمرية والنوع- ريف العين، تقديرات منتصف 2011 </t>
  </si>
  <si>
    <t xml:space="preserve">28.1.3. السكان حسب الفئة العمرية والنوع- المنطقة الغربية، تقديرات منتصف 2011 </t>
  </si>
  <si>
    <t>29.1.3. المواطنون حسب الفئة العمرية والنوع- المنطقة الغربية، تقديرات منتصف 2011</t>
  </si>
  <si>
    <t xml:space="preserve">30.1.3. غير المواطنين حسب الفئة العمرية والنوع- المنطقة الغربية، تقديرات منتصف 2011 </t>
  </si>
  <si>
    <t>31.1.3. معدل الإعالة حسب نوع الإعالة والجنسية والمنطقة، 2011</t>
  </si>
  <si>
    <t>النوع و الجنسية</t>
  </si>
  <si>
    <t>معدل الإعالة العمرية</t>
  </si>
  <si>
    <t>الاجمالي</t>
  </si>
  <si>
    <t>معدل إعالة كبار السن</t>
  </si>
  <si>
    <t>معدل إعالة صغار السن</t>
  </si>
  <si>
    <t>32.1.3. نسبة النوع حسب الجنسية و المنطقة،  منتصف 2011</t>
  </si>
  <si>
    <t>(ذكر لكل 100 أنثى)</t>
  </si>
  <si>
    <t>33.1.3.  نسبة النوع حسب الجنسية (%)</t>
  </si>
  <si>
    <t>34.1.3. التوزيع النسبي للسكان حسب فئات العمر العريضة والجنسية والنوع، 2011</t>
  </si>
  <si>
    <t xml:space="preserve">(%) </t>
  </si>
  <si>
    <t>الجنسية / النوع</t>
  </si>
  <si>
    <t>14-0</t>
  </si>
  <si>
    <t>64-15</t>
  </si>
  <si>
    <t>+65</t>
  </si>
  <si>
    <t>2.3. المواليد والوفيات</t>
  </si>
  <si>
    <t xml:space="preserve">تُحسب المواليد لكل ولادة حيّة حسب مكان الولادة. ويُحصل على البيانات من إحصاءات نظام بلاغات المواليد في مستشفيات الولادة التي تُجمع من قبل هيئة الصحة - أبوظبي.
وتُحسب الوفيات حسب مكان وفاة الشخص المتوفى، ويُحصل على بيانات الوفيات أيضاً من هيئة الصحة - أبوظبي.
وقد بلغ عدد المواليد في إمارة أبوظبي خلال عام 2011 ما يعادل 32,084 مولود، منهم 16,318 مولود ذكر، و 15,766 مولود أنثى. كما بلغ عدد الوفيات المسجّلة خلال العام ذاته 2,902 وفاة، منهم 2,075ذكور و 824 إناث.
وخلال عام 2011 بلغ معدّل المواليد الخام للمواطنين، ولغير المواطنين، ولإجمالي الإمارة 33.3 و 10.3 و 15.1 مولود لكل 1000 شخص من السكان على التوالي.
وجاءت نسب بقاء المواليد على قيد الحياة حتى عمر 65 عاماً للمواطنين وغير المواطنين متطابقة تقريباً، حيث بلغت 88.6 %. وبلغت معدّلات بقاء الأفراد على قيد الحياة من عمر 15 عاماً إلى عمر 60 عاماً للمواطنين وغير المواطنين 91.7% و 94.3% على التوالي. 
يعرف العمر المتوقع عند الولادة بأنه متوسط عدد السنوات التي من المتوقع أن يعيشها حديثو الولادة بافتراض تطبيق معدّلات الوفيات السائدة في فترة زمنية معيّنة. وخلال عام 2011، بلغ متوسط العمر المتوقع عند الولادة في إمارة أبوظبي 77.1 عاماً للذكور و 78.2 عاماً للإناث. وخلال الفترة نفسها بلغ المتوسط للمواطنين 76.5 عاماً ولغير المواطنين 78.2 عاماً على التوالي.
أما في ما يتعلّق بمعدّلات وفيات الأطفال الرضّع خلال عام 2011 للمواطنين وغير المواطنين وإجمالي سكان الإمارة فبلغت 5.7 و 6.7 و 6.3 حالة وفاة رضيع لكل 1000 مولود حي على التوالي. أما الأرقام المتعلّقة بالمواطنين حسب النوع فبلغت 5.9 حالة وفاة رضيع من الذكور لكل 1000 مولود حي ذكر، و 5.5 حالة وفاة رضيع من الإناث لكل 1000 ولادة حيّة من الإناث.
وبلغ معدّل المواليد الخام عام 2011 للمواطنين وغير المواطنين ولإجمالي الإمارة 2.1 و 1.2 و 1.4 مولود لكل 1000 من السكان على التوالي.
</t>
  </si>
  <si>
    <t>الشكل 1.2.3.</t>
  </si>
  <si>
    <t>معدل المواليد الخام (لكل 1000 من السكان) حسب الجنسية والمنطقة، 2011</t>
  </si>
  <si>
    <r>
      <rPr>
        <b/>
        <sz val="9"/>
        <color rgb="FF636466"/>
        <rFont val="Tahoma"/>
        <family val="2"/>
      </rPr>
      <t>المصدر</t>
    </r>
    <r>
      <rPr>
        <sz val="9"/>
        <color rgb="FF636466"/>
        <rFont val="Tahoma"/>
        <family val="2"/>
      </rPr>
      <t>: مركز الإحصاء - أبوظبي</t>
    </r>
  </si>
  <si>
    <t>1.2.3 نسبة النوع عند الميلاد حسب الجنسية</t>
  </si>
  <si>
    <t xml:space="preserve">الاجمالي </t>
  </si>
  <si>
    <t xml:space="preserve">مواطنون </t>
  </si>
  <si>
    <t xml:space="preserve">غير مواطنين </t>
  </si>
  <si>
    <t>2.2.3.  نسبة النوع عند الميلاد حسب الجنسية والمنطقة، 2011</t>
  </si>
  <si>
    <r>
      <t xml:space="preserve">3.2.3. المواليد حسب الجنسية والنوع والمنطقة-2011 </t>
    </r>
    <r>
      <rPr>
        <b/>
        <sz val="11"/>
        <color rgb="FFEE3124"/>
        <rFont val="Tahoma"/>
        <family val="2"/>
      </rPr>
      <t>*</t>
    </r>
  </si>
  <si>
    <r>
      <rPr>
        <b/>
        <sz val="9"/>
        <color rgb="FF636466"/>
        <rFont val="Tahoma"/>
        <family val="2"/>
      </rPr>
      <t>المصدر</t>
    </r>
    <r>
      <rPr>
        <sz val="9"/>
        <color rgb="FF636466"/>
        <rFont val="Tahoma"/>
        <family val="2"/>
      </rPr>
      <t>: هيئة الصحة - أبوظبي</t>
    </r>
  </si>
  <si>
    <t>*باستثناء 52 حالة غير مبينة النوع أو الجنسية  و277 حالة ولدوا خارج إمارة أبوظبي ومسجلين من قبل هيئة الصحة - أبوظبي</t>
  </si>
  <si>
    <r>
      <t xml:space="preserve">4.2.3. معدل المواليد الخام (لكل ألف من السكان) حسب الجنسية </t>
    </r>
    <r>
      <rPr>
        <b/>
        <sz val="11"/>
        <color rgb="FFEE3124"/>
        <rFont val="Tahoma"/>
        <family val="2"/>
      </rPr>
      <t>*</t>
    </r>
  </si>
  <si>
    <t xml:space="preserve">*باستثناء 52 حالة غير مبينة الجنسية في 2011، و48 حالة في 2010 ،و34حالة في 2009 </t>
  </si>
  <si>
    <r>
      <t xml:space="preserve">5.2.3. معدل المواليد الخام (لكل 1000 من السكان) حسب الجنسية والمنطقة، 2011 </t>
    </r>
    <r>
      <rPr>
        <b/>
        <sz val="11"/>
        <color rgb="FFFF0000"/>
        <rFont val="Tahoma"/>
        <family val="2"/>
      </rPr>
      <t>*</t>
    </r>
  </si>
  <si>
    <t>*باستثناء 52 حالة غير مبينة الجنسية  و277 حالة من المواطنين ولدوا خارج الدولة ومسجلين من قبل هيئة الصحة - أبوظبي</t>
  </si>
  <si>
    <r>
      <t xml:space="preserve">6.2.3. الوفيات حسب الجنسية والنوع والمنطقة، 2011 </t>
    </r>
    <r>
      <rPr>
        <b/>
        <sz val="11"/>
        <color rgb="FFEE3124"/>
        <rFont val="Tahoma"/>
        <family val="2"/>
      </rPr>
      <t>*</t>
    </r>
  </si>
  <si>
    <t>*باستثناء 10 حالة غير مبينة النوع أو الجنسية</t>
  </si>
  <si>
    <t>هناك 78 حالة وفاة من المواطنين خارج دولة ومسجلين من قبل هيئة الصحة - ابوظبي</t>
  </si>
  <si>
    <r>
      <t>7.2.3. معدل الوفيات الخام (لكل ألف من السكان) حسب الجنسية والنوع</t>
    </r>
    <r>
      <rPr>
        <b/>
        <sz val="11"/>
        <color rgb="FFEE3124"/>
        <rFont val="Tahoma"/>
        <family val="2"/>
      </rPr>
      <t>*</t>
    </r>
  </si>
  <si>
    <t xml:space="preserve">*باستثناء 4 حالة غير مبينة النوع أو الجنسية 2011، 26 حالة في 2010، و16 حالة في 2009 </t>
  </si>
  <si>
    <r>
      <t xml:space="preserve">8.2.3.  معدل الوفيات الخام (لكل 1000 من السكان) حسب الجنسية والنوع والمنطقة، 2011 </t>
    </r>
    <r>
      <rPr>
        <b/>
        <sz val="11"/>
        <color rgb="FFEE3124"/>
        <rFont val="Tahoma"/>
        <family val="2"/>
      </rPr>
      <t>*</t>
    </r>
  </si>
  <si>
    <t xml:space="preserve">*باستثناء 4 حالة غير مبينة النوع أو الجنسية </t>
  </si>
  <si>
    <t>هناك 78 حالة وفاة من المواطنين خارج دولة ومسجلين من قبل هيئة الصحة - أبوظبي</t>
  </si>
  <si>
    <r>
      <t xml:space="preserve">9.2.3. معدل الوفيات العمرية (لكل 1000 من السكان) حسب الفئات العمرية والنوع، 2011 </t>
    </r>
    <r>
      <rPr>
        <b/>
        <sz val="11"/>
        <color rgb="FFEE3124"/>
        <rFont val="Tahoma"/>
        <family val="2"/>
      </rPr>
      <t>*</t>
    </r>
  </si>
  <si>
    <t>0-4</t>
  </si>
  <si>
    <t>5-9</t>
  </si>
  <si>
    <t>10-14</t>
  </si>
  <si>
    <t>15-19</t>
  </si>
  <si>
    <t>20-24</t>
  </si>
  <si>
    <t>25-29</t>
  </si>
  <si>
    <t>30-34</t>
  </si>
  <si>
    <t>35-39</t>
  </si>
  <si>
    <t>40-44</t>
  </si>
  <si>
    <t>45-49</t>
  </si>
  <si>
    <t>50-54</t>
  </si>
  <si>
    <t>55-59</t>
  </si>
  <si>
    <t>60-64</t>
  </si>
  <si>
    <t>65-69</t>
  </si>
  <si>
    <t>70-74</t>
  </si>
  <si>
    <t>75-79</t>
  </si>
  <si>
    <t>*باستثناء 10 حالات غير مبينة من حيث والنوع</t>
  </si>
  <si>
    <t xml:space="preserve">الشكل 3-2-2   </t>
  </si>
  <si>
    <t>معدلات الوفيات العمرية (لكل ألف من السكان) حسب الفئات العمرية (0-64 سنة) والنوع، 2011</t>
  </si>
  <si>
    <t>*تم اقتطاع مدى الأعمار في الرسم البياني لإظهار التباين بين النوعين في هذه الفئات</t>
  </si>
  <si>
    <t>الشكل 3-2-3</t>
  </si>
  <si>
    <t>معدلات الوفيات العمرية (لكل ألف من السكان) حسب الفئات العمرية (60 سنة فأكثر) والنوع، 2011</t>
  </si>
  <si>
    <r>
      <t>10.2.3.   الوفيات حسب المنطقة والجنسية والنوع والعمر عند الوفاة، 2011</t>
    </r>
    <r>
      <rPr>
        <b/>
        <sz val="11"/>
        <color rgb="FFFF0000"/>
        <rFont val="Tahoma"/>
        <family val="2"/>
      </rPr>
      <t>*</t>
    </r>
  </si>
  <si>
    <t>المنطقة / الجنسية / النوع</t>
  </si>
  <si>
    <t>الوفيات</t>
  </si>
  <si>
    <t>وفيات حديثي الولادة</t>
  </si>
  <si>
    <t>وفيات الرضع</t>
  </si>
  <si>
    <t>وفيات الأطفال</t>
  </si>
  <si>
    <t>(جميع الأعمار)</t>
  </si>
  <si>
    <t>(أقل من شهر)</t>
  </si>
  <si>
    <t>(أقل من سنة)</t>
  </si>
  <si>
    <t xml:space="preserve">       (1-4) سنة</t>
  </si>
  <si>
    <t>النوع</t>
  </si>
  <si>
    <t>* هناك 3 حالات غير مبينة من حيث الجنسية أو النوع أو المنطقة</t>
  </si>
  <si>
    <t>*هناك 78 حالة وفاه من المواطنين  خارج دولة  ومسجلين من قبل هيئة الصحة - ابوظبي</t>
  </si>
  <si>
    <r>
      <t xml:space="preserve">11.2.3. معدل وفيات الأطفال الرضع (أقل من سنة) (لكل 1000 من المولودين أحياء) حسب الجنسية والنوع والمنطقة، 2011 </t>
    </r>
    <r>
      <rPr>
        <b/>
        <sz val="11"/>
        <color rgb="FFEE3124"/>
        <rFont val="Tahoma"/>
        <family val="2"/>
      </rPr>
      <t>*</t>
    </r>
  </si>
  <si>
    <t>*باستثناء  حالة غير مبينة من حيث الجنسية او النوع</t>
  </si>
  <si>
    <t>*تم تغيير منهجيه جمع بيانات الوفيات 2011من قبل هيئة الصحة -  أبوظبي</t>
  </si>
  <si>
    <r>
      <t>12.2.3. معدل وفيات الأطفال (دون الخامسة) (لكل 1000 من المولودين أحياء) حسب الجنسية والنوع والمنطقة، 2011</t>
    </r>
    <r>
      <rPr>
        <b/>
        <sz val="11"/>
        <color rgb="FFEE3124"/>
        <rFont val="Tahoma"/>
        <family val="2"/>
      </rPr>
      <t>*</t>
    </r>
  </si>
  <si>
    <t>*باستثناء حالة غير مبينة من حيث الجنسية أوالنوع</t>
  </si>
  <si>
    <t>*تم تغيير منهجيه جمع بيانات الوفيات 2011 من قبل هيئة الصحة - أبوظبي</t>
  </si>
  <si>
    <t>13.2.3. معدل الزيادة الطبيعية (لكل 100 من السكان) حسب الجنسية والمنطقة، 2011</t>
  </si>
  <si>
    <t>14.2.3. معدل الخصوبة العام (لكل ألف من النساء 15-49 سنة) حسب الجنسية والمنطقة، 2011</t>
  </si>
  <si>
    <t xml:space="preserve">الجنسية </t>
  </si>
  <si>
    <t>الاناث</t>
  </si>
  <si>
    <t>مواطنات</t>
  </si>
  <si>
    <t xml:space="preserve">غير مواطنات </t>
  </si>
  <si>
    <t>تم حساب  المعدل على أساس الولادات المسجلة من قبل هيئة الصحة - ابوظبي</t>
  </si>
  <si>
    <t>15.2.3. معدل الخصوبة الكلي حسب الجنسية والمنطقة، 2011</t>
  </si>
  <si>
    <t>16.2.3. معدل الخصوبة العمري (لكل ألف من النساء 15-49 سنة) حسب الفئة العمرية والمنطقة، 2011</t>
  </si>
  <si>
    <t>17.2.3. توقع البقاء علي قيد الحياة (بالسنوات) عند الميلاد حسب الجنسية والمنطقة والنوع  2011</t>
  </si>
  <si>
    <t>الجنسية / المنطقة</t>
  </si>
  <si>
    <t>18.2.3. توقع البقاء على قيد الحياة إلى عمر 65 سنة حسب الجنسية والمنطقة والنوع، 2011</t>
  </si>
  <si>
    <t>19.2.3. توقع البقاء على قيد الحياة إلى عمر 60 سنة للسكان في عمر 15 سنة حسب الجنسية والمنطقة والنوع، 2011</t>
  </si>
  <si>
    <t>3.3. الزواج والطلاق</t>
  </si>
  <si>
    <t xml:space="preserve">تحسب الزيجات وفق عدد عقود الزواج الصادرة عن دائرة القضاء - أبوظبي، وحسب إحصاءات دائرة القضاء - أبوظبي، بلغت عقود الزواج الجديدة خلال عام 2011 ما يعادل 5,708، منها 3,145 لزوجة مواطنة.
وتحسب حالات الطلاق وفق العدد المسجّل منها في دائرة القضاء - أبوظبي، وقد بلغت حالات الطلاق للعام ذاته  1,803 حالة، منها 897 حالة طلاق لزوجة مواطنة.
أما متوسط العمر عند الزواج الأول فيقاس بعمر العزّاب والأعزاب عند الزواج الأول، وهو مقياس غير مباشر لمتوسط عدد السنوات التي يقضيها العازب (العزبة) بالنسبة إلى أولئك الذين يتزوجون قبل أن يبلغوا سن الخمسين. وازداد هذا المؤشر للإناث المواطنات من 23.7 سنة عام 1995 إلى 25.7 عام 2011، بينما لم يسجّل متوسط العمر عند الزواج الأول بالنسبة إلى الذكور المواطنين زيادة ملحوظة كما هو الحال مع الإناث المواطنات، حيث ازداد المتوسط من عمر 25.3 سنة عام 1995 إلى 26.7 سنة فقط عام 2011.
</t>
  </si>
  <si>
    <t xml:space="preserve">الشكل 1.3.3.  متوسط العمرعند الزواج الأول للمواطنين حسب النوع </t>
  </si>
  <si>
    <t xml:space="preserve">1.3.3. عقود الزواج المسجلة حسب المنطقة والجنسية والنوع </t>
  </si>
  <si>
    <t>المنطقة والجنسية والنوع</t>
  </si>
  <si>
    <r>
      <rPr>
        <b/>
        <sz val="9"/>
        <color rgb="FF636466"/>
        <rFont val="Tahoma"/>
        <family val="2"/>
      </rPr>
      <t>المصدر:</t>
    </r>
    <r>
      <rPr>
        <sz val="9"/>
        <color rgb="FF636466"/>
        <rFont val="Tahoma"/>
        <family val="2"/>
      </rPr>
      <t xml:space="preserve"> دائرة القضاء - أبوظبي</t>
    </r>
  </si>
  <si>
    <r>
      <t>2.3.3. متوسط العمرعند الزواج الأول</t>
    </r>
    <r>
      <rPr>
        <b/>
        <sz val="11"/>
        <color rgb="FFFF0000"/>
        <rFont val="Tahoma"/>
        <family val="2"/>
      </rPr>
      <t>*</t>
    </r>
    <r>
      <rPr>
        <b/>
        <sz val="11"/>
        <color rgb="FF636466"/>
        <rFont val="Tahoma"/>
        <family val="2"/>
      </rPr>
      <t xml:space="preserve"> حسب الجنسية والنوع </t>
    </r>
  </si>
  <si>
    <t>* متوسط العمر عند الزواج الأول لمن سيتزوجون دون سن 50 عاما</t>
  </si>
  <si>
    <t>3.3.3.معدلات الزواج الخام (لكل 1000 من السكان) حسب المنطقة و الجنسية و الجنس، 2011</t>
  </si>
  <si>
    <t>الجملة</t>
  </si>
  <si>
    <t>مواطن</t>
  </si>
  <si>
    <t>مواطنة</t>
  </si>
  <si>
    <t>غير مواطن</t>
  </si>
  <si>
    <t>غير مواطنة</t>
  </si>
  <si>
    <t>4.3.3. معدلات الزواج العام ( لكل 1000 من السكان  15 فأكثر )  حسب المنطقة و الجنسية و الجنس 2011</t>
  </si>
  <si>
    <t>5.3.3. واقعات الطلاق المسجلة حسب المنطقة والجنسية والنوع</t>
  </si>
  <si>
    <t>المصدر: دائرة القضاء - أبوظبي</t>
  </si>
  <si>
    <t>6.3.3. معدلات الطلاق الخام (لكل 1000 من السكان) حسب المنطقة و الجنسية و الجنس 2011</t>
  </si>
  <si>
    <t>7.3.3. معدلات الطلاق العام ( لكل 1000 من السكان  15 فأكثر ) حسب المنطقة و الجنسية و الجنس 2011</t>
  </si>
  <si>
    <t>4- الإحصاءات الاجتماعية</t>
  </si>
  <si>
    <t>. التعليم</t>
  </si>
  <si>
    <t>. الصحة</t>
  </si>
  <si>
    <t>. الرعاية الاجتماعية</t>
  </si>
  <si>
    <t>. الثقافة والتراث</t>
  </si>
  <si>
    <t>4 .الإحصاءات الاجتماعية</t>
  </si>
  <si>
    <t xml:space="preserve">يقدم هذا الجزء إحصاءات عن جوانب متعددة من الحياة الاجتماعية مثل الصحة، والتعليم، والأمن والعدالة. 
تنبع أهمية هذه الإحصاءات من أنها تتعلق مباشرة بنوعية الحياة، وبالتالي تعد مؤشرات مهمة عن مستوى المعيشة. لذا تولي حكومة أبوظبي اهتماما كبيرا لتحسين حياة المواطنين في الإمارة من خلال الاستثمار في برامج تطوير البنية التحتية والاجتماعية.
على سبيل المثال، واكب الزيادة الكبيرة في عدد الطلاب المسجلين في المدارس والجامعات بناء مدارس جديدة لتلبية الأعداد المتزايدة من الطلاب. وبالإضافة إلى ذلك، ازداد عدد الخدمات الصحية بشكل كبير، وبالتالي ارتفع عدد العاملين بها. وقد أدى التركيز المتواصل على التمويل الشامل للخدمات الصحية إلى رفع مستوى التغطية التأمينية لتصل إلى مصاف الدول المتقدمة. وعلاوة على ذلك، توفر الحكومة خدمات فائقة من الرعاية الاجتماعية لجميع المواطنين.
</t>
  </si>
  <si>
    <t>المدارس الحكومية</t>
  </si>
  <si>
    <t>المدارس الخاصة</t>
  </si>
  <si>
    <t>طلاب المدارس الحكومية (ألف)</t>
  </si>
  <si>
    <t>طلاب المدارس الخاصة (ألف)</t>
  </si>
  <si>
    <t>الطلاب لكل معلم</t>
  </si>
  <si>
    <t>الطلاب لكل فصل</t>
  </si>
  <si>
    <t>الجامعات</t>
  </si>
  <si>
    <t>نسبة الأمية بين السكان 10 سنوات فأكثر</t>
  </si>
  <si>
    <t>الأطباء لكل ألف من السكان</t>
  </si>
  <si>
    <t>الممرضات لكل ألف من السكان</t>
  </si>
  <si>
    <t>المستشفيات</t>
  </si>
  <si>
    <t>المراكز الصحية</t>
  </si>
  <si>
    <t>العيادات</t>
  </si>
  <si>
    <t>الصيدليات</t>
  </si>
  <si>
    <t>الرعاية الاجتماعية</t>
  </si>
  <si>
    <t>المستفيدين من الإعانات الاجتماعية</t>
  </si>
  <si>
    <t>قيمة الإعانات الاجتماعية  (000 درهم)</t>
  </si>
  <si>
    <t>الثقافة والتراث</t>
  </si>
  <si>
    <t>زوار الحدائق العامة ومتحف العين وحديقة الحيوانات بالعين  (000)</t>
  </si>
  <si>
    <t xml:space="preserve"> الكتب المتوفرة بدار الكتب الوطنية </t>
  </si>
  <si>
    <t>1.4 التعليم</t>
  </si>
  <si>
    <t xml:space="preserve">تلتزم حكومة أبوظبي بتحقيق التنمية المستدامة للإمارة. وتحظى الخدمات التعليمية بأهمية كبيرة في تحقيق طموحات الإمارة، لذا توفر الحكومة للمدارس صفوة المدرسين الأكفاء، والموظفين الإداريين لتعزيز تنمية أجيال المستقبل، وجعلهم قادرين على المساهمة في تطور الإمارة.
يقدم هذا الفصل إحصاءات مفصلة عن التعليم للعام الدراسي 2011/2010، حيث بلغ عدد المدارس في الإمارة 480 (منها 299 مدرسة حكومية، و181 مدرسة خاصة)، وتضم تلك المدارس 13,528 فصل دراسي، و306,497 تلميذ، و22,218 مدرس، و8,055 إداري، وبلغ عدد التلاميذ لكل معلم 13.8، وعدد التلاميذ لكل فصل 22.7.
بلغ عدد الطلاب الملتحقين في كافة المراحل التعليمية حتى المرحلة الثانوية خلال العام الدراسي 2011/2010 ما يعادل 306,497 طالباً، منهم 150,013 من الإناث، و156,484 من الذكور (نسبة الإناث إلى الذكور 0.96).
وبلغت نسبة الإناث إلى الذكور في المرحلة الثانوية في المدارس الحكومية 116.6، و85.7 للمدارس الخاصة، وبلغت النسبة الاجمالية للمدارس الحكومية والخاصة 101.9. وتظهر هذه النسب أن أعداد الذكور أكبر من الإناث في المدارس الخاصة، في حين ان العكس هو الصحيح بالنسبة للمدارس الحكومية.
وقد بلغت نسبة الالتحاق الإجمالية للحلقة الأولى من التعليم 105.2، وللحلقة الثانية 102.3. وبلغت نسبة الأمية للبالغين من العمر عشر سنوات فأكثر للذكور والإناث وكلياً 7.4، 7.6 و 7.5 على التوالي.
وصل عدد الجامعات خلال العام 2011/2010 إلى تسع جامعات، و22 مؤسسة أخرى من مؤسسات التعليم العالي.
</t>
  </si>
  <si>
    <t>أهم الإحصاءات التعليمية، 2011</t>
  </si>
  <si>
    <t>التعليم الحكومي:</t>
  </si>
  <si>
    <t xml:space="preserve">المدارس </t>
  </si>
  <si>
    <t xml:space="preserve">الفصول </t>
  </si>
  <si>
    <t>الطلاب</t>
  </si>
  <si>
    <t xml:space="preserve">المعلمين </t>
  </si>
  <si>
    <t xml:space="preserve">الإداريين </t>
  </si>
  <si>
    <t>التعليم الخاص:</t>
  </si>
  <si>
    <t>اجمالي التعليم:</t>
  </si>
  <si>
    <t>نسبة الأمية بين السكان الذكور 10 سنوات فأكثر</t>
  </si>
  <si>
    <t>نسبة الأمية بين السكان الإناث 10 سنوات فأكثر</t>
  </si>
  <si>
    <t>نسبة الالتحاق الإجمالي (لخمس سنوات بالتعليم الابتدائي)</t>
  </si>
  <si>
    <t>الشكل 1.1.4: عدد المدارس حسب المنطقة و القطاع 2011/2010</t>
  </si>
  <si>
    <t xml:space="preserve"> المدارس الحكومية والخاصة حسب المنطقة</t>
  </si>
  <si>
    <t>حكومي</t>
  </si>
  <si>
    <t>خاص</t>
  </si>
  <si>
    <t>الغربية</t>
  </si>
  <si>
    <r>
      <rPr>
        <b/>
        <sz val="9"/>
        <color rgb="FF636466"/>
        <rFont val="Tahoma"/>
        <family val="2"/>
      </rPr>
      <t xml:space="preserve">المصدر: </t>
    </r>
    <r>
      <rPr>
        <sz val="9"/>
        <color rgb="FF636466"/>
        <rFont val="Tahoma"/>
        <family val="2"/>
      </rPr>
      <t>مجلس أبوظبي للتعليم</t>
    </r>
  </si>
  <si>
    <r>
      <rPr>
        <b/>
        <sz val="9"/>
        <color rgb="FF636466"/>
        <rFont val="Tahoma"/>
        <family val="2"/>
      </rPr>
      <t xml:space="preserve">المصدر: </t>
    </r>
    <r>
      <rPr>
        <sz val="9"/>
        <color rgb="FF636466"/>
        <rFont val="Tahoma"/>
        <family val="2"/>
      </rPr>
      <t>مركز الإحصاء - أبوظبي،</t>
    </r>
    <r>
      <rPr>
        <b/>
        <sz val="9"/>
        <color rgb="FF636466"/>
        <rFont val="Tahoma"/>
        <family val="2"/>
      </rPr>
      <t xml:space="preserve"> </t>
    </r>
    <r>
      <rPr>
        <sz val="9"/>
        <color rgb="FF636466"/>
        <rFont val="Tahoma"/>
        <family val="2"/>
      </rPr>
      <t>مجلس أبوظبي للتعليم</t>
    </r>
  </si>
  <si>
    <t>1.1.4. المدارس الحكومية والخاصة حسب المراحل التعليمية، 2011/2010</t>
  </si>
  <si>
    <t>المرحلة</t>
  </si>
  <si>
    <t>رياض أطفال</t>
  </si>
  <si>
    <t>حلقة-1</t>
  </si>
  <si>
    <t>حلقة-2</t>
  </si>
  <si>
    <t>ثانوي</t>
  </si>
  <si>
    <t>متعددة المراحل</t>
  </si>
  <si>
    <t>2.1.4. مؤسسات التعليم العالي حسب النوع والقطاع، 2011/2010</t>
  </si>
  <si>
    <t>جامعات</t>
  </si>
  <si>
    <t>كليات جامعية</t>
  </si>
  <si>
    <t>معاهد</t>
  </si>
  <si>
    <r>
      <rPr>
        <b/>
        <sz val="9"/>
        <color rgb="FF636466"/>
        <rFont val="Tahoma"/>
        <family val="2"/>
      </rPr>
      <t>المصدر:</t>
    </r>
    <r>
      <rPr>
        <sz val="9"/>
        <color rgb="FF636466"/>
        <rFont val="Tahoma"/>
        <family val="2"/>
      </rPr>
      <t xml:space="preserve"> وزارة التعليم العالي والبحث العلمي</t>
    </r>
  </si>
  <si>
    <t>3.1.4. الفصول في المدارس الحكومية والخاصة حسب المراحل التعليمية، 2011/2010</t>
  </si>
  <si>
    <t>4.1.4. الطلاب في المدارس الحكومية والخاصة حسب المراحل التعليمية، 2011/2010</t>
  </si>
  <si>
    <r>
      <t>خاص</t>
    </r>
    <r>
      <rPr>
        <b/>
        <sz val="10"/>
        <color rgb="FFFF0000"/>
        <rFont val="Tahoma"/>
        <family val="2"/>
      </rPr>
      <t>*</t>
    </r>
  </si>
  <si>
    <t>*باستثناء 18 طالب في التربية الخاصة</t>
  </si>
  <si>
    <r>
      <t>5.1.4. المدارس والفصول والمعلمين والإداريين في التعليم الحكومي والخاص</t>
    </r>
    <r>
      <rPr>
        <b/>
        <sz val="11"/>
        <color rgb="FFEE3124"/>
        <rFont val="Tahoma"/>
        <family val="2"/>
      </rPr>
      <t>*</t>
    </r>
  </si>
  <si>
    <t>2006/2005</t>
  </si>
  <si>
    <t>2009/2008</t>
  </si>
  <si>
    <t>2010/2009</t>
  </si>
  <si>
    <t>2011/2010</t>
  </si>
  <si>
    <t>المدارس</t>
  </si>
  <si>
    <t>الفصول الدراسية</t>
  </si>
  <si>
    <t>المعلمين</t>
  </si>
  <si>
    <t>الإداريين</t>
  </si>
  <si>
    <t>التعليم الحكومي</t>
  </si>
  <si>
    <t>التعليم الخاص</t>
  </si>
  <si>
    <t>* يتضمن الجدول حميع المراحل</t>
  </si>
  <si>
    <r>
      <t>6.1.4. الطلاب والمعلمين والإداريين حسب المنطقة والنوع في التعليم الحكومي والخاص، 2011/2010</t>
    </r>
    <r>
      <rPr>
        <b/>
        <sz val="11"/>
        <color rgb="FFEE3124"/>
        <rFont val="Tahoma"/>
        <family val="2"/>
      </rPr>
      <t>*</t>
    </r>
  </si>
  <si>
    <t>المنطقة والنوع و القطاع</t>
  </si>
  <si>
    <t>المعلمون</t>
  </si>
  <si>
    <t>الإداريون</t>
  </si>
  <si>
    <t xml:space="preserve">الشكل 2.1.4: الطلاب حسب المنطقة والنوع في التعليم الحكومي والخاص، 2011/2010 </t>
  </si>
  <si>
    <t>الطلاب حسب المنطقة والنوع في التعليم الحكومي والخاص</t>
  </si>
  <si>
    <t>الشكل 3.1.4: الطلاب والمعلمين والإداريين في التعليم الحكومي والخاص، حسب المنطقة 2011/2010</t>
  </si>
  <si>
    <t xml:space="preserve">7.1.4. نسبة الإناث إلى الذكور بين طلاب المدارس الحكومية والخاصة حسب المرحلة والنوع، 2011/2010 </t>
  </si>
  <si>
    <t>إناث لكل 100ذكر</t>
  </si>
  <si>
    <r>
      <t>التعليم الخاص</t>
    </r>
    <r>
      <rPr>
        <b/>
        <sz val="10"/>
        <color rgb="FFFF0000"/>
        <rFont val="Tahoma"/>
        <family val="2"/>
      </rPr>
      <t>*</t>
    </r>
  </si>
  <si>
    <t>المصدر: مركز الإحصاء - أبوظبي، مجلس أبوظبي للتعليم</t>
  </si>
  <si>
    <t>8.1.4. التوزيع النسبي للتلاميذ في المدارس الحكومية إلى إجمالي الطلبة حسب المنطقة والجنسية والنوع والمرحلة التعليمية، 2011/2010</t>
  </si>
  <si>
    <t>المنطقة و الجنسية النوع</t>
  </si>
  <si>
    <r>
      <rPr>
        <b/>
        <sz val="9"/>
        <color rgb="FF636466"/>
        <rFont val="Tahoma"/>
        <family val="2"/>
      </rPr>
      <t>المصدر</t>
    </r>
    <r>
      <rPr>
        <sz val="9"/>
        <color rgb="FF636466"/>
        <rFont val="Tahoma"/>
        <family val="2"/>
      </rPr>
      <t>: مركز الإحصاء - أبوظبي، مجلس أبوظبي للتعليم</t>
    </r>
  </si>
  <si>
    <r>
      <t>9.1.4. التوزيع النسبي للتلاميذ في المدارس الخاصة إلى إجمالي الطلبة حسب المنطقة والجنسية والنوع والمرحلة التعليمية، 2011/2010</t>
    </r>
    <r>
      <rPr>
        <b/>
        <sz val="11"/>
        <color rgb="FFFF0000"/>
        <rFont val="Tahoma"/>
        <family val="2"/>
      </rPr>
      <t>*</t>
    </r>
  </si>
  <si>
    <t>المنطقة و الجنسية والنوع</t>
  </si>
  <si>
    <t>10.1.4. نسبة الطلاب المواطنين إلى غير المواطنين (%) حسب المنطقة والقطاع، 2006/2005 - 2011/2010</t>
  </si>
  <si>
    <t>المنطقة والقطاع</t>
  </si>
  <si>
    <t>11.1.4. الطلاب ذوي الاحتياجات الخاصة بالمدارس الحكومية حسب المنطقة ونوع الاعاقة، 2011/2010</t>
  </si>
  <si>
    <t>نوع الاعاقة</t>
  </si>
  <si>
    <t>طلبة صعوبات التعلم</t>
  </si>
  <si>
    <t>الإعاقة البصرية</t>
  </si>
  <si>
    <t>الإعاقة السمعية</t>
  </si>
  <si>
    <t>اضطرابات اللغة والكلام</t>
  </si>
  <si>
    <t>الإعاقة الحركية أو المشكلات الصحية</t>
  </si>
  <si>
    <t>النشاط الزائد</t>
  </si>
  <si>
    <t xml:space="preserve"> التوحد</t>
  </si>
  <si>
    <t>الإعاقة الذهنية والقصور العقلي</t>
  </si>
  <si>
    <t>12.1.4. المعلمين حسب المراحل التعليمية والجنس في المدارس الحكومية، 2011/2010</t>
  </si>
  <si>
    <t>*عدد المعلمين حسب المراحل التعليمية والجنس في التعليم الخاص غير متوفر.</t>
  </si>
  <si>
    <r>
      <t>13.1.4.  هيئة التدريس بالمدارس الحكومية حسب المنطقة والمرحلة الدراسية والجنسية والنوع، 2011/2010</t>
    </r>
    <r>
      <rPr>
        <b/>
        <sz val="11"/>
        <color rgb="FFEE3124"/>
        <rFont val="Tahoma"/>
        <family val="2"/>
      </rPr>
      <t>*</t>
    </r>
  </si>
  <si>
    <t>*عدد المعلمين لايشمل المعلمون في رياض الاطفال والمدارس متعددة المراحل</t>
  </si>
  <si>
    <t>14.1.4. المعلمون حسب المنطقة والجنسية والنوع في التعليم الخاص، 2011/2010</t>
  </si>
  <si>
    <t>المنطقة والجنسية</t>
  </si>
  <si>
    <t>*عدد المعلمين في التعليم الخاص حسب المرحلة غير متوفر</t>
  </si>
  <si>
    <t>15.1.4. عدد الطلاب لكل  معلم  حسب المنطقة والمرحلة الدراسية والنوع في التعليم الحكومي، 2011/2010</t>
  </si>
  <si>
    <t>المنطقة والمرحلة</t>
  </si>
  <si>
    <t>كلا الجنسين</t>
  </si>
  <si>
    <t xml:space="preserve">*في رياض الاطفال والحلقة الاولى، هناك فصول يتم تدريسها من قبل المعلمات،وبالتالي لايمكن حساب الطلاب لكل معلم  حسب النوع </t>
  </si>
  <si>
    <r>
      <t>16.1.4. عدد الطلاب لكل فصل وعدد المعلمين لكل فصل حسب المنطقة والمرحلة الدراسية والنوع في التعليم الحكومي، 2011/2010</t>
    </r>
    <r>
      <rPr>
        <b/>
        <sz val="11"/>
        <color rgb="FFEE3124"/>
        <rFont val="Tahoma"/>
        <family val="2"/>
      </rPr>
      <t>*</t>
    </r>
  </si>
  <si>
    <t>الطلاب/ الفصول</t>
  </si>
  <si>
    <t>المعلمين/الفصول</t>
  </si>
  <si>
    <t>*عدد الفصول غير متوفر في المدارس متعددة المراحل</t>
  </si>
  <si>
    <r>
      <t>17.1.4. عدد الطلاب لكل فصل حسب المنطقة والمرحلة الدراسية في التعليم الخاص، 2011/2010</t>
    </r>
    <r>
      <rPr>
        <b/>
        <sz val="11"/>
        <color rgb="FFFF0000"/>
        <rFont val="Tahoma"/>
        <family val="2"/>
      </rPr>
      <t>*</t>
    </r>
  </si>
  <si>
    <t>18.1.4. عدد الطلاب لكل معلم وعدد المعلمين لكل فصل حسب المنطقة في التعليم الخاص، 2011/2010</t>
  </si>
  <si>
    <t xml:space="preserve"> المعلمين لكل فصل </t>
  </si>
  <si>
    <t>الشكل 4.1.4: التوزيع النسبي للطلاب حسب القطاع و المرحلة الدراسية، 2011/2010</t>
  </si>
  <si>
    <t>رياض اطفال</t>
  </si>
  <si>
    <t>معدلات الالتحاق بالتعـليـم</t>
  </si>
  <si>
    <t xml:space="preserve">
وتعرف نسبة الالتحاق الإجمالي بأنها عدد الطلاب الملتحقين بمرحلة تعليمية معينة- بغض النظر عن أعمارهم- إلى عدد السكان في الفئة العمرية الرسمية للالتحاق بتلك المرحلة مضروبا في 100. وبلغت نسبة الالتحاق الاجمالي للحلقة -1 خلال العام الدراسي 2011/2010 ما يعادل 103.9 بالنسبة للذكور، 106.7 للإناث وبلغت النسبة العامة 105.2.
</t>
  </si>
  <si>
    <r>
      <t>19.1.4. نسبة الالتحاق الإجمالي</t>
    </r>
    <r>
      <rPr>
        <b/>
        <sz val="11"/>
        <color rgb="FF636466"/>
        <rFont val="Tahoma"/>
        <family val="2"/>
      </rPr>
      <t xml:space="preserve"> حسب النوع والمرحلة التعليمية، 2011/2010</t>
    </r>
  </si>
  <si>
    <t>الصف الأول</t>
  </si>
  <si>
    <r>
      <t xml:space="preserve">20.1.4. نسبة الالتحاق الصافي </t>
    </r>
    <r>
      <rPr>
        <b/>
        <sz val="11"/>
        <color rgb="FF636466"/>
        <rFont val="Tahoma"/>
        <family val="2"/>
      </rPr>
      <t>حسب النوع والمرحلة التعليمية،2009/2008</t>
    </r>
  </si>
  <si>
    <r>
      <rPr>
        <b/>
        <sz val="9"/>
        <color rgb="FF636466"/>
        <rFont val="Tahoma"/>
        <family val="2"/>
      </rPr>
      <t>المصدر</t>
    </r>
    <r>
      <rPr>
        <sz val="9"/>
        <color rgb="FF636466"/>
        <rFont val="Tahoma"/>
        <family val="2"/>
      </rPr>
      <t>: مركز الإحصاء - أبوظبي، وزارة التربية والتعليم</t>
    </r>
  </si>
  <si>
    <t xml:space="preserve">21.1.4. نسبة الطلاب الملتحقين بالتعليم الخاص إلى اجمالي الطلاب (%) حسب المنطقة والعام الدراسي </t>
  </si>
  <si>
    <t xml:space="preserve">التسرب والانتقال:   </t>
  </si>
  <si>
    <t xml:space="preserve">بلغ معدل التسرب خلال عام 2008/2007 في جميع الصفوف في المرحلة الأولى من التعليم الحكومي 0.7٪، وجاء ذلك بنسبة 1.0% للذكور، و0.4% للإناث. وارتفع معدل التسرب من 0.7٪ في مرحلة التعليم الأولى إلى 1.3٪ للمرحلة التعليمية الثانية، و4.1٪ للمرحلة الثانوية.
وتتشابة معدلات التسرب لكل من المواطنين وغير المواطنين على حد سواء وفي  مناطق الإمارة الثلاث.
وخلال عام 2011/2010 بلغ عدد الطلاب المنتقلين من المرحلة الابتدائية إلى المرحلة الثانوية 9,231 للذكور، و9,156 للإناث،  و18,387 للإجمالي. وتبين الإحصاءات أنه في حين أن نسبة انتقال الإناث (101.3٪) تفوق نسبة انتقال الذكور (97.2٪)، إلا أن العدد الإجمالي للطلاب والذي يبلغ 18,387 خلال عام 2011/2010 يقل عن العام السابق له والذي بلغ عدد الطلاب فيه 18,538، بنسبة انخفاض تبلغ 0.81%. 
</t>
  </si>
  <si>
    <t>22.1.4. نسبة الانتقال إلى المرحلة الثانوية حسب النوع</t>
  </si>
  <si>
    <t>الصف العاشر (2011/2010)</t>
  </si>
  <si>
    <t>الصف التاسع (2010/2009)</t>
  </si>
  <si>
    <r>
      <rPr>
        <sz val="10"/>
        <color rgb="FFEE3124"/>
        <rFont val="Tahoma"/>
        <family val="2"/>
      </rPr>
      <t>*</t>
    </r>
    <r>
      <rPr>
        <sz val="10"/>
        <color rgb="FF636466"/>
        <rFont val="Tahoma"/>
        <family val="2"/>
      </rPr>
      <t>%</t>
    </r>
  </si>
  <si>
    <r>
      <rPr>
        <b/>
        <sz val="9"/>
        <color rgb="FF636466"/>
        <rFont val="Tahoma"/>
        <family val="2"/>
      </rPr>
      <t>المصدر:</t>
    </r>
    <r>
      <rPr>
        <sz val="9"/>
        <color rgb="FF636466"/>
        <rFont val="Tahoma"/>
        <family val="2"/>
      </rPr>
      <t xml:space="preserve"> مركز الإحصاء - أبوظبي، مجلس أبوظبي للتعليم</t>
    </r>
  </si>
  <si>
    <t>*نسبة الانتقال &gt;100 بسبب الهجرة والإعادة والرسوب</t>
  </si>
  <si>
    <t>23.1.4. نسبة تسرب طلاب المدارس الحكومية حسب المنطقة والمرحلة التعليمية والجنسية والنوع، 2008/2007</t>
  </si>
  <si>
    <t>المنطقة و المرحلة والجنسية</t>
  </si>
  <si>
    <t>تعليم الكبار:</t>
  </si>
  <si>
    <t xml:space="preserve">بلغ عدد مراكز محو الأمية ومراكز تعليم الكبار37 مركزاً. كما تم تقديم التعليم المنزلي في 77 موقعاً خلال العام 2011/2010. وحضر في هذه المراكز ما يعادل 15,242 تلميذاً، منهم 10,517 تلميذاً من المواطنين. معظم التلاميذ ملتحقين بالتعليم الثانوي وبنسبة تعادل 69٪، ومنهم 21٪ في الحلقة-2، و10% في الحلقة-1.  وبلغ عدد المعلمين 250 معلم، منهم 137 من المواطنين. 
</t>
  </si>
  <si>
    <t>24.1.4. مراكز محو الامية وتعليم الكبار حسب نوع المركز</t>
  </si>
  <si>
    <t>المراكز</t>
  </si>
  <si>
    <t>التنمية الاسرية</t>
  </si>
  <si>
    <t>المنازل</t>
  </si>
  <si>
    <t>25.1.4. مراكز محو الامية وتعليم الكبار حسب المنطقة والنوع</t>
  </si>
  <si>
    <t xml:space="preserve">المنطقة والنوع </t>
  </si>
  <si>
    <r>
      <rPr>
        <b/>
        <sz val="10"/>
        <color rgb="FFFF0000"/>
        <rFont val="Tahoma"/>
        <family val="2"/>
      </rPr>
      <t>*</t>
    </r>
    <r>
      <rPr>
        <b/>
        <sz val="10"/>
        <color theme="0" tint="-4.9989318521683403E-2"/>
        <rFont val="Tahoma"/>
        <family val="2"/>
      </rPr>
      <t>2011/2010</t>
    </r>
  </si>
  <si>
    <t>*تضم طلبة المنازل</t>
  </si>
  <si>
    <t>26.1.4. طلاب مراكز محو الامية وتعليم الكبار حسب المنطقة والمرحلة والجنسية والنوع، 2011/2010</t>
  </si>
  <si>
    <t>27.1.4. المعلمون في مراكز محو الامية وتعليم الكبار حسب المنطقة والجنسية والنوع</t>
  </si>
  <si>
    <t>التحصيل التعليمي:</t>
  </si>
  <si>
    <t xml:space="preserve">أشارت تقديرات منتصف عام 2011 أن التوزيع السكاني لمن تتراوح أعمارهم عشر سنوات فأكثر من حيث التحصيل العلمي بلغ 138,478 ممن يوصفون بالاميين، وقد بلغ عدد الذكور منهم 101,220، بينما بلغ عدد الإناث 37,258. 
وبلغ التوزيع النسبي للأمية بين الذكور والإناث والإجمالي 7.4٪، 7.6٪، و7.5٪ على التوالي.
وجاءت نسب الأمية بين المواطنين للذكور والإناث والإجمالي 3.5%، 8.7%، 6.0% على التوالي.
وبلغت نسبة السكان ممن تتراوح أعمارهم بين عشر سنوات فأكثر ويحملون شهادة جامعية أو أعلى للذكور والإناث والإجمالي 13.5٪، 16.3٪، و 14.2٪ على التوالي.
وتوضح البيانات أن نسبة المواطنين الذين تتراوح أعمارهم بين عشر أعوام فأكثر والذين يحملون شهادة جامعية أو أعلى للذكور والإناث والإجمالي بلغت 11.2٪، 10.7٪ و 11 على التوالي
</t>
  </si>
  <si>
    <r>
      <t>28.1.4. التوزيع النسبي لطلاب مؤسسات التعليم العالي</t>
    </r>
    <r>
      <rPr>
        <b/>
        <sz val="11"/>
        <color rgb="FFFF0000"/>
        <rFont val="Tahoma"/>
        <family val="2"/>
      </rPr>
      <t>*</t>
    </r>
    <r>
      <rPr>
        <b/>
        <sz val="11"/>
        <color rgb="FF636466"/>
        <rFont val="Tahoma"/>
        <family val="2"/>
      </rPr>
      <t xml:space="preserve"> حسب القطاع والجنسية والنوع، 2011/2010</t>
    </r>
  </si>
  <si>
    <t>القطاع والجنسية</t>
  </si>
  <si>
    <r>
      <rPr>
        <b/>
        <sz val="8"/>
        <color rgb="FF636466"/>
        <rFont val="Tahoma"/>
        <family val="2"/>
      </rPr>
      <t xml:space="preserve">المصدر: </t>
    </r>
    <r>
      <rPr>
        <sz val="8"/>
        <color rgb="FF636466"/>
        <rFont val="Tahoma"/>
        <family val="2"/>
      </rPr>
      <t>مركز الإحصاء- أبوظبي، جامعة الامارات العربية المتحدة، جامعة زايد، كليات التقنية العليا، وزارة التعليم العالي والبحث العلمي</t>
    </r>
  </si>
  <si>
    <t>*باستثناء 365 طالب في جامعة زايد غير معروفة جنسيتهم</t>
  </si>
  <si>
    <t>29.1.4. التوزيع النسبي لخريجي مؤسسات التعليم العالي حسب الجنسية والنوع والقطاع، 2011/2010</t>
  </si>
  <si>
    <t xml:space="preserve">30.1.4. نسبة الأمية (%) بين السكان (10 سنوات فأكثر) حسب الجنسية والنوع </t>
  </si>
  <si>
    <t>الجنسية والنوع</t>
  </si>
  <si>
    <t>31.1.4. نسبة القرائية (%) بين السكان (10 سنوات فأكثر) حسب الجنسية والنوع</t>
  </si>
  <si>
    <t>32.1.4. نسبة الأمية (%) بين السكان الشباب (15-24 سنة) حسب الجنسية والنوع</t>
  </si>
  <si>
    <t>33.1.4. نسبة القرائية (%) بين السكان الشباب (15-24 سنة) حسب الجنسية والنوع</t>
  </si>
  <si>
    <r>
      <t>34.1.4. تقديرات</t>
    </r>
    <r>
      <rPr>
        <b/>
        <sz val="11"/>
        <color rgb="FF636466"/>
        <rFont val="Tahoma"/>
        <family val="2"/>
      </rPr>
      <t xml:space="preserve"> سكان أبوظبي (10 سنوات فأكثر) حسب المنطقة والمستوى التعليمي والنوع، منتصف 2011</t>
    </r>
  </si>
  <si>
    <t>المنطقة والمستوى التعليمي</t>
  </si>
  <si>
    <t>أمي</t>
  </si>
  <si>
    <t>يقرأ ويكتب</t>
  </si>
  <si>
    <t>ابتدائي</t>
  </si>
  <si>
    <t>إعدادي</t>
  </si>
  <si>
    <t xml:space="preserve"> فوق الثانوي ودون الجامعي</t>
  </si>
  <si>
    <t xml:space="preserve"> جامعي</t>
  </si>
  <si>
    <t xml:space="preserve"> دبلوم عالي</t>
  </si>
  <si>
    <t xml:space="preserve"> ماجستير</t>
  </si>
  <si>
    <t xml:space="preserve"> دكتوراه</t>
  </si>
  <si>
    <r>
      <t>35.1.4. تقديرات</t>
    </r>
    <r>
      <rPr>
        <b/>
        <sz val="11"/>
        <color rgb="FF636466"/>
        <rFont val="Tahoma"/>
        <family val="2"/>
      </rPr>
      <t xml:space="preserve"> المواطنين (10 سنوات فأكثر) حسب المنطقة والمستوى التعليمي والنوع، منتصف 2011</t>
    </r>
  </si>
  <si>
    <r>
      <t>36.1.4. تقديرات</t>
    </r>
    <r>
      <rPr>
        <b/>
        <sz val="11"/>
        <color rgb="FF636466"/>
        <rFont val="Tahoma"/>
        <family val="2"/>
      </rPr>
      <t xml:space="preserve"> غير المواطنين (10 سنوات فأكثر) حسب المنطقة والمستوى التعليمي والنوع، منتصف 2011</t>
    </r>
  </si>
  <si>
    <t xml:space="preserve">2.4 الصحة: </t>
  </si>
  <si>
    <t xml:space="preserve">شهدت الخدمات الصحية في أبوظبي توسعاً وتحولاً كبيراً على مدى السنوات العشرين الماضية. ويتجلى ذلك في أشكال عديدة منها الزيادة الكبير في عدد المستشفيات والمرافق الصحية الأخرى خلال هذه الفترة، مما يثبت بأن الإمارة لا تزال تسعى جاهدة إلى تطبيق أرقى المعايير الدولية في مجال الرعاية الصحية.
تشير بيانات عام 2011 إلى انخفاض طفيف في عدد العاملين في مجال الصحة، حيث انخفض عدد الأطباء من 2,026 إلى 1,966، ليبلغ عدد الأطباء 2.3 طبيب لكل ألف من السكان، وبلغ عدد الممرضات خمسة ممرضات لكل ألف من السكان.
وأما عن عدد الأسرّة في المستشفيات الحكومية فقد ارتفع بنسبة قليلة من 2582 إلى 2,610، ليصل المجموع الكلي للأسرّة في جميع المستشفيات الحكومية والخاصة إلى 3,659 سرير، وهو ما يعني أن عدد الأسرة المتاحة في المستشفيات يبلغ 1,335,535 سرير سنوياً.
وقد أدى الاهتمام بزيادة مستويات التمويل الصحي في الإمارة إلى انتشار شركات التأمين ومنتجات التأمين الصحي، حيث بلغ مجموع المشمولين بخدمة التأمين المعزز خلال عام 2010 ما يعادل 1,044,734، وارتفع العدد إلى  1,053,893 خلال عام 2011. ومنذ العام 2008 كانت هناك زيادة سنوية مطردة في عدد الأشخاص المشمولين بخدمات التأمين الصحي المعزز في أبوظبي.
</t>
  </si>
  <si>
    <t>الأسِرَّة لكل ألف من السكان</t>
  </si>
  <si>
    <t xml:space="preserve">أسِرَّة المستشفيات </t>
  </si>
  <si>
    <t>الأطباء</t>
  </si>
  <si>
    <t xml:space="preserve">الممرضات </t>
  </si>
  <si>
    <t>الشكل 1.2.4: المستشفيات و المراكز الصحية و العيادات حسب المنطقة، 2011</t>
  </si>
  <si>
    <t xml:space="preserve"> الغربية</t>
  </si>
  <si>
    <r>
      <rPr>
        <b/>
        <sz val="9"/>
        <color rgb="FF636466"/>
        <rFont val="Tahoma"/>
        <family val="2"/>
      </rPr>
      <t>المصدر</t>
    </r>
    <r>
      <rPr>
        <sz val="9"/>
        <color rgb="FF636466"/>
        <rFont val="Tahoma"/>
        <family val="2"/>
      </rPr>
      <t>: مركز الإحصاء - أبوظبي ، هيئة الصحة - أبوظبي</t>
    </r>
  </si>
  <si>
    <t>1.2.4. ملخص الإحصاءات الصحية الحكومية</t>
  </si>
  <si>
    <t>البيانات</t>
  </si>
  <si>
    <t>عدد المستشفيات</t>
  </si>
  <si>
    <t>عدد العيادات الصحية</t>
  </si>
  <si>
    <t>عدد الأسِرَّة</t>
  </si>
  <si>
    <t>عدد المرضى النزلاء</t>
  </si>
  <si>
    <t>عدد الأطباء</t>
  </si>
  <si>
    <t>عدد مرضى العيادات الخارجية</t>
  </si>
  <si>
    <t>2.2.4. المستشفيات حسب المنطقة والقطاع</t>
  </si>
  <si>
    <t>المنطقة / القطاع</t>
  </si>
  <si>
    <t>عسكري</t>
  </si>
  <si>
    <t>3.2.4. المستشفيات والمراكز الصحية والعيادات حسب المنطقة</t>
  </si>
  <si>
    <r>
      <rPr>
        <sz val="10"/>
        <color rgb="FFEE3124"/>
        <rFont val="Arial"/>
        <family val="2"/>
      </rPr>
      <t>*</t>
    </r>
    <r>
      <rPr>
        <sz val="10"/>
        <color rgb="FF636466"/>
        <rFont val="Arial"/>
        <family val="2"/>
      </rPr>
      <t>33</t>
    </r>
  </si>
  <si>
    <t>*في عام 2010 تم تصنيف مستشفيات اليوم الواحد ضمن المراكز الصحية، وذلك وفقا لمواصفات ترخيص المنشآت الطبية. كما تم منح ترخيص عمل لمستشفى واحد جديد بتاريخ 30 ديسمبر 2010.</t>
  </si>
  <si>
    <t>4.2.4. معدل الوفاة  (لكل 100,000 من السكان ) حسب سبب الوفاة، 2011</t>
  </si>
  <si>
    <t>سبب الوفاة</t>
  </si>
  <si>
    <t>المعدل</t>
  </si>
  <si>
    <t>أمراض القلب والأوعية الدموية</t>
  </si>
  <si>
    <t xml:space="preserve">الاسباب الخارجية للإعتلال والوفاة </t>
  </si>
  <si>
    <t>الأورام السرطانية</t>
  </si>
  <si>
    <t>أمراض الجهاز التنفسي</t>
  </si>
  <si>
    <t>أعراض وعلامات  سريرية غيرطبيعية غير مصنفة في مكان آخر</t>
  </si>
  <si>
    <t>الإصابة والتسمم وغيرها من الأسباب الخارجية</t>
  </si>
  <si>
    <t>الغدد الصماء، وأمراض التغذية والأيض</t>
  </si>
  <si>
    <t>بعض الظروف الناشئة في فترة ما حول الولادة</t>
  </si>
  <si>
    <t>بعض الأمراض المعدية والطفيلية</t>
  </si>
  <si>
    <t>التشوهات الخلقية، والتشويهات الصبغية</t>
  </si>
  <si>
    <t>أمراض الجهاز الهضمي</t>
  </si>
  <si>
    <t>أمراض الجهاز التناسلي</t>
  </si>
  <si>
    <t>أمراض الجهاز العصبي</t>
  </si>
  <si>
    <t>أمراض الدم والأعضاء التي تكون الدم واضطرابات المناعة</t>
  </si>
  <si>
    <t>أمراض الجهاز العضلي والأنسجة الضامة</t>
  </si>
  <si>
    <t>أمراض الجلد والأنسجة تحت الجلد</t>
  </si>
  <si>
    <t>أمراض الحمل والولادة</t>
  </si>
  <si>
    <t>أمراض الأذن وعملية الخشاء</t>
  </si>
  <si>
    <t>أمراض العين وملحقات</t>
  </si>
  <si>
    <t>الاضطرابات النفسية والسلوكية</t>
  </si>
  <si>
    <t xml:space="preserve">غير مبين </t>
  </si>
  <si>
    <r>
      <rPr>
        <b/>
        <sz val="9"/>
        <color rgb="FF636466"/>
        <rFont val="Tahoma"/>
        <family val="2"/>
      </rPr>
      <t>المصدر</t>
    </r>
    <r>
      <rPr>
        <sz val="9"/>
        <color rgb="FF636466"/>
        <rFont val="Tahoma"/>
        <family val="2"/>
      </rPr>
      <t>: مركز الإحصاء - أبوظبي، هيئة الصحة - أبوظبي</t>
    </r>
  </si>
  <si>
    <t>5.2.4. الكوادر الطبية  (لكل 100,000 من السكان ) حسب المنطقة</t>
  </si>
  <si>
    <t>الممرضات</t>
  </si>
  <si>
    <t>أطباء الأسنان</t>
  </si>
  <si>
    <t xml:space="preserve"> أبوظبي</t>
  </si>
  <si>
    <t xml:space="preserve"> العين</t>
  </si>
  <si>
    <r>
      <rPr>
        <b/>
        <sz val="9"/>
        <color rgb="FF636466"/>
        <rFont val="Tahoma"/>
        <family val="2"/>
      </rPr>
      <t xml:space="preserve">المصدر: </t>
    </r>
    <r>
      <rPr>
        <sz val="9"/>
        <color rgb="FF636466"/>
        <rFont val="Tahoma"/>
        <family val="2"/>
      </rPr>
      <t xml:space="preserve">مركز الإحصاء - أبوظبي، هيئة الصحة - أبوظبي، </t>
    </r>
  </si>
  <si>
    <t xml:space="preserve">6.2.4. إخطارات الأمراض المعدية </t>
  </si>
  <si>
    <t>المرض</t>
  </si>
  <si>
    <t>الجديري المائي</t>
  </si>
  <si>
    <t>الملاريا</t>
  </si>
  <si>
    <t>التهاب الكبد الفيروسي (ب)</t>
  </si>
  <si>
    <t>التهاب الكبد الفيروسي (ج)</t>
  </si>
  <si>
    <t>الجرب</t>
  </si>
  <si>
    <t>تسمم غذائي آخر</t>
  </si>
  <si>
    <t>الدرن  الرئوي</t>
  </si>
  <si>
    <t>حمى التيفود</t>
  </si>
  <si>
    <t>أمرض أخرى منقولة جنسياً</t>
  </si>
  <si>
    <t>الإنفلونزا</t>
  </si>
  <si>
    <t>النكاف</t>
  </si>
  <si>
    <t>التهاب الكبد الفيروسي (أ)</t>
  </si>
  <si>
    <t>الدرن غير الرئوي</t>
  </si>
  <si>
    <t>الحمى القرمزية</t>
  </si>
  <si>
    <t>تسمم السالمونيلا  آخر</t>
  </si>
  <si>
    <t>السعال الديكي (الشاهوق)</t>
  </si>
  <si>
    <t>الزهري (السفلس)</t>
  </si>
  <si>
    <t>السيلان</t>
  </si>
  <si>
    <t>الجيارديا</t>
  </si>
  <si>
    <t>داء البروسيلات</t>
  </si>
  <si>
    <t>الزحار الباسيلي</t>
  </si>
  <si>
    <t>الحصبة</t>
  </si>
  <si>
    <t>التهاب السحايا الفيروسي</t>
  </si>
  <si>
    <t>التهاب كبدي فيروسي آخر</t>
  </si>
  <si>
    <t>الحصبة الالمانية</t>
  </si>
  <si>
    <t>البارتيفويد</t>
  </si>
  <si>
    <t>الشلل الرخوي الحاد</t>
  </si>
  <si>
    <t>التهاب الدماغ الحاد</t>
  </si>
  <si>
    <t>التتانوس</t>
  </si>
  <si>
    <t>ديدان البلهارسيا</t>
  </si>
  <si>
    <t xml:space="preserve">أمراض الجهاز الهضمي - بكتيريا الإسهال </t>
  </si>
  <si>
    <t>تسمم السالمونيلا</t>
  </si>
  <si>
    <t>التسمم الغذائي بالمكورات العنقودية</t>
  </si>
  <si>
    <t>الحمى المخية الشوكية</t>
  </si>
  <si>
    <t>التهاب السحايا الناجم عن المستدمية النزلية</t>
  </si>
  <si>
    <t>التهاب سحائي بكتيري آخر</t>
  </si>
  <si>
    <t>التهاب السحايا الفيروسي العقيم</t>
  </si>
  <si>
    <t>الجــــــذام</t>
  </si>
  <si>
    <t>الكوليرا</t>
  </si>
  <si>
    <t>الأنفلونزا الموسمية</t>
  </si>
  <si>
    <t>داء الأسكاريس (الصفر)</t>
  </si>
  <si>
    <t>الزحار البكتيري</t>
  </si>
  <si>
    <t>الزحار الأميبي</t>
  </si>
  <si>
    <t>الإنكلستوما</t>
  </si>
  <si>
    <t>العدوى الناجمة عن المكورات الرئوية السبحية</t>
  </si>
  <si>
    <t>الطفيليات المعوية الأخرى</t>
  </si>
  <si>
    <t>أمراض أخرى</t>
  </si>
  <si>
    <t>7.2.4. الأسِرَّة والمرضى النزلاء في المستشفيات الحكومية حسب المنطقة</t>
  </si>
  <si>
    <t>الأسِرَّة</t>
  </si>
  <si>
    <t>المرضى النزلاء</t>
  </si>
  <si>
    <t>8.2.4. التطعيمات حسب نوع التطعيم</t>
  </si>
  <si>
    <t>نوع التطعيم</t>
  </si>
  <si>
    <t>شلل الأطفال</t>
  </si>
  <si>
    <t>مكورات رئوية</t>
  </si>
  <si>
    <t>التهاب الهيموفليس /أنفلونزا(ب)</t>
  </si>
  <si>
    <t>الدفتريا</t>
  </si>
  <si>
    <t>التيتانوس (الكـــزاز)</t>
  </si>
  <si>
    <t>السعال الديكي</t>
  </si>
  <si>
    <t>الحصبة الألمانية</t>
  </si>
  <si>
    <t>الحصبة الألمانية والنكفية</t>
  </si>
  <si>
    <t>الدرن (السل)</t>
  </si>
  <si>
    <t>لقاح رباعي التكافؤ</t>
  </si>
  <si>
    <t>لقاح فيروس الروتا (الفيروس العجلي)</t>
  </si>
  <si>
    <t>الجدري المائي</t>
  </si>
  <si>
    <t>9.2.4. الأشخاص المشمولين بخدمات شركات التأمين الصحي</t>
  </si>
  <si>
    <t>شركة التأمين</t>
  </si>
  <si>
    <t xml:space="preserve">ثقة </t>
  </si>
  <si>
    <t>الشركة الوطنية للضمان الصحي</t>
  </si>
  <si>
    <t>مجموع المشمولين بخدمة التأمين المعزز</t>
  </si>
  <si>
    <t>الضمان المعزز</t>
  </si>
  <si>
    <t>شركة أبوظبي الوطنية للتأمين</t>
  </si>
  <si>
    <t>شركة الظفرة للتأمين</t>
  </si>
  <si>
    <t>شركة عمان للتأمين</t>
  </si>
  <si>
    <t>شركة البحيرة الوطنية للتأمين</t>
  </si>
  <si>
    <t>شركة الوثبة الوطنية للتأمين</t>
  </si>
  <si>
    <t xml:space="preserve">شركة الهلال الأخضر للتأمين </t>
  </si>
  <si>
    <t>شركة الامارات للتأمين</t>
  </si>
  <si>
    <t>شركة المشرق العربي للتأمين</t>
  </si>
  <si>
    <t>أبوظبي تكافل</t>
  </si>
  <si>
    <t>شركة أكسا للتأمين - الخليج</t>
  </si>
  <si>
    <t>شركة الهلال للتكافل</t>
  </si>
  <si>
    <t>ميثاق تكافل</t>
  </si>
  <si>
    <t>شركة الصقر الوطنية للتأمين</t>
  </si>
  <si>
    <t>شركة قطر للتأمين</t>
  </si>
  <si>
    <t>شركة الخزنة للتأمين</t>
  </si>
  <si>
    <t>شركة رأس الخيمة الوطنية للتامين</t>
  </si>
  <si>
    <t>أمريكان لايف انشورنس</t>
  </si>
  <si>
    <t>شركة الضمان اللبنانية</t>
  </si>
  <si>
    <t>شركة الفجيرة الوطنية للتأمين</t>
  </si>
  <si>
    <t>شركة دبي الإسلامية للتأمين وإعادة التأمين (أمان)</t>
  </si>
  <si>
    <t>شركة العين الأهلية للتأمين</t>
  </si>
  <si>
    <t>الاتحاد الوطني – شركة الضمان العامة للشرق الادنى</t>
  </si>
  <si>
    <t>شركة التأمين المتحدة</t>
  </si>
  <si>
    <t>شركة الشارقة للتأمين</t>
  </si>
  <si>
    <t>شركة التأمين العربية السعودية</t>
  </si>
  <si>
    <t>شركة نور - تكافل</t>
  </si>
  <si>
    <t>شركة التأمين العربية</t>
  </si>
  <si>
    <t>الشركة العربية الإسكندنافية للتأمين</t>
  </si>
  <si>
    <t>شركة الاتحاد للتأمين</t>
  </si>
  <si>
    <t>دار التأمين ش م ع</t>
  </si>
  <si>
    <t>رويال آند صن ألينس للتأمين (الشرق الأوسط) المحدودة</t>
  </si>
  <si>
    <t>الشركة الوطنية للتأمينات العامة</t>
  </si>
  <si>
    <t>(الشركة الإسلامية العربية للتأمين (سلامة</t>
  </si>
  <si>
    <t>شركة اللاينس للتأمين</t>
  </si>
  <si>
    <t xml:space="preserve">شركة دبي للتأمين </t>
  </si>
  <si>
    <t xml:space="preserve">شركة تكافل الامارات -تأمين </t>
  </si>
  <si>
    <t>شركة دبي الوطنية للتأمين و اعادة التأمين</t>
  </si>
  <si>
    <t>ملحوظة: قد يحدث تضخيم لبعض أرقام المؤمن عليهم، حيث إن الإلغاءات أثناء العام لا يتم استبعادها، وباستثناء برنامجي ثقة وضمان الأساسيين تقدم جميع الشركات خدمة التأمين المعزز</t>
  </si>
  <si>
    <t xml:space="preserve"> </t>
  </si>
  <si>
    <t xml:space="preserve">الشكل 2.2.4: الأشخاص المشمولين بخدمات شركات التأمين </t>
  </si>
  <si>
    <t>ضمان</t>
  </si>
  <si>
    <t>*</t>
  </si>
  <si>
    <t>أبريل</t>
  </si>
  <si>
    <t>نوع الحادث</t>
  </si>
  <si>
    <t xml:space="preserve">  3.4 الرعاية الاجتماعية:</t>
  </si>
  <si>
    <t xml:space="preserve">تلتزم حكومة أبوظبي بسياسة رعاية اجتماعية كريمة وسخية للمواطنين المحتاجين بحيث تدعم من يعانون من الظروف الاقتصادية الصعبة، وتمنحهم الفرصة للمساهمة في الاقتصاد والالتحام مع النسيج الاجتماعي للإمارة. وتسهم سياسات الرعاية الاجتماعية في أبوظبي في تطوير الإمارة من خلال تعزيز رخاء مواطنيها وكافة المقيمين على أرضها.
وقد ارتفعت قيمة المساعدة الاجتماعية للمواطنين خلال عام 2011 لتصل إلى 665,490,33 درهم حصل عليها 25,373 مستفيد. وقد بلغ المتوسط الشهري ما يفوق 55,000,000 والذي تم توزيعه على 11,748 حالة.
وتلقت حالات الطلاق النسبة الأكبر من مساعدات الرعاية الاجتماعية في الإمارة بواقع 2,744 حالة، تلاها كبار السن الإناث بواقع 1,986 حالة. وأما كبار السن الذكور فقد بلغت 1126 حالة.
وارتفع عدد دور الحضانة من 46 دار في عام 2009 إلى 66 دار في عام 2010، يعمل بها 836 موظف لرعاية 6,225 طفل.
</t>
  </si>
  <si>
    <t>1.3.4. جمعيات النفع العام حسب نوع النشاط</t>
  </si>
  <si>
    <t>نوع النشاط</t>
  </si>
  <si>
    <t>نسائية</t>
  </si>
  <si>
    <t>مهنية</t>
  </si>
  <si>
    <t>فنون شعبية</t>
  </si>
  <si>
    <t>خدمات عامة وثقافية</t>
  </si>
  <si>
    <t>خدمات إنسانية</t>
  </si>
  <si>
    <t>مسارح</t>
  </si>
  <si>
    <t>جاليات</t>
  </si>
  <si>
    <r>
      <rPr>
        <b/>
        <sz val="9"/>
        <color rgb="FF636466"/>
        <rFont val="Tahoma"/>
        <family val="2"/>
      </rPr>
      <t xml:space="preserve">المصدر: </t>
    </r>
    <r>
      <rPr>
        <sz val="9"/>
        <color rgb="FF636466"/>
        <rFont val="Tahoma"/>
        <family val="2"/>
      </rPr>
      <t>وزارة الشؤون الاجتماعية</t>
    </r>
  </si>
  <si>
    <t>2.3.4. جمعيات النفع العام حسب عدد الأعضاء (العاملين والمنتسبين) ونوع النشاط، 2010</t>
  </si>
  <si>
    <t xml:space="preserve"> نوع النشاط</t>
  </si>
  <si>
    <t>الأعضاء</t>
  </si>
  <si>
    <t xml:space="preserve">عضو عامل </t>
  </si>
  <si>
    <t>عضو منتسب</t>
  </si>
  <si>
    <t xml:space="preserve">3.3.4. عدد الحالات و المستفيدين من الإعانات الاجتماعية للمواطنين حسب سبب المساعدة والنوع، 2011 </t>
  </si>
  <si>
    <t>نوع الحالة</t>
  </si>
  <si>
    <t>الحالات</t>
  </si>
  <si>
    <t>المستفيدين</t>
  </si>
  <si>
    <t xml:space="preserve">ذكور </t>
  </si>
  <si>
    <t>المسن</t>
  </si>
  <si>
    <t>البنات غير المتزوجات تحت 35 سنة</t>
  </si>
  <si>
    <t>الترمل</t>
  </si>
  <si>
    <t>الطلاق</t>
  </si>
  <si>
    <t>الهجران</t>
  </si>
  <si>
    <t xml:space="preserve">المتزوجة من أجنبي </t>
  </si>
  <si>
    <t>اليتيم</t>
  </si>
  <si>
    <t>العجز مادي</t>
  </si>
  <si>
    <t>العجز صحي</t>
  </si>
  <si>
    <t>الطلبه المتزوجون</t>
  </si>
  <si>
    <t>أسر  المسجونين</t>
  </si>
  <si>
    <t>مجهول الأبوين</t>
  </si>
  <si>
    <t>إستثناءات</t>
  </si>
  <si>
    <t>المطلقة دون 35 سنة</t>
  </si>
  <si>
    <t>البنات غير المتزوجات فوق 35 سنة</t>
  </si>
  <si>
    <t xml:space="preserve"> المعاق</t>
  </si>
  <si>
    <t>الأرملة الأجنبية</t>
  </si>
  <si>
    <t>المطلقة الأجنبية</t>
  </si>
  <si>
    <t xml:space="preserve"> من لاعمل له لسبب خارج عن إرادته</t>
  </si>
  <si>
    <r>
      <rPr>
        <b/>
        <sz val="9"/>
        <color rgb="FF636466"/>
        <rFont val="Tahoma"/>
        <family val="2"/>
      </rPr>
      <t xml:space="preserve">المصدر: </t>
    </r>
    <r>
      <rPr>
        <sz val="9"/>
        <color rgb="FF636466"/>
        <rFont val="Tahoma"/>
        <family val="2"/>
      </rPr>
      <t>وزارة الشؤون الاجتماعية، مركز الإحصاء - أبوظبي</t>
    </r>
  </si>
  <si>
    <t>الشكل 1.3.4: التوزيع النسبي للمستفيدين من الإعانات الإجتماعية حسب سبب المساعدة</t>
  </si>
  <si>
    <r>
      <t xml:space="preserve">4.3.4.  قيمة المساعدات من الإعانات الاجتماعية  حسب الشهر، 2011
</t>
    </r>
    <r>
      <rPr>
        <b/>
        <sz val="8"/>
        <color rgb="FF636466"/>
        <rFont val="Tahoma"/>
        <family val="2"/>
      </rPr>
      <t>(مليون درهم)</t>
    </r>
  </si>
  <si>
    <t>قيمة المساعدة</t>
  </si>
  <si>
    <t xml:space="preserve">أبريل </t>
  </si>
  <si>
    <r>
      <t>5.3.4.  الحضانات والمشتغلون والأطفال بالحضانات</t>
    </r>
    <r>
      <rPr>
        <b/>
        <sz val="11"/>
        <color rgb="FFFF0000"/>
        <rFont val="Tahoma"/>
        <family val="2"/>
      </rPr>
      <t>*</t>
    </r>
  </si>
  <si>
    <t>عدد الحضانات</t>
  </si>
  <si>
    <t>عدد المشتغلين بالحاضنات</t>
  </si>
  <si>
    <t>عدد الأطفال بالحضانات</t>
  </si>
  <si>
    <t>* العاملة تحت إشراف وزارة الشؤون الاجتماعية</t>
  </si>
  <si>
    <r>
      <t>6.3.4.  معدلات الحضانات والمشتغلون والأطفال بالحضانات</t>
    </r>
    <r>
      <rPr>
        <b/>
        <sz val="11"/>
        <color rgb="FFFF0000"/>
        <rFont val="Tahoma"/>
        <family val="2"/>
      </rPr>
      <t>*</t>
    </r>
  </si>
  <si>
    <t>عدد الأطفال /الحضانات</t>
  </si>
  <si>
    <t>عدد الأطفال /المشتغلين بالحضانات</t>
  </si>
  <si>
    <t>عدد المشتغلين بالحضانات /الحضانات</t>
  </si>
  <si>
    <r>
      <rPr>
        <b/>
        <sz val="9"/>
        <color rgb="FF636466"/>
        <rFont val="Tahoma"/>
        <family val="2"/>
      </rPr>
      <t>المصدر</t>
    </r>
    <r>
      <rPr>
        <sz val="9"/>
        <color rgb="FF636466"/>
        <rFont val="Tahoma"/>
        <family val="2"/>
      </rPr>
      <t>: مركز الإحصاء - أبوظبي، وزارة الشؤون الإجتماعية</t>
    </r>
  </si>
  <si>
    <t>7.3.4. الأطفال بالحضانات* حسب الجنسية والنوع والسن</t>
  </si>
  <si>
    <t>رضع</t>
  </si>
  <si>
    <t>غير رضع</t>
  </si>
  <si>
    <t xml:space="preserve">8.3.4. المعاقين في مراكز الرعاية الحكومية والخاصة حسب النوع،2011   </t>
  </si>
  <si>
    <t>مركز العين لرعاية وتأهيل ذوي الاحتياجات الخاصة</t>
  </si>
  <si>
    <t>مركز الرعاية الخاصة</t>
  </si>
  <si>
    <t>مركز العين الخاص لرعاية وتأهيل المعاقين</t>
  </si>
  <si>
    <t>مركز النجاح لتأهيل الخاص</t>
  </si>
  <si>
    <t>مركز المستقبل للرعاية الخاصة</t>
  </si>
  <si>
    <t>مركز أبوظبي للتوحد</t>
  </si>
  <si>
    <t>مركز الخليج للتوحد</t>
  </si>
  <si>
    <t>مركز الواعدة لذوي الاحتياجات الخاصة</t>
  </si>
  <si>
    <t>مركز السلع لرعاية وتأهيل ذوي الاحتياجات الخاصة</t>
  </si>
  <si>
    <t>مركز غياثي لرعاية وتأهيل ذوي الاحتياجات الخاصة</t>
  </si>
  <si>
    <t>مركز القوع لرعاية وتأهيل المعاقين</t>
  </si>
  <si>
    <t>مركز دلما لرعاية وتأهيل ذوي الاحتياجات الخاصة</t>
  </si>
  <si>
    <t>مركز مدينة زايد لرعاية وتأهيل ذوي الاحتياجات الخاصة</t>
  </si>
  <si>
    <t xml:space="preserve">مركز النور لرعاية و تأهيل ذوي الإحتياجات الخاصة </t>
  </si>
  <si>
    <t xml:space="preserve">مركز ابوظبي لرعاية وتأهيل ذوي الاحتياجات الخاصة </t>
  </si>
  <si>
    <t>مركز النجوم للرعاية الخاصة</t>
  </si>
  <si>
    <t>مركز زايد الزراعي للتنمية والتأهيل</t>
  </si>
  <si>
    <t>مركز الأمل لرعاية وتأهيل ذوي الاحتياجات الخاصة</t>
  </si>
  <si>
    <t>مركز الامارات للتوحد</t>
  </si>
  <si>
    <t>مركز تنمية القدرات لذوي الاحتياجات الخاصة</t>
  </si>
  <si>
    <t>مركز نيو إنجلند للأطفال</t>
  </si>
  <si>
    <t xml:space="preserve">مركز حمد </t>
  </si>
  <si>
    <t>مركز القدرة لتأهيل ذوي الاحتياجات الخاصة</t>
  </si>
  <si>
    <t>5.4 الثقافة والتراث:</t>
  </si>
  <si>
    <t xml:space="preserve">تضم إمارة أبوظبي العديد من المواقع التاريخية الهامة، ونظراً للتاريخ الثري التي تحظى به المنطقة، ترغب الحكومة في المحافظة على هذه المواقع التاريخية كجزء من التراث الثقافي للإمارة.
وقد انخفض عدد المحاضرات الثقافية التي نظمتها هيئة أبوظبي للثقافة والتراث من 62 محاضرة في عام 2009 إلى 54  محاضرة في عام 2011. وارتفع عدد زوار دار الكتب الوطنية من 123,772 زائر في عام 2008 إلى 132,859 زائر في عام 2009، في حين ارتفع عدد المستعيرين للكتب من 19,600 مستعير إلى 22,332 خلال نفس الفترة، بينما ارتفع عدد الكتب في دار الكتب الوطنية من 343,909 كتاب في عام 2008 إلى 393,578 كتاب في عام 2011.
وتضم الإمارة أربعة متاحف هي متحف العين، ومتحف قلعة الجاهلي، ومتحف قصر العين، ومتحف دلما الجديد. وقد انخفض عدد زوار حديقة الحيوان، والمتاحف، والحدائق العامة من 3,178,865 زائر في عام 2009 إلى 2,682,801 زائر في عام 2011. 
وقد شهد عدد البرامج التي بثتها إذاعة أبوظبي انخفاضا خلال عام 2010 من 43 برنامج إلى 41 برنامج خلال عام 2011.
</t>
  </si>
  <si>
    <t>شكل 1.5.4: الكتب المتوفرة بدار الكتب الوطنية حسب الموضوع،  2011</t>
  </si>
  <si>
    <r>
      <rPr>
        <b/>
        <sz val="9"/>
        <color theme="0" tint="-4.9989318521683403E-2"/>
        <rFont val="Tahoma"/>
        <family val="2"/>
      </rPr>
      <t xml:space="preserve">المصدر: </t>
    </r>
    <r>
      <rPr>
        <sz val="9"/>
        <color theme="0" tint="-4.9989318521683403E-2"/>
        <rFont val="Tahoma"/>
        <family val="2"/>
      </rPr>
      <t>هيئة أبوظبي للثقافة والتراث</t>
    </r>
  </si>
  <si>
    <t>1.5.4. محاضرات الموسم الثقافي حسب موضوع المحاضرة</t>
  </si>
  <si>
    <t>موضوع المحاضرة</t>
  </si>
  <si>
    <t>علمي</t>
  </si>
  <si>
    <t>ديني</t>
  </si>
  <si>
    <t>أدبي</t>
  </si>
  <si>
    <t>اقتصادي/ سياسي</t>
  </si>
  <si>
    <t>فني</t>
  </si>
  <si>
    <r>
      <rPr>
        <b/>
        <sz val="9"/>
        <color rgb="FF636466"/>
        <rFont val="Tahoma"/>
        <family val="2"/>
      </rPr>
      <t>المصدر:</t>
    </r>
    <r>
      <rPr>
        <sz val="9"/>
        <color rgb="FF636466"/>
        <rFont val="Tahoma"/>
        <family val="2"/>
      </rPr>
      <t xml:space="preserve"> المجمع الثقافي</t>
    </r>
  </si>
  <si>
    <t>2.5.4. الكتب المتوفرة بدار الكتب الوطنية حسب الموضوع</t>
  </si>
  <si>
    <t>موضوعات الكتب</t>
  </si>
  <si>
    <t>دين</t>
  </si>
  <si>
    <t>تاريخ</t>
  </si>
  <si>
    <t xml:space="preserve">آداب </t>
  </si>
  <si>
    <t xml:space="preserve">سياسة </t>
  </si>
  <si>
    <t xml:space="preserve">اقتصاد </t>
  </si>
  <si>
    <t xml:space="preserve">قانون </t>
  </si>
  <si>
    <t xml:space="preserve">فنون </t>
  </si>
  <si>
    <t>علوم بحتة</t>
  </si>
  <si>
    <t xml:space="preserve">علوم تطبيقية </t>
  </si>
  <si>
    <t xml:space="preserve">أطفال </t>
  </si>
  <si>
    <t xml:space="preserve">معارف عامة </t>
  </si>
  <si>
    <r>
      <rPr>
        <b/>
        <sz val="9"/>
        <color rgb="FF636466"/>
        <rFont val="Tahoma"/>
        <family val="2"/>
      </rPr>
      <t xml:space="preserve">المصدر: </t>
    </r>
    <r>
      <rPr>
        <sz val="9"/>
        <color rgb="FF636466"/>
        <rFont val="Tahoma"/>
        <family val="2"/>
      </rPr>
      <t>هيئة أبوظبي للثقافة والتراث</t>
    </r>
  </si>
  <si>
    <r>
      <t>3.5.4. المترددين والمستعيرين من دار الكتب الوطنية حسب النوع</t>
    </r>
    <r>
      <rPr>
        <b/>
        <sz val="11"/>
        <color rgb="FFEE3124"/>
        <rFont val="Tahoma"/>
        <family val="2"/>
      </rPr>
      <t>*</t>
    </r>
  </si>
  <si>
    <t>مترددون</t>
  </si>
  <si>
    <t>مستعيرون</t>
  </si>
  <si>
    <t>*أغلقت المكتبة خلال عام 2010 نظرا لإعادة تأهيل المبنى</t>
  </si>
  <si>
    <t>4.5.4. زوار حديقة الحيوانات والمتاحف  والحدائق العامة</t>
  </si>
  <si>
    <t xml:space="preserve">حديقة الحيوانات </t>
  </si>
  <si>
    <t>حديقة ألعاب هيلي</t>
  </si>
  <si>
    <t>الحدائق العامة</t>
  </si>
  <si>
    <t>متحف العين الوطني</t>
  </si>
  <si>
    <t>متحف قصر العين</t>
  </si>
  <si>
    <r>
      <t>متحف دلما</t>
    </r>
    <r>
      <rPr>
        <sz val="10"/>
        <color rgb="FFEE3124"/>
        <rFont val="Tahoma"/>
        <family val="2"/>
      </rPr>
      <t>*</t>
    </r>
  </si>
  <si>
    <r>
      <t>متحف قلعة الجاهلي</t>
    </r>
    <r>
      <rPr>
        <sz val="10"/>
        <color rgb="FFEE3124"/>
        <rFont val="Tahoma"/>
        <family val="2"/>
      </rPr>
      <t>**</t>
    </r>
  </si>
  <si>
    <t>**</t>
  </si>
  <si>
    <r>
      <rPr>
        <b/>
        <sz val="9"/>
        <color rgb="FF636466"/>
        <rFont val="Tahoma"/>
        <family val="2"/>
      </rPr>
      <t>المصدر:</t>
    </r>
    <r>
      <rPr>
        <sz val="9"/>
        <color rgb="FF636466"/>
        <rFont val="Tahoma"/>
        <family val="2"/>
      </rPr>
      <t xml:space="preserve"> بلدية أبوظبي وبلدية العين وبلدية الغربية ومتنزه ومنتجع العين للحياة البرية</t>
    </r>
  </si>
  <si>
    <t>* افتتح عام 2008</t>
  </si>
  <si>
    <t>**افتتح عام 2009</t>
  </si>
  <si>
    <t>5.5.4. المطابع ومكتبات بيع الكتب ودور النشر والدعاية والإعلان ودور السينما حسب المنطقة، 2009</t>
  </si>
  <si>
    <t>المطابع</t>
  </si>
  <si>
    <t>مكتبات بيع الكتب</t>
  </si>
  <si>
    <r>
      <rPr>
        <sz val="10"/>
        <color rgb="FFEE3124"/>
        <rFont val="Tahoma"/>
        <family val="2"/>
      </rPr>
      <t>*</t>
    </r>
    <r>
      <rPr>
        <sz val="10"/>
        <color rgb="FF636466"/>
        <rFont val="Tahoma"/>
        <family val="2"/>
      </rPr>
      <t>دور نشر وتوزيع الكتب</t>
    </r>
  </si>
  <si>
    <t>دور نشر وتوزيع الصحف والمجلات</t>
  </si>
  <si>
    <t xml:space="preserve">دور الدعاية والإعلان </t>
  </si>
  <si>
    <t xml:space="preserve">دور السينما </t>
  </si>
  <si>
    <r>
      <rPr>
        <b/>
        <sz val="9"/>
        <color rgb="FF636466"/>
        <rFont val="Tahoma"/>
        <family val="2"/>
      </rPr>
      <t>المصدر:</t>
    </r>
    <r>
      <rPr>
        <sz val="9"/>
        <color rgb="FF636466"/>
        <rFont val="Tahoma"/>
        <family val="2"/>
      </rPr>
      <t xml:space="preserve"> المجلس الوطني للإعلام</t>
    </r>
  </si>
  <si>
    <t>*يتضمن النشر والتوزيع</t>
  </si>
  <si>
    <t>6.5.4. البرامج التي بثت من إذاعة أبوظبي حسب نوع البرنامج</t>
  </si>
  <si>
    <t>أنواع البرامج</t>
  </si>
  <si>
    <t>دينية</t>
  </si>
  <si>
    <t>ثقافية</t>
  </si>
  <si>
    <t>إخبارية</t>
  </si>
  <si>
    <t>منوعات</t>
  </si>
  <si>
    <t>بث مباشر</t>
  </si>
  <si>
    <t>خدمات وأركان</t>
  </si>
  <si>
    <r>
      <rPr>
        <b/>
        <sz val="9"/>
        <color rgb="FF636466"/>
        <rFont val="Tahoma"/>
        <family val="2"/>
      </rPr>
      <t>المصدر:</t>
    </r>
    <r>
      <rPr>
        <sz val="9"/>
        <color rgb="FF636466"/>
        <rFont val="Tahoma"/>
        <family val="2"/>
      </rPr>
      <t xml:space="preserve"> شركة أبوظبي للإعلام</t>
    </r>
  </si>
  <si>
    <t>شكل 2.5.4: نسبة البرامج التي بثت من إذاعة أبوظبي حسب نوع البرنامج، 2011</t>
  </si>
  <si>
    <t>6.  الزراعة والبيئة</t>
  </si>
  <si>
    <t xml:space="preserve">1.6. الزراعة </t>
  </si>
  <si>
    <t>2.6. البيئة</t>
  </si>
  <si>
    <t>6.الزراعة والبيئة</t>
  </si>
  <si>
    <t>تشكّل الزراعة والمسطحات الخضراء أهميّة كبرى في الحفاظ على البيئة وحمايتها، حيث تلعب دوراً مهماً في امتصاص أكاسيد الكربون الملوّثة للبيئة، والاستفادة من تجمّعات المياه، والحفاظ على التنوّع الحيوي، بالإضافة إلى دورها الأساسي في تلبية الطلب المتزايد على المواد الغذائية والمنتجات الزراعية. ولا تزال الزراعة المستخدم الأكبر للموارد الطبيعية مسهمة بذلك في استنفاد المياه الجوفية، وزيادة التلوّث الناجم عن استخدام المواد الكيميائية الزراعية. ويؤدّي تدهور الموارد الطبيعية إلى فقدان الموارد الضرورية للإنتاج الزراعي، وزيادة التعرّض للمخاطر، وتكبّد خسائر اقتصادية كبيرة. إلا أنه وللتقليل من هذه المخاطر لا بدّ من اتخاذ مجموعة من الإصلاحات على صعيد السياسات والاستفادة من الابتكارات المؤسسية والتكنولوجية التي من شأنها تقليل الأثر البيئي الناجم عن النشاط الزراعي.
وتحظى البيئة في إمارة أبوظبي باهتمام خاص نابع من حرص الحكومة الرشيدة على تنمية المجتمع والحفاظ على صحته وسلامته وتقديراً للثروتين البشرية والاقتصادية، ولذلك زاد الاهتمام بتوفير إحصاءات للبيئة تغطي مختلف المجالات مثل المناخ وجودة الهواء والانبعاثات الملوثة له وإحصاءات المياه والصحة والسلامة المهنية وإحصاءات النفايات، وتوفر تلك الإحصاءات دعماً لراسمي السياسات ومتّخذي القرار لتحقيق بيئة مستدامة في إمارة أبوظبي.
ويعدّ الكتاب السنوي مرجعاً للاحتياجات جميعها في حالة المؤشرات الإحصائية، حيث يساعد هذا المنتج كلاً من الباحثين وصنّاع السياسات وأصحاب القرار والمنظمات غير الحكومية وجميع مستخدمي البيانات الإحصائية، وذلك بتركيز مجال البحث وصولاً إلى الموضوع المحدّد ومن ثم الانطلاق منه إلى قضايا أكثر تعمّقاً.
لذا يسعى مركز الإحصاء – أبوظبي إلى توفير إحصاءات في مجالي الزراعة والبيئة ترصد الواقع الحقيقي وتغطي معظم جوانبه، وتتابع التطوّر الناشئ في هذين المجالين، وذلك بهدف الوصول إلى التنمية المستدامة.</t>
  </si>
  <si>
    <t>Type</t>
  </si>
  <si>
    <t>Total</t>
  </si>
  <si>
    <t>عدد الحيازات الزراعية (الحيازات النباتية)</t>
  </si>
  <si>
    <t>Sheep and Goats</t>
  </si>
  <si>
    <t>المساحة الكلية للمزارع (دونم)</t>
  </si>
  <si>
    <t>Cattle</t>
  </si>
  <si>
    <t>المساحة المزروعة بالمحاصيل الحقلية</t>
  </si>
  <si>
    <t>Camels</t>
  </si>
  <si>
    <t>المساحة المزروعة بالخضراوات</t>
  </si>
  <si>
    <t>المساحة المزروعة بالأشجار الثمرية</t>
  </si>
  <si>
    <t>عدد الضأن والماعز</t>
  </si>
  <si>
    <t>عدد الأبقار</t>
  </si>
  <si>
    <t>عدد الجمال</t>
  </si>
  <si>
    <t>عدد المزارع التجارية</t>
  </si>
  <si>
    <t>إنتاج لحوم الدواجن (طن)</t>
  </si>
  <si>
    <t>إنتاج البيض (ألف بيضة)</t>
  </si>
  <si>
    <t>إنتاج الحليب من المزارع التجارية (طن)</t>
  </si>
  <si>
    <t>كمية الأسماك المصطادة  (طن)</t>
  </si>
  <si>
    <t>قيمة الأسماك المصطادة  (مليون درهم)</t>
  </si>
  <si>
    <t>قيمة السلع الزراعية المصدرة (ألف درهم)</t>
  </si>
  <si>
    <t>قيمة السلع الزراعية المعاد تصديرها (ألف درهم)</t>
  </si>
  <si>
    <t>البيئة</t>
  </si>
  <si>
    <t>متوسط درجة الحرارة الصغرى  ( درجة مئوية)</t>
  </si>
  <si>
    <t>متوسط معدلات الرطوبة النسبية الصغري (%)</t>
  </si>
  <si>
    <t>متوسط الأمطار الهاطلة (مليمتر)</t>
  </si>
  <si>
    <t>متوسط درجة الحرارة العظمى ( درجة مئوية)</t>
  </si>
  <si>
    <t>متوسط معدلات الرطوبة النسبية العظمى (%)</t>
  </si>
  <si>
    <t>متوسط الضغط الجوي (هيكتوباسكال)</t>
  </si>
  <si>
    <t>معدل االزيادة في انبعاثات ثاني أكسيد الكربون - قطاع النفط والغاز (%)</t>
  </si>
  <si>
    <t>معدل االزيادة في انبعاثات ثاني أكسيد الكربون - قطاع الماء والكهرباء (%)</t>
  </si>
  <si>
    <t>عدد الآبار العاملة</t>
  </si>
  <si>
    <t>معدلات السحب من المياه الجوفية (مليون متر مكعب)</t>
  </si>
  <si>
    <t>استهلاك الهكتار الزراعي الواحد من المياه (متر مكعب)</t>
  </si>
  <si>
    <t>إجمالي موارد المياه غير التقليدية (مليون متر مكعب)</t>
  </si>
  <si>
    <t>كمية مياه الصرف الصحي المعالجة (مليون متر مكعب)</t>
  </si>
  <si>
    <t>إجمالي كمية النفايات الناشئة (طن)</t>
  </si>
  <si>
    <t>المتوسط اليومي لكمية النفايات الناشئة  (طن)</t>
  </si>
  <si>
    <t>تتأثر التنمية الاقتصادية بفروع النشاط الاقتصادي جميعها ومنها النشاط الزراعي، الذي يعدّ ركناً أساسياً لتحقيق أهداف التنمية العامة، حيث يعدّ القطاع الزراعي من القطاعات الإنتاجية الرئيسة المكوّنة للناتج المحلي الإجمالي، بالإضافة إلى أنه المصدر الرئيس المزوّد للسلع الغذائية والمواد الخام اللازمة للعديد من الصناعات الغذائية في الإمارة. 
ومن هذا المنطلق كان لا بدّ من توافر قاعدة شاملة للبيانات الزراعية من خلال الأرقام والإحصاءات الدقيقة حيث لا يمكن تحقيق درجات متقدّمة من النمو دون وجود خطط أو برامج تنموية محدّدة الأهداف والاستراتيجيات، ولا يمكن لدولة أن تبادر إلى تنفيذ خططها المختلفة دون بيانات إحصائية دقيقة وواقعية ومعبّرة.
ويتضمّن الكتاب الإحصائي السنوي بيانات إحصائية كميّة ونوعية، مما يتيح الاستفادة منها للتخطيط واتخاذ القرارات ورسم السياسات، وذلك بوضع الماضي كقاعدة للتطور، لرسم الأهداف والاستراتيجيات المستقبلية. ويضمّ الكتاب بين طيّاته بيانات عن أعداد المزارع ومساحة الأراضي الزراعية ومؤشرات المساحة المحصولية وكميّات الإنتاج الزراعي وقيمه. حيث بلغ عدد الحيازات الزراعية في إمارة أبوظبي 24,394 حيازة بمساحة إجمالية 752,839 دونماً، استُغل منها نحو 87% في استخدامات زراعية. 
كما بلغ العدد الكلّي للثروة الحيوانية من الضأن والماعز في إمارة أبوظبي 2.4 مليون رأس، يتركز العدد الأكبر منها في منطقة العين، حيث احتوت على 63% من إجمالي الضأن والماعز في الإمارة، أما الجمال فقد بلغ العدد الكلّي لها 277,577 رأساً تركّز معظمها في منطقة العين أيضاً بنسبة 59% من إجمالي عدد الجمال.</t>
  </si>
  <si>
    <t>الإنتاج النباتي</t>
  </si>
  <si>
    <t xml:space="preserve">تساهم إحصاءات الإنتاج النباتي في توفير بيانات عن هذا النشاط تتعلّق بالمتغيّرات التي تطرأ عليه من موسم إلى آخر، فقد شغلت المساحة المزروعة بمحاصيل الفاكهة 45% من المساحة الصالحة للزراعة، تليها المحاصيل الحقلية بنسبة 28%، وأخيراً المساحة المزروعة بمحاصيل الخضراوات حيث شغلت ما نسبته 2% من إجمالي المساحة الصالحة للزراعة في عام 2011. كما تساهم إحصاءات الإنتاج النباتي في تقديم تصوّر عن الأمن الغذائي ومقدار العجز في المنتجات النباتية أو الفائض منها، وبناءً عليه توضع سياسات التجارة الخارجية من حيث كميّة الصادرات والواردات ورسم السياسات اللازمة في خفض العجز أو الفائض في المحاصيل الزراعية. </t>
  </si>
  <si>
    <t>1.1.6. عدد ومساحة الحيازات النباتية حسب المنطقة</t>
  </si>
  <si>
    <t xml:space="preserve"> (دونم)</t>
  </si>
  <si>
    <t>المساحة</t>
  </si>
  <si>
    <t>المصدر: جهاز أبوظبي للرقابة الغذائية</t>
  </si>
  <si>
    <t>الشكل 1.1.6. التوزيع النسبي لمساحة الحيازات النباتية حسب المنطقة، 2011</t>
  </si>
  <si>
    <t>2.1.6. عدد الحيازات الزراعية حسب فئة المساحة والمنطقة، 2011</t>
  </si>
  <si>
    <t>فئة المساحة</t>
  </si>
  <si>
    <t>أقل من 20 دونم</t>
  </si>
  <si>
    <t>من 20 - 29 دونم</t>
  </si>
  <si>
    <t>من 30 - 39 دونم</t>
  </si>
  <si>
    <t>من 40 - 49 دونم</t>
  </si>
  <si>
    <t>من 50 - 59 دونم</t>
  </si>
  <si>
    <t>أكثر من 60 دونم</t>
  </si>
  <si>
    <t>3.1.6. مساحة الحيازات الزراعية حسب فئة المساحة والمنطقة، 2011</t>
  </si>
  <si>
    <t>4.1.6. مساحة الحيازات النباتية حسب استخدام الأرض والمنطقة، 2011</t>
  </si>
  <si>
    <t>مساحة الحيازات</t>
  </si>
  <si>
    <t>بساتين فاكهة</t>
  </si>
  <si>
    <t xml:space="preserve">أراضٍ لم تستغل من قبل </t>
  </si>
  <si>
    <t>محاصيل حقلية</t>
  </si>
  <si>
    <t>مبانٍ</t>
  </si>
  <si>
    <t>خضراوات</t>
  </si>
  <si>
    <t>مصدات رياح (أشجار حرجية)</t>
  </si>
  <si>
    <t>زراعة محمية</t>
  </si>
  <si>
    <t>بور للراحة</t>
  </si>
  <si>
    <t>الشكل 2.1.6. التوزيع النسبي لمساحة الحيازات النباتية حسب استخدام الأرض، 2011</t>
  </si>
  <si>
    <t>5.1.6. المساحة المزروعة بالمحاصيل الحقلية حسب المنطقة</t>
  </si>
  <si>
    <t>6.1.6. كمية إنتاج المحاصيل الحقلية حسب المنطقة</t>
  </si>
  <si>
    <t>7.1.6. قيمة المحاصيل الحقلية المنتجة حسب المنطقة</t>
  </si>
  <si>
    <t>الشكل 3.1.6. التوزيع النسبي للمساحة المزروعة بالمحاصيل الحقلية حسب المنطقة، 2011</t>
  </si>
  <si>
    <t>8.1.6. كمية الإنتاج والمساحة المزروعة ومتوسط الإنتاجية من الخضراوات حسب النوع، 2011</t>
  </si>
  <si>
    <r>
      <t xml:space="preserve">الإنتاج
</t>
    </r>
    <r>
      <rPr>
        <sz val="9"/>
        <rFont val="Calibri"/>
        <family val="2"/>
        <scheme val="minor"/>
      </rPr>
      <t>(طن)</t>
    </r>
  </si>
  <si>
    <r>
      <t xml:space="preserve">المساحة المزروعة
</t>
    </r>
    <r>
      <rPr>
        <sz val="9"/>
        <rFont val="Calibri"/>
        <family val="2"/>
        <scheme val="minor"/>
      </rPr>
      <t>(دونم)</t>
    </r>
  </si>
  <si>
    <r>
      <t xml:space="preserve">متوسط الإنتاج
 </t>
    </r>
    <r>
      <rPr>
        <sz val="9"/>
        <rFont val="Calibri"/>
        <family val="2"/>
        <scheme val="minor"/>
      </rPr>
      <t>(طن/دونم)</t>
    </r>
  </si>
  <si>
    <t>طماطم</t>
  </si>
  <si>
    <t>فلفل</t>
  </si>
  <si>
    <t>خيار</t>
  </si>
  <si>
    <t>كوسا</t>
  </si>
  <si>
    <t>بطيخ</t>
  </si>
  <si>
    <t>شمام</t>
  </si>
  <si>
    <t>بصل جاف</t>
  </si>
  <si>
    <t>باذنجان</t>
  </si>
  <si>
    <t>زهرة</t>
  </si>
  <si>
    <t>فول أخضر</t>
  </si>
  <si>
    <t>ملفوف</t>
  </si>
  <si>
    <t>ملوخية</t>
  </si>
  <si>
    <t>شمندر</t>
  </si>
  <si>
    <t>ذرة</t>
  </si>
  <si>
    <t>لفت</t>
  </si>
  <si>
    <t>جزر</t>
  </si>
  <si>
    <t>فاصوليا</t>
  </si>
  <si>
    <t>خضراوات أخرى</t>
  </si>
  <si>
    <t xml:space="preserve">9.1.6. عدد ومساحة البيوت المحمية حسب المنطقة </t>
  </si>
  <si>
    <t>الشكل 4.1.6. مساحات البيوت المحمية حسب المنطقة</t>
  </si>
  <si>
    <t>10.1.6. عدد البيوت المحمية العاملة حسب المنطقة</t>
  </si>
  <si>
    <t>الشكل 5.1.6. التوزيع النسبي لعدد البيوت المحمية العامله حسب المنطقة، 2011</t>
  </si>
  <si>
    <t xml:space="preserve">11.1.6. عدد ومساحة الأشجار المثمرة حسب النوع </t>
  </si>
  <si>
    <r>
      <t xml:space="preserve">الأشجار المثمرة </t>
    </r>
    <r>
      <rPr>
        <b/>
        <sz val="10"/>
        <color rgb="FFFF0000"/>
        <rFont val="Calibri"/>
        <family val="2"/>
        <scheme val="minor"/>
      </rPr>
      <t>*</t>
    </r>
  </si>
  <si>
    <t>ليمون</t>
  </si>
  <si>
    <t>برتقال</t>
  </si>
  <si>
    <t>مانجو</t>
  </si>
  <si>
    <t>رمان</t>
  </si>
  <si>
    <t>تين</t>
  </si>
  <si>
    <t>جوافة</t>
  </si>
  <si>
    <t>عنب</t>
  </si>
  <si>
    <t>توت</t>
  </si>
  <si>
    <t>لوز</t>
  </si>
  <si>
    <t>موز</t>
  </si>
  <si>
    <t>سدر</t>
  </si>
  <si>
    <t>* باستثناء النخيل</t>
  </si>
  <si>
    <t>12.1.6. عدد ومساحة الأشجار المثمرة حسب النوع - أبوظبي</t>
  </si>
  <si>
    <t>13.1.6. عدد ومساحة الأشجار المثمرة حسب النوع - العين</t>
  </si>
  <si>
    <t>14.1.6. عدد ومساحة الأشجار المثمرة حسب النوع - الغربية</t>
  </si>
  <si>
    <t>15.1.6. كمية إنتاج التمور حسب المنطقة</t>
  </si>
  <si>
    <t xml:space="preserve"> (طن)</t>
  </si>
  <si>
    <t>المصدر: شركة الفوعة</t>
  </si>
  <si>
    <t>16.1.6. قيمة إنتاج التمور حسب المنطقة</t>
  </si>
  <si>
    <t>17.1.6. عدد ومساحة الأشجار الحرجية المزروعة حسب المنطقة، 2011</t>
  </si>
  <si>
    <t>18.1.6. كمية وقيمة المنتجات الزراعية الموردة لمراكز التسويق الزراعي</t>
  </si>
  <si>
    <t>(الكمية: طن، القيمة: ألف درهم)</t>
  </si>
  <si>
    <t>المنتج</t>
  </si>
  <si>
    <t>لوبيا</t>
  </si>
  <si>
    <t>بامية</t>
  </si>
  <si>
    <t>بازلاء</t>
  </si>
  <si>
    <t>جرجير</t>
  </si>
  <si>
    <t>خس</t>
  </si>
  <si>
    <t>سبانخ</t>
  </si>
  <si>
    <t>كزبرة</t>
  </si>
  <si>
    <t>بقدونس</t>
  </si>
  <si>
    <t>بطاطا</t>
  </si>
  <si>
    <t xml:space="preserve">أعلاف </t>
  </si>
  <si>
    <t xml:space="preserve">19.1.6. الرقم القياسي لأسعار المنتجين الزراعيين </t>
  </si>
  <si>
    <t>(100 = 2005)</t>
  </si>
  <si>
    <t>المحصول</t>
  </si>
  <si>
    <t>جميع المنتجات</t>
  </si>
  <si>
    <t>فقوس</t>
  </si>
  <si>
    <t xml:space="preserve"> -</t>
  </si>
  <si>
    <t>20.1.6. كمية المبيدات المستهلكة حسب النوع والمنطقة، 2011</t>
  </si>
  <si>
    <t>مبيدات حشرية</t>
  </si>
  <si>
    <t>لتر</t>
  </si>
  <si>
    <t>كيلوجرام</t>
  </si>
  <si>
    <t>مبيدات فطريات</t>
  </si>
  <si>
    <t>مبيدات عناكب</t>
  </si>
  <si>
    <t>كيلوغرام</t>
  </si>
  <si>
    <t xml:space="preserve">فوستوكسين </t>
  </si>
  <si>
    <t>عدد</t>
  </si>
  <si>
    <t>فيرمونات (عدد)</t>
  </si>
  <si>
    <t xml:space="preserve">21.1.6.  القيمة الإجمالية للقروض الممنوحة للمزارعين حسب المنطقة </t>
  </si>
  <si>
    <r>
      <t xml:space="preserve"> المجموع</t>
    </r>
    <r>
      <rPr>
        <b/>
        <sz val="10"/>
        <color rgb="FFFF0000"/>
        <rFont val="Calibri"/>
        <family val="2"/>
        <scheme val="minor"/>
      </rPr>
      <t>*</t>
    </r>
  </si>
  <si>
    <t>أبوظبي والغربية</t>
  </si>
  <si>
    <t>*يسدد المزارع 50% فقط من قيمة القرض</t>
  </si>
  <si>
    <t>الثروة الحيوانية والسمكية</t>
  </si>
  <si>
    <t xml:space="preserve">يعدّ قطاع الثروة الحيوانية من المقوّمات الرئيسة في تحقيق التنمية الاقتصادية، ولا سيّما أنها تعدّ مصدر دخل أساسي لسكان الريف والبادية؛ لذلك حظي هذا القطاع باهتمام بالغ من قبل الحكومة من خلال الخطط والبرامج والسياسات المعتمدة، حيث أثمرت تلك الجهود نمواً مطّرداً في أعداد الثروة الحيوانية خلال السنوات الماضية. 
بلغت نسبة الضأن والماعز على مستوى الإمارة نحو 87% من مجموع أعداد الثروة الحيوانية تليها الجمال بنسبة 11%، وأخيراً الأبقار بنسبة 2% من مجموع الثروة الحيوانية في إمارة أبو ظبي عام 2011.  وتعدّ السواحل مصدراً أساسياً لتلبية احتياجات السكان من الأسماك، العنصر الأساسي في غذاء مواطني المناطق الساحلية، وتعدّ الثروة السمكية من أهم الثروات الاقتصادية المتجدّدة ومصدراً مهماً للدخل القومي.
</t>
  </si>
  <si>
    <t xml:space="preserve">22.1.6. أعداد الثروة الحيوانية حسب النوع </t>
  </si>
  <si>
    <t>أعداد الثروة الحيوانية حسب النوع - إمارة أبوظبي</t>
  </si>
  <si>
    <t>الضأن والماعز</t>
  </si>
  <si>
    <r>
      <t>الأبقار</t>
    </r>
    <r>
      <rPr>
        <sz val="10"/>
        <color rgb="FFFF0000"/>
        <rFont val="Calibri"/>
        <family val="2"/>
        <scheme val="minor"/>
      </rPr>
      <t>*</t>
    </r>
  </si>
  <si>
    <t>الجمال</t>
  </si>
  <si>
    <t>الأبقار*</t>
  </si>
  <si>
    <r>
      <t>المصدر</t>
    </r>
    <r>
      <rPr>
        <sz val="12"/>
        <rFont val="Calibri"/>
        <family val="2"/>
        <scheme val="minor"/>
      </rPr>
      <t>: جهاز أبوظبي للرقابة الغذائية</t>
    </r>
  </si>
  <si>
    <t>* العدد لا يشمل الأبقار في المزراع التجارية</t>
  </si>
  <si>
    <r>
      <t>المصدر</t>
    </r>
    <r>
      <rPr>
        <sz val="12"/>
        <color theme="0" tint="-0.34998626667073579"/>
        <rFont val="Calibri"/>
        <family val="2"/>
        <scheme val="minor"/>
      </rPr>
      <t>: جهاز أبوظبي للرقابة الغذائية</t>
    </r>
  </si>
  <si>
    <t>23.1.6. أعداد الثروة الحيوانية حسب النوع - أبوظبي</t>
  </si>
  <si>
    <t>24.1.6. أعداد الثروة الحيوانية حسب النوع - العين</t>
  </si>
  <si>
    <t>25.1.6. أعداد الثروة الحيوانية حسب النوع - الغربية</t>
  </si>
  <si>
    <t>الشكل 6.1.6. التوزيع النسبي لأعداد الثروة الحيوانية حسب المنطقة، 2011</t>
  </si>
  <si>
    <t xml:space="preserve">الشكل 7.1.6. أعداد الثروة الحيوانية حسب النوع </t>
  </si>
  <si>
    <t xml:space="preserve"> * العدد لا يشمل الأبقار في المزراع التجارية</t>
  </si>
  <si>
    <t>26.1.6. عدد حيازات الثروة الحيوانية حسب المنطقة</t>
  </si>
  <si>
    <t xml:space="preserve">27.1.6. عدد الحيوانات المذبوحة حسب النوع </t>
  </si>
  <si>
    <t>أغنام وماعز</t>
  </si>
  <si>
    <t>أبقار</t>
  </si>
  <si>
    <t>جمال</t>
  </si>
  <si>
    <t>المصدر: دائرة الشؤون البلدية</t>
  </si>
  <si>
    <t xml:space="preserve">28.1.6. كمية اللحوم المنتجة من عمليات الذبح حسب النوع </t>
  </si>
  <si>
    <t xml:space="preserve">المصدر: دائرة الشؤون البلدية </t>
  </si>
  <si>
    <t xml:space="preserve">29.1.6. قيمة اللحوم المنتجة من عمليات الذبح حسب النوع  </t>
  </si>
  <si>
    <t xml:space="preserve">30.1.6. عدد المزارع التجارية حسب نوع المزرعة </t>
  </si>
  <si>
    <t>مزارع الدجاج اللاحم</t>
  </si>
  <si>
    <t>مزارع الدجاج البياض</t>
  </si>
  <si>
    <t>مزارع الابقار</t>
  </si>
  <si>
    <t xml:space="preserve">31.1.6. كمية إنتاج المزارع التجارية حسب النوع  </t>
  </si>
  <si>
    <t>الوحدة</t>
  </si>
  <si>
    <t>لحوم دواجن</t>
  </si>
  <si>
    <t>طن</t>
  </si>
  <si>
    <t>بيض مائدة</t>
  </si>
  <si>
    <t>ألف بيضة</t>
  </si>
  <si>
    <t>حليب أبقار</t>
  </si>
  <si>
    <t xml:space="preserve">32.1.6. كمية وقيمة الأسماك المصطادة حسب العائلات الرئيسة للأسماك </t>
  </si>
  <si>
    <t>(الكمية: طن، القيمة: مليون درهم)</t>
  </si>
  <si>
    <t>عائلات الأسماك</t>
  </si>
  <si>
    <t>جش</t>
  </si>
  <si>
    <t>فرش</t>
  </si>
  <si>
    <t>شعري</t>
  </si>
  <si>
    <t>نيسر</t>
  </si>
  <si>
    <t>قبقوب</t>
  </si>
  <si>
    <t xml:space="preserve">كنعد </t>
  </si>
  <si>
    <t>هامور</t>
  </si>
  <si>
    <t>كوفر</t>
  </si>
  <si>
    <t>االمصدر: هيئة البيئة - أبوظبي</t>
  </si>
  <si>
    <t xml:space="preserve">33.1.6. كمية الأسماك المصطادة حسب الشهر </t>
  </si>
  <si>
    <t>المصدر: هيئة البيئة - أبو ظبي</t>
  </si>
  <si>
    <t>34.1.6. عدد الحيوانات التي تم علاجها في المستشفيات البيطرية حسب المنطقة</t>
  </si>
  <si>
    <t xml:space="preserve">35.1.6. عدد الحالات التي تم تطعيمها حسب نوع الحيوان والمنطقة، 2011 </t>
  </si>
  <si>
    <t>ضأن</t>
  </si>
  <si>
    <t>ماعز</t>
  </si>
  <si>
    <t>36.1.6. عدد الحالات المرضية للدواجن حسب المنطقة</t>
  </si>
  <si>
    <t xml:space="preserve">التجارة الخارجية للسلع الزراعية  </t>
  </si>
  <si>
    <t xml:space="preserve">تتمتّع إمارة أبوظبي بنشاط كبير في حركة التجارة الخارجية للسلع الزراعية يساعدها على ذلك موقعها الجغرافي وقربها من دول شرق آسيا، بالإضافة إلى التسهيلات التجارية والقوانين والأنظمة التجارية المعمول بها، التي ساعدت على التطوّر والنمو في حركة التبادل التجاري للسلع الزراعية والغذائية عبر منافذ الإمارة.                                                                                                                                                                </t>
  </si>
  <si>
    <t>37.1.6. قيمة الواردات لإمارة أبوظبي من السلع الزراعية والغذائية</t>
  </si>
  <si>
    <t>قيمة الواردات من السلع الزراعية والغذائية</t>
  </si>
  <si>
    <t>مواد غذائية ومشروبات وسوائل كحولية وتبغ</t>
  </si>
  <si>
    <t>الاسمدة</t>
  </si>
  <si>
    <t>مبيدات الحشرات والقوارض والفطريات والأعشاب</t>
  </si>
  <si>
    <t>38.1.6. قيمة الصادرات من إمارة أبوظبي من السلع الزراعية والغذائية</t>
  </si>
  <si>
    <t>قيمة الصادرات من السلع الزراعية والغذائية</t>
  </si>
  <si>
    <t>39.1.6.  قيمة المعاد تصديره عبر منافذ إمارة أبوظبي من السلع الزراعية والغذائية</t>
  </si>
  <si>
    <t>قيمة المعاد تصديره من السلع الزراعية والغذائية</t>
  </si>
  <si>
    <t>الشكل 8.1.6. قيمة الواردات والصادرات والمعاد تصديره من السلع الزراعية والغذائية في إمارة أبوظبي</t>
  </si>
  <si>
    <t xml:space="preserve">المعاد تصديره </t>
  </si>
  <si>
    <t>40.1.6. كمية وقيمة الواردات والصادرات والمعاد تصديره من الأسمدة الزراعية في إمارة أبوظبي</t>
  </si>
  <si>
    <t xml:space="preserve">تحرص إمارة أبوظبي على تحقيق التنمية في مجالات البيئة، وذلك من خلال حمايتها والحفاظ على الموارد الطبيعية فيها، وتوفر الإحصاءات البيئية معلومات وإحصاءات حول مدى تأثير التطوّر والتغيّر في عناصر البيئة الرئيسة مثل المناخ والهواء والمياه وإدارة النفايات.
 وفي عام 2011 بلغ متوسط درجة الحرارة الصغرى لإمارة أبوظبي 22.5 درجة مئوية، في حين كان متوسط درجة الحرارة العظمى 34.0 درجة مئوية. أما متوسط هطول الأمطار السنوي فقد انخفض من 23.2 ملليمتر عام 2010 إلى 21.5 مليمتر عام 2011. وبلغ متوسط الحد الأدنى للرطوبة النسبية 30.7%، بينما بلغ متوسط الحد الأقصى لها 78.4%. وكان متوسط الضغط الجوي 1,008.2 هيكتوباسكال، وتجاوزت القيم العظمى لشدّة الإشعاع الشمسي اليومي 8,000 وات/متر مربع/ساعة خلال شهور الصيف.
وفي ما يتعلّق بنوعية الهواء فقد ظلّت تركيزات ملوثات الهواء ضمن حدودها المسموح بها عام 2011، وتراوح المعدّل السنوي لتركيز الأغبرة العالقة - التي يبلغ قطرها 10 ميكرون أو أقل- ما بين 137 و 203 ميكروجرام/متر مكعب في المناطق الحضرية للإمارة.
ووصلت كميّة مياه الصرف الصحي المعالجة في عام 2011 إلى نحو 243.1 مليون متر مكعب، حيث بلغت نسبة مياه الصرف المعالجة في منطقة أبوظبي نحو 74%، في حين لم يتعد نصيب المنطقة الغربية 4% من المجموع. وانخفض معدّل السحب من المياه الجوفية في الإمارة بنسبة 1.5% ليصل إلى 2,217.9 مليون متر مكعب.
وخلال عام 2011، بلغ عدد حالات الحوادث المهنية المميتة في إمارة أبوظبي 71 حالة، كما وصلت عدد حالات حوادث الطرق المهنية المميتة إلى 12 حالة بالإضافة إلى إصابة 1,356 شخصاً بأمراض منقولة عن طريق الغذاء وحالات تسمّم غذائي ناجمة عن تناول الأغذية أو المشروبات الملوّثة بالبكتيريا والفيروسات.
وفي ما يخصّ إحصاءات النفايات، فقد شهدت الإمارة في عام 2011 توليد نفايات بمعدّل يومي يزيد على 28.3 ألف طن، أي نحو 10.3 مليون طن سنوياً. وكانت نسبة نفايات الإنشاءات والهدم الأعلى من إجمالي كميات النفايات المولّدة في الإمارة، حيث بلغت 74%.
</t>
  </si>
  <si>
    <t>الموقع والمساحة</t>
  </si>
  <si>
    <t xml:space="preserve">تقع إمارة أبوظبي في أقصى غرب وجنوب غرب دولة الإمارات العربية المتحدة، على طول الساحل الجنوبي للخليج العربي بين خطي عرض ′40 °22  و°25 شمالاً، وخطي طول °51 وتقريباً °56 شرقاً، وتبلغ مساحتها الكليّة 67,340 كيلومتراً مربعاً، تمثّل نحو 87% من المساحة الكليّة لدولة الإمارات العربية المتحدة باستثناء الجزر، وتتضمّن المياه الساحلية لإمارة أبوظبي نحو 200 جزيرة، ويمتد الشريط الساحلي للإمارة إلى أكثر من 700 كيلومتر. 
تهيمن على تضاريس الإمارة أراضٍ رمليّة منخفضة تتخلّلها كثبان رملية يتجاوز ارتفاعها 300 متر في بعض المناطق جنوباً. وتحدّ الإمارة من الشرق الأطراف الغربية لسلسلة جبال الحجر، ويعدّ جبل حفيت، الذي يقع جنوب مدينة العين، الجبل الأعلى قمّة فيها بارتفاع يبلغ نحو 1,300 متر.
</t>
  </si>
  <si>
    <r>
      <t>1.2.6. مساحة</t>
    </r>
    <r>
      <rPr>
        <b/>
        <sz val="11"/>
        <color rgb="FFFF0000"/>
        <rFont val="Calibri"/>
        <family val="2"/>
        <scheme val="minor"/>
      </rPr>
      <t>*</t>
    </r>
    <r>
      <rPr>
        <b/>
        <sz val="11"/>
        <color indexed="8"/>
        <rFont val="Calibri"/>
        <family val="2"/>
        <scheme val="minor"/>
      </rPr>
      <t xml:space="preserve"> دولة الإمارات العربية المتحدة</t>
    </r>
  </si>
  <si>
    <t>الإمارة</t>
  </si>
  <si>
    <t>ميل مربع</t>
  </si>
  <si>
    <t>كيلومتر مربع</t>
  </si>
  <si>
    <t>دبي</t>
  </si>
  <si>
    <t>الشارقة</t>
  </si>
  <si>
    <t>رأس الخيمة</t>
  </si>
  <si>
    <t>الفجيرة</t>
  </si>
  <si>
    <t>أم القيوين</t>
  </si>
  <si>
    <t>عجمان</t>
  </si>
  <si>
    <t>المصدر: وزارة الاقتصاد</t>
  </si>
  <si>
    <r>
      <rPr>
        <sz val="9"/>
        <color rgb="FFFF0000"/>
        <rFont val="Calibri"/>
        <family val="2"/>
        <scheme val="minor"/>
      </rPr>
      <t xml:space="preserve">* </t>
    </r>
    <r>
      <rPr>
        <sz val="9"/>
        <color indexed="8"/>
        <rFont val="Calibri"/>
        <family val="2"/>
        <scheme val="minor"/>
      </rPr>
      <t>باستثناء الجزر</t>
    </r>
  </si>
  <si>
    <r>
      <t xml:space="preserve">الشكل 1.2.6. مساحة </t>
    </r>
    <r>
      <rPr>
        <b/>
        <sz val="11"/>
        <color rgb="FFFF0000"/>
        <rFont val="Calibri"/>
        <family val="2"/>
        <scheme val="minor"/>
      </rPr>
      <t xml:space="preserve">* </t>
    </r>
    <r>
      <rPr>
        <b/>
        <sz val="11"/>
        <color indexed="8"/>
        <rFont val="Calibri"/>
        <family val="2"/>
        <scheme val="minor"/>
      </rPr>
      <t>دولة الإمارات العربية المتحدة</t>
    </r>
  </si>
  <si>
    <r>
      <rPr>
        <b/>
        <sz val="11"/>
        <color indexed="8"/>
        <rFont val="Calibri"/>
        <family val="2"/>
        <scheme val="minor"/>
      </rPr>
      <t>المصدر</t>
    </r>
    <r>
      <rPr>
        <sz val="11"/>
        <color indexed="8"/>
        <rFont val="Calibri"/>
        <family val="2"/>
        <scheme val="minor"/>
      </rPr>
      <t>: وزارة الاقتصاد</t>
    </r>
  </si>
  <si>
    <r>
      <rPr>
        <sz val="11"/>
        <color rgb="FFFF0000"/>
        <rFont val="Calibri"/>
        <family val="2"/>
        <scheme val="minor"/>
      </rPr>
      <t>*</t>
    </r>
    <r>
      <rPr>
        <sz val="11"/>
        <color indexed="8"/>
        <rFont val="Calibri"/>
        <family val="2"/>
        <scheme val="minor"/>
      </rPr>
      <t xml:space="preserve"> باستثناء الجزر</t>
    </r>
  </si>
  <si>
    <t>المناخ</t>
  </si>
  <si>
    <t>تقع إمارة أبوظبي في المنطقة المدارية الجافة ويقطع مدار السرطان الجزء الجنوبي منها، ما يجعل مناخها يتصف بطبيعة صحراوية ذات درجات حرارة عالية على مدار السنة وفي فترات الصيف بشكل خاص. وترتبط متوسطات درجات الحرارة المرتفعة في الصيف بارتفاع الرطوبة النسبية، ولا سيّما في المناطق الساحلية. ويتّصف شتاؤها بالدفء بشكل عام وهبوط درجات الحرارة إلى مستويات دنيا من حين إلى آخر، كما يلاحظ الفرق في درجات الحرارة بين المناطق الساحلية والصحراوية الداخلية والمرتفعات، التي تشكّل في مجموعها تضاريس الإمارة. وتعاني إمارة أبوظبي قلّة الأمطار، إلا أن كميّاتها تتفاوت بدرجة كبيرة من عام إلى آخر. وتهبّ على الدولة رياح موسمية شمالية تساعد على تلطيف الجو ما لم تكن محمّلة بأتربة، ورياح جنوبية شرقية قصيرة الأمد ذات درجات رطوبة شديدة. وتتغيّر الرياح غالباً بين جنوبية أو جنوبية شرقية وغربية أو شمالية وشمالية غربية. ومن الملاحظ زيادة متوسطات تبخّر المياه بسبب عوامل عدّة، هي: درجات الحرارة العالية، وسرعة الرياح العالية وقوة هبوبها، وقلّة الأمطار.</t>
  </si>
  <si>
    <t>الشكل 2.2.6. متوسط درجات الحرارة العظمى والصغرى حسب المنطقة والشهر، 2011</t>
  </si>
  <si>
    <t xml:space="preserve">أبوظبي -  درجات الحرارة الصغرى </t>
  </si>
  <si>
    <t xml:space="preserve">أبوظبي -  درجات الحرارة العظمى </t>
  </si>
  <si>
    <t>العين -  درجات الحرارة الصغرى</t>
  </si>
  <si>
    <t>العين -  درجات الحرارة العظمى</t>
  </si>
  <si>
    <t>الغربية-  درجات الحرارة الصغرى</t>
  </si>
  <si>
    <t>الغربية-  درجات الحرارة العظمى</t>
  </si>
  <si>
    <t>الجزر -  درجات الحرارة الصغرى</t>
  </si>
  <si>
    <t>الجزر -  درجات الحرارة العظمى</t>
  </si>
  <si>
    <t>المصدر: المركز الوطني للأرصاد الجوية والزلازل</t>
  </si>
  <si>
    <t>2.2.6. درجات الحرارة حسب الشهر - أبوظبي، 2011</t>
  </si>
  <si>
    <t>(درجة مئوية)</t>
  </si>
  <si>
    <t>درجة الحرارة الصغرى</t>
  </si>
  <si>
    <t>متوسط درجة
 الحرارة الصغرى</t>
  </si>
  <si>
    <t>درجة الحرارة العظمى</t>
  </si>
  <si>
    <t>متوسط درجة الحرارة العظمى</t>
  </si>
  <si>
    <t>3.2.6. درجات الحرارة حسب الشهر - العين، 2011</t>
  </si>
  <si>
    <t>4.2.6. درجات الحرارة حسب الشهر - الغربية، 2011</t>
  </si>
  <si>
    <t>5.2.6. درجات الحرارة حسب الشهر - الجزر، 2011</t>
  </si>
  <si>
    <t>6.2.6. متوسط هطول الأمطار حسب المنطقة والشهر، 2011</t>
  </si>
  <si>
    <t>(مليمتر)</t>
  </si>
  <si>
    <t>الجزر</t>
  </si>
  <si>
    <t>Trace</t>
  </si>
  <si>
    <t>الشكل 3.2.6. متوسط هطول الأمطار حسب المنطقة والشهر، 2011</t>
  </si>
  <si>
    <t xml:space="preserve">
</t>
  </si>
  <si>
    <t>متوسط هطول الأمطار حسب المنطقة والشهر، 2011</t>
  </si>
  <si>
    <t>7.2.6. هطول الأمطار في أبوظبي والعين حسب الشهر، 2011</t>
  </si>
  <si>
    <t>أقوى الزخات في يوم واحد</t>
  </si>
  <si>
    <t>المجموع الشهري</t>
  </si>
  <si>
    <t>8.2.6. هطول الأمطار في الغربية والجزر حسب الشهر، 2011</t>
  </si>
  <si>
    <t>9.2.6. متوسط الضغط الجوي حسب المنطقة والشهر، 2011</t>
  </si>
  <si>
    <t>(هيكتوباسكال)</t>
  </si>
  <si>
    <t>10.2.6. متوسط الرطوبة النسبية حسب المنطقة والشهر، 2011</t>
  </si>
  <si>
    <t>الشكل 4.2.6. متوسط الرطوبة النسبية حسب المنطقة والشهر، 2011</t>
  </si>
  <si>
    <t>11.2.6. الرطوبة النسبية حسب الشهر - أبوظبي، 2011</t>
  </si>
  <si>
    <t>المتوسط
 الشهري</t>
  </si>
  <si>
    <t>متوسط الرطوبة
 الصغرى</t>
  </si>
  <si>
    <t>متوسط الرطوبة العظمى</t>
  </si>
  <si>
    <t>12.2.6. الرطوبة النسبية حسب الشهر - العين، 2011</t>
  </si>
  <si>
    <t>13.2.6. الرطوبة النسبية حسب الشهر - الغربية، 2011</t>
  </si>
  <si>
    <t>14.2.6. الرطوبة النسبية حسب الشهر - الجزر، 2011</t>
  </si>
  <si>
    <t>15.2.6. متوسط سرعة الرياح حسب المنطقة والشهر، 2011</t>
  </si>
  <si>
    <r>
      <t>(عقدة</t>
    </r>
    <r>
      <rPr>
        <sz val="9"/>
        <color rgb="FFFF0000"/>
        <rFont val="Calibri"/>
        <family val="2"/>
        <scheme val="minor"/>
      </rPr>
      <t>*</t>
    </r>
    <r>
      <rPr>
        <sz val="9"/>
        <color indexed="8"/>
        <rFont val="Calibri"/>
        <family val="2"/>
        <scheme val="minor"/>
      </rPr>
      <t>)</t>
    </r>
  </si>
  <si>
    <r>
      <rPr>
        <sz val="9"/>
        <color rgb="FFFF0000"/>
        <rFont val="Calibri"/>
        <family val="2"/>
        <scheme val="minor"/>
      </rPr>
      <t>*</t>
    </r>
    <r>
      <rPr>
        <sz val="9"/>
        <rFont val="Calibri"/>
        <family val="2"/>
        <scheme val="minor"/>
      </rPr>
      <t xml:space="preserve"> العقدة = 1.15 ميل في الساعة</t>
    </r>
  </si>
  <si>
    <t>16.2.6. سرعة الرياح حسب الشهر - أبوظبي، 2011</t>
  </si>
  <si>
    <t>القيمة العظمى</t>
  </si>
  <si>
    <t>متوسط القيم العظمى</t>
  </si>
  <si>
    <t>17.2.6. سرعة الرياح حسب الشهر - العين، 2011</t>
  </si>
  <si>
    <t xml:space="preserve">18.2.6. سرعة الرياح حسب الشهر - الغربية، 2011 </t>
  </si>
  <si>
    <t>19.2.6. سرعة الرياح حسب الشهر - الجزر، 2011</t>
  </si>
  <si>
    <t xml:space="preserve">20.2.6. المتوسط اليومي لعدد ساعات سطوع الشمس في أبوظبي والعين حسب الشهر، 2011 </t>
  </si>
  <si>
    <t>(ساعة)</t>
  </si>
  <si>
    <t>21.2.6. متوسط المجموع اليومي لشدة الإشعاع الشمسي حسب المنطقة والشهر، 2011</t>
  </si>
  <si>
    <r>
      <t>(وات/م</t>
    </r>
    <r>
      <rPr>
        <vertAlign val="superscript"/>
        <sz val="9"/>
        <color indexed="8"/>
        <rFont val="Calibri"/>
        <family val="2"/>
        <scheme val="minor"/>
      </rPr>
      <t>2</t>
    </r>
    <r>
      <rPr>
        <sz val="9"/>
        <color indexed="8"/>
        <rFont val="Calibri"/>
        <family val="2"/>
        <scheme val="minor"/>
      </rPr>
      <t>/ساعة)</t>
    </r>
  </si>
  <si>
    <t>الشكل 5.2.6. متوسط المجموع اليومي لشدة الإشعاع الشمسي حسب المنطقة والشهر، 2011</t>
  </si>
  <si>
    <t>22.2.6. المجموع اليومي لشدة الإشعاع الشمسي حسب الشهر - أبوظبي، 2011</t>
  </si>
  <si>
    <t>القيمة الصغرى</t>
  </si>
  <si>
    <t>23.2.6. المجموع اليومي لشدة الإشعاع الشمسي حسب الشهر - العين، 2011</t>
  </si>
  <si>
    <t>24.2.6. المجموع اليومي لشدة الإشعاع الشمسي حسب الشهر - الغربية، 2011</t>
  </si>
  <si>
    <t>25.2.6. المجموع اليومي لشدة الإشعاع الشمسي حسب الشهر - الجزر، 2011</t>
  </si>
  <si>
    <t xml:space="preserve">إحصاءات الهواء </t>
  </si>
  <si>
    <t>ينتج تلوّث الهواء من مصادر ثابتة مثل محطات الطاقة والمصانع ومصادر أخرى متحرّكة مثل الشاحنات والسيارات والحافلات، إذ تعمل الانبعاثات الناتجة عن هذه المصادر على تقليل جودة الهواء مما يؤثر سلباً على صحة الإنسان وتوازن النظم الإيكولوجية. ومن ملوّثات الهواء الرئيسة التي تُقاس ثاني أكسيد الكبريت، وثاني أكسيد النيتروجين، والأغبرة العالقة، والأوزون الأرضي، وأول أكسيد الكربون.
وتعدّ جودة الهواء في إمارة أبوظبي بشكل عام جيدة، إلا أن القراءات تختلف من منطقة إلى أخرى حسب الأنشطة التي تقام فيها، فنجد أن محطات القياس القريبة من الطرقات تسجّل معدّلات تلوث مرتفعة نسبياً، وذلك يرجع إلى انبعاثات عوادم السيارات، وينطبق ذلك أيضاً على القياسات التي تُرصد بالقرب من مواقع الأنشطة الصناعية والنفطية، والتي تسجّل أعلى معدّلات تلوّث في الإمارة. وفي عام 2011 تراوح المتوسط السنوي لتركيز الأغبرة العالقة، التي يبلغ قطرها 10 ميكرون أو أقل في الهواء ما بين 137 و203 ميكروجرام/متر مكعب في المناطق الحضرية للإمارة، في حين تراوح المتوسط السنوي لتركيز ثاني أكسيد الكبريت ما بين سبعة وتسعة ميكروجرام/ متر مكعب وهو أقل من الحد الأقصى السنوي المسموح به محلياً (60 ميكروجرام/ متر مكعب).</t>
  </si>
  <si>
    <t>26.2.6. المتوسط السنوي لمؤشرات تلوث الهواء في المناطق الحضرية حسب المنطقة والمحطة، 2011</t>
  </si>
  <si>
    <t>(ميكروجرام/ متر مكعب)</t>
  </si>
  <si>
    <t>المؤشر (الحد الأقصى المسموح )</t>
  </si>
  <si>
    <t>مدرسة خليفة</t>
  </si>
  <si>
    <t>مدرسة بني ياس</t>
  </si>
  <si>
    <t xml:space="preserve"> مدرسة العين</t>
  </si>
  <si>
    <t xml:space="preserve"> بدع زايد</t>
  </si>
  <si>
    <t>ثاني أكسيد الكبريت ( 60 ميكروجرام/متر مكعب)</t>
  </si>
  <si>
    <t>ثاني أكسيد النيتروجين</t>
  </si>
  <si>
    <t>الأوزون الأرضي</t>
  </si>
  <si>
    <t>الأغبرة العالقة - 10 ميكرون أو أقل</t>
  </si>
  <si>
    <t>المصدر: هيئة البيئة - أبوظبي</t>
  </si>
  <si>
    <r>
      <t>27.2.6. المتوسط السنوي</t>
    </r>
    <r>
      <rPr>
        <b/>
        <sz val="11"/>
        <color rgb="FFFF0000"/>
        <rFont val="Calibri"/>
        <family val="2"/>
        <scheme val="minor"/>
      </rPr>
      <t>*</t>
    </r>
    <r>
      <rPr>
        <b/>
        <sz val="11"/>
        <color theme="1"/>
        <rFont val="Calibri"/>
        <family val="2"/>
        <scheme val="minor"/>
      </rPr>
      <t xml:space="preserve"> لتركيز ثاني أكسيد الكبريت في الهواء المحيط حسب المنطقة</t>
    </r>
  </si>
  <si>
    <t>موقع المحطة</t>
  </si>
  <si>
    <t>وسط المدينة - مدرسة خديجة</t>
  </si>
  <si>
    <t>منطقة حضرية/ سكنية - مدرسة خليفة</t>
  </si>
  <si>
    <t>جانب الطريق - شارع حمدان</t>
  </si>
  <si>
    <t>منطقة حضرية/ سكنية - مدرسة بني ياس</t>
  </si>
  <si>
    <t xml:space="preserve">منطقة صناعية - مصفح  </t>
  </si>
  <si>
    <t>منطقة حضرية/ سكنية - مدرسة العين</t>
  </si>
  <si>
    <t>جانب الطريق - شارع العين</t>
  </si>
  <si>
    <t>منطقة حضرية/ سكنية - بدع زايد</t>
  </si>
  <si>
    <t>وسط المدينة - مدرسة غياثي</t>
  </si>
  <si>
    <t>منطقة نائية - واحة ليوا</t>
  </si>
  <si>
    <t>* الحد الأقصى السنوي المسموح به لمتوسط تركيز ثاني أكسيد الكبريت هو 60 ميكروجرام/ متر مكعب</t>
  </si>
  <si>
    <t>28.2.6. المتوسط السنوي لتركيز ثاني أكسيد النيتروجين في الهواء المحيط حسب المنطقة</t>
  </si>
  <si>
    <t>29.2.6. المتوسط السنوي لتركيز الأوزون الأرضي في الهواء المحيط حسب المنطقة</t>
  </si>
  <si>
    <t>30.2.6. المتوسط السنوي لتركيز الأغبرة العالقة (10 ميكرون أو أقل) في الهواء المحيط حسب المنطقة</t>
  </si>
  <si>
    <t>31.2.6. المتوسط السنوي لتركيز أول أكسيد الكربون في الهواء المحيط حسب المنطقة</t>
  </si>
  <si>
    <t>(مليجرام/ متر مكعب)</t>
  </si>
  <si>
    <t>32.2.6. المتوسط السنوي لمستويات الضوضاء حسب المنطقة</t>
  </si>
  <si>
    <t>(ديسيبل)</t>
  </si>
  <si>
    <t>33.2.6. انبعاثات ثاني أكسيد الكبريت - قطاع النفط والغاز</t>
  </si>
  <si>
    <t>قطاع العمل</t>
  </si>
  <si>
    <t>الاستكشاف والإنتاج</t>
  </si>
  <si>
    <t xml:space="preserve">شركات عاملة مستقلة </t>
  </si>
  <si>
    <r>
      <t>الخدمات المشتركة</t>
    </r>
    <r>
      <rPr>
        <sz val="10"/>
        <color rgb="FFFF0000"/>
        <rFont val="Calibri"/>
        <family val="2"/>
        <scheme val="minor"/>
      </rPr>
      <t xml:space="preserve"> **</t>
    </r>
  </si>
  <si>
    <t>التسويق والتكرير</t>
  </si>
  <si>
    <t>معالجة الغاز</t>
  </si>
  <si>
    <t>البتروكيماويات</t>
  </si>
  <si>
    <t xml:space="preserve"> * ضمن الاستكشاف والإنتاج</t>
  </si>
  <si>
    <t xml:space="preserve"> ** قطاع عمل جديد </t>
  </si>
  <si>
    <t>34.2.6. انبعاثات أكاسيد النيتروجين - قطاع النفط والغاز</t>
  </si>
  <si>
    <t xml:space="preserve">إنتاج الكيماويات </t>
  </si>
  <si>
    <r>
      <t xml:space="preserve">الخدمات المشتركة </t>
    </r>
    <r>
      <rPr>
        <sz val="10"/>
        <color rgb="FFFF0000"/>
        <rFont val="Calibri"/>
        <family val="2"/>
        <scheme val="minor"/>
      </rPr>
      <t>**</t>
    </r>
  </si>
  <si>
    <t>35.2.6. انبعاثات المركبات العضوية المتطايرة - قطاع النفط والغاز</t>
  </si>
  <si>
    <r>
      <t>شركات عاملة مستقلة</t>
    </r>
    <r>
      <rPr>
        <sz val="10"/>
        <color rgb="FFFF0000"/>
        <rFont val="Calibri"/>
        <family val="2"/>
        <scheme val="minor"/>
      </rPr>
      <t xml:space="preserve"> </t>
    </r>
  </si>
  <si>
    <t>36.2.6. الانبعاثات الكلية لملوثات الهواء - قطاع النفط والغاز</t>
  </si>
  <si>
    <t>الملوث</t>
  </si>
  <si>
    <t xml:space="preserve">ثاني أكسيد الكبريت </t>
  </si>
  <si>
    <t>أكاسيد النيتروجين</t>
  </si>
  <si>
    <t xml:space="preserve">المركبات العضوية المتطايرة </t>
  </si>
  <si>
    <t>الشكل 6.2.6. الانبعاثات الكلية لملوثات الهواء - قطاع النفط والغاز</t>
  </si>
  <si>
    <t>المصدر: شركة بترول أبوظبي الوطنية - مركز الإحصاء - أبوظبي</t>
  </si>
  <si>
    <t>37.2.6. نصيب الفرد من الانبعاثات الكلية الملوثة للهواء - قطاع النفط والغاز</t>
  </si>
  <si>
    <t xml:space="preserve">أكاسيد النيتروجين </t>
  </si>
  <si>
    <t xml:space="preserve">38.2.6. انبعاثات ثاني أكسيد الكربون - قطاع النفط والغاز   </t>
  </si>
  <si>
    <t>(مليون طن)</t>
  </si>
  <si>
    <r>
      <rPr>
        <b/>
        <sz val="10"/>
        <color rgb="FFFF0000"/>
        <rFont val="Calibri"/>
        <family val="2"/>
        <scheme val="minor"/>
      </rPr>
      <t>*</t>
    </r>
    <r>
      <rPr>
        <b/>
        <sz val="10"/>
        <color theme="1"/>
        <rFont val="Calibri"/>
        <family val="2"/>
        <scheme val="minor"/>
      </rPr>
      <t>2011</t>
    </r>
  </si>
  <si>
    <t>شركات عاملة مستقلة</t>
  </si>
  <si>
    <t>إنتاج الكيمياويات</t>
  </si>
  <si>
    <t>* المجموع يشمل قطاع الخدمات المشتركة</t>
  </si>
  <si>
    <t xml:space="preserve">39.2.6. نصيب الفرد من انبعاثات ثاني أكسيد الكربون- قطاع النفط والغاز  </t>
  </si>
  <si>
    <t> السنة</t>
  </si>
  <si>
    <t>40.2.6. انبعاثات ثاني أكسيد الكبريت - قطاع إنتاج الماء والكهرباء</t>
  </si>
  <si>
    <t>المصدر</t>
  </si>
  <si>
    <t>الشركة العربية للطاقة</t>
  </si>
  <si>
    <t>شركة الشويهات سي إم إس للطاقة</t>
  </si>
  <si>
    <t>شركة الإمارات سي إم إس للطاقة</t>
  </si>
  <si>
    <t xml:space="preserve">شركة الخليج توتال تراكتبل للطاقة </t>
  </si>
  <si>
    <t>شركة الطويلة - آسيا للطاقة</t>
  </si>
  <si>
    <t>محطة المرفأ للطاقة والتحلية</t>
  </si>
  <si>
    <t>محطة مدينة زايد للطاقة</t>
  </si>
  <si>
    <t>شركة الرويس للطاقة</t>
  </si>
  <si>
    <t>المصدر: هيئة مياه وكهرباء أبوظبي</t>
  </si>
  <si>
    <t>41.2.6. انبعاثات أكاسيد النيتروجين - قطاع إنتاج الماء والكهرباء</t>
  </si>
  <si>
    <t>42.2.6. انبعاثات المركبات العضوية المتطايرة - قطاع إنتاج الماء والكهرباء</t>
  </si>
  <si>
    <t>43.2.6. الانبعاثات الكلية لملوثات الهواء - قطاع إنتاج الماء والكهرباء</t>
  </si>
  <si>
    <t>الشكل 7.2.6. الانبعاثات الكلية لملوثات الهواء - قطاع إنتاج الماء والكهرباء</t>
  </si>
  <si>
    <t>المصدر: هيئة مياه وكهرباء أبوظبي , مركز الإحصاء أبوظبي</t>
  </si>
  <si>
    <t>44.2.6. انبعاثات ثاني أكسيد الكربون - قطاع إنتاج الماء والكهرباء</t>
  </si>
  <si>
    <t>45.2.6. انبعاثات أخرى - قطاع إنتاج الماء والكهرباء</t>
  </si>
  <si>
    <t>أول أكسيد الكربون</t>
  </si>
  <si>
    <t xml:space="preserve">الرصاص </t>
  </si>
  <si>
    <t xml:space="preserve">الميثان </t>
  </si>
  <si>
    <t>أكسيد النيتروز</t>
  </si>
  <si>
    <t xml:space="preserve">المياه </t>
  </si>
  <si>
    <t>أدى النمو المتسارع للاقتصاد والزراعة في إمارة أبوظبي والتزايد السكاني الكبير إلى زيادة كبيرة في استهلاك المياه. وللحفاظ على موارد المياه الطبيعية، انخفض بشكل عام السحب من المياه الجوفية، حيث بلغ معدّل انخفاض السحب من المياه الجوفية 23% منذ عام 2005. ومن ناحية أخرى، فإن معدّل الاعتماد على موارد المياه غير التقليدية مثل المياه المحلاّة ومياه الصرف الصحي المعالجة المعاد استخدامها في ازدياد، وذلك لملء اختلال التوازن بين العرض والطلب.
ووفقاً لتقديرات هيئة البيئة - أبوظبي لعام 2011، فقد بلغ عدد الآبار العاملة في إمارة أبوظبي 71,165 بئراً، في حين بلغ عدد الآبار غير العاملة 22,195 بئراً. وبلغ معدّل السحب من المياه الجوفية 2,217.9 مليون متر مكعب، في حين بلغ مخزون المياه الجوفية 635,620 مليون متر مكعب، إلا أن 3% فقط هي مياه عذبة.
احتلت منطقة أبوظبي المرتبة الأولى في إنتاج مياه الصرف الصحي المعالجة بنسبة بلغت 74% من إجمالي مياه الصرف الصحي المعالجة للإمارة، في حين  كانت الغربية الأقل إنتاجا في هذا الصّدد، بإنتاج بلغ 4% فقط من إجمالي المياه المعالجة.</t>
  </si>
  <si>
    <t>46.2.6. عدد الآبار العاملة وغير العاملة حسب المنطقة</t>
  </si>
  <si>
    <r>
      <t>*</t>
    </r>
    <r>
      <rPr>
        <b/>
        <sz val="10"/>
        <color theme="1"/>
        <rFont val="Calibri"/>
        <family val="2"/>
        <scheme val="minor"/>
      </rPr>
      <t>2010</t>
    </r>
  </si>
  <si>
    <t>آبار عاملة</t>
  </si>
  <si>
    <t>آبار غير عاملة</t>
  </si>
  <si>
    <r>
      <rPr>
        <sz val="9"/>
        <color rgb="FFFF0000"/>
        <rFont val="Calibri"/>
        <family val="2"/>
        <scheme val="minor"/>
      </rPr>
      <t>*</t>
    </r>
    <r>
      <rPr>
        <sz val="9"/>
        <rFont val="Calibri"/>
        <family val="2"/>
        <scheme val="minor"/>
      </rPr>
      <t xml:space="preserve"> تقديرات</t>
    </r>
  </si>
  <si>
    <t>47.2.6. معدلات السحب من المياه الجوفية حسب المنطقة</t>
  </si>
  <si>
    <t>(مليون متر مكعب)</t>
  </si>
  <si>
    <t>48.2.6. كميه المخزون من المياه الجوفية حسب النوع</t>
  </si>
  <si>
    <t>المياه الجوفية العذبة</t>
  </si>
  <si>
    <t>المياه الجوفية قليلة الملوحة</t>
  </si>
  <si>
    <t>المياه الجوفية المالحة</t>
  </si>
  <si>
    <t>الشكل 8.2.6. التوزيع النسبي لمخزون المياه الجوفية حسب النوع، 2011</t>
  </si>
  <si>
    <t>49.2.6. إجمالي موارد المياه غير التقليدية حسب النوع</t>
  </si>
  <si>
    <t>استهلاك المياه المحلاة</t>
  </si>
  <si>
    <t>مياه الصرف الصحي المعالجة المعاد استخدامها</t>
  </si>
  <si>
    <t>50.2.6. كمية مياه الصرف الصحي المعالجة حسب المنطقة</t>
  </si>
  <si>
    <t>المصدر: شركة أبوظبي لخدمات الصرف الصحي</t>
  </si>
  <si>
    <t>51.2.6. كمية مياه الصرف الصحي المعالجة المعاد استخدامها حسب المنطقة</t>
  </si>
  <si>
    <r>
      <t xml:space="preserve">52.2.6. </t>
    </r>
    <r>
      <rPr>
        <b/>
        <sz val="11"/>
        <color indexed="8"/>
        <rFont val="Calibri"/>
        <family val="2"/>
        <scheme val="minor"/>
      </rPr>
      <t>إجمالي طاقة محطات معالجة مياه الصرف الصحي حسب المنطقة</t>
    </r>
  </si>
  <si>
    <t> 135.8</t>
  </si>
  <si>
    <t> 95.9</t>
  </si>
  <si>
    <t> 29.4</t>
  </si>
  <si>
    <t> 10.5</t>
  </si>
  <si>
    <t>53.2.6. إجمالي طاقة محطات المعالجة التقليدية للصرف الصحي حسب المنطقة</t>
  </si>
  <si>
    <t>54.2.6. إجمالي طاقة محطات المعالجة غير التقليدية للصرف الصحي حسب المنطقة</t>
  </si>
  <si>
    <t> 0.2</t>
  </si>
  <si>
    <t> 1.2</t>
  </si>
  <si>
    <t>55.2.6. استهلاك المياه في ري المساحات الزراعية</t>
  </si>
  <si>
    <t xml:space="preserve">استهلاك المياه الجوفية </t>
  </si>
  <si>
    <t xml:space="preserve">مجموع الاستهلاك </t>
  </si>
  <si>
    <r>
      <t xml:space="preserve">المساحات المزروعة </t>
    </r>
    <r>
      <rPr>
        <sz val="10"/>
        <color rgb="FFFF0000"/>
        <rFont val="Calibri"/>
        <family val="2"/>
        <scheme val="minor"/>
      </rPr>
      <t>*</t>
    </r>
    <r>
      <rPr>
        <sz val="10"/>
        <color indexed="8"/>
        <rFont val="Calibri"/>
        <family val="2"/>
        <scheme val="minor"/>
      </rPr>
      <t>(هكتار)</t>
    </r>
  </si>
  <si>
    <t>متوسط استهلاك الهكتار الزراعي الواحد من المياه (متر مكعب)</t>
  </si>
  <si>
    <t>نسبة التوفير في ري المساحات الزراعية لكل هكتار (%)</t>
  </si>
  <si>
    <t>المصدر:  مركز الإحصاء - أبوظبي، هيئة البيئة - أبوظبي، جهاز أبوظبي للرقابة الغذائية، شركة أبوظبي لخدمات الصرف الصحي، بلدية مدينة أبوظبي، بلدية مدينة العين، بلدية المنطقة الغربية</t>
  </si>
  <si>
    <t>* تشمل المساحات المزروعة من الحيازات النباتية والغابات والحدائق</t>
  </si>
  <si>
    <t>النفايات</t>
  </si>
  <si>
    <t>يزداد الاهتمام بإدارة النفايات ومعالجتها مع زيادة التنميتين الاقتصادية والبشرية. ويشير مصطلح إدارة النفايات إلى عمليات الجمع والنقل والفرز والمعالجة والتخلّص من النفايات الناتجة من النشاطات البشرية والاقتصادية بهدف تقليل آثارها على البيئة والصحة والمظهر الحضاري.
بلغ إجمالي كميّة النفايات المولّدة في إمارة أبوظبي نحو 10.3 مليون طن في عام 2011 أي بمعدّل 28.3 ألف طن يومياً، وشكّلت نفايات الإنشاءات والهدم نسبة 74% من إجمالي كميّة النفايات،  في حين بلغت كميّة النفايات البلدية الصلبة نحو 1,105.6 ألف طن تركّز معظم إنتاجها في منطقة أبوظبي بنسبة 66%.</t>
  </si>
  <si>
    <r>
      <t>56.2.6. كمية النفايات الصلبة غير الخطرة الناشئة حسب نشاط المصدر والمنطقة، 2011</t>
    </r>
    <r>
      <rPr>
        <b/>
        <sz val="11"/>
        <color rgb="FFFF0000"/>
        <rFont val="Calibri"/>
        <family val="2"/>
        <scheme val="minor"/>
      </rPr>
      <t>*</t>
    </r>
  </si>
  <si>
    <t xml:space="preserve">المتوسط اليومي </t>
  </si>
  <si>
    <t>نفايات الإنشاءات والهدم</t>
  </si>
  <si>
    <t>نفايات صناعية وتجارية</t>
  </si>
  <si>
    <t>نفايات زراعية</t>
  </si>
  <si>
    <t xml:space="preserve">نفايات بلدية </t>
  </si>
  <si>
    <r>
      <t>أخرى</t>
    </r>
    <r>
      <rPr>
        <sz val="10"/>
        <color rgb="FFFF0000"/>
        <rFont val="Calibri"/>
        <family val="2"/>
        <scheme val="minor"/>
      </rPr>
      <t>**</t>
    </r>
  </si>
  <si>
    <t>المصدر: مركز إدارة النفايات - أبوظبي</t>
  </si>
  <si>
    <t>* لا يشمل نفايات قطاع النفط والغاز</t>
  </si>
  <si>
    <t>**  تشمل النفايات الصلبة من معالجة مياه الصرف الصحي ونفايات الإطارات</t>
  </si>
  <si>
    <t>الشكل 9.2.6. التوزيع النسبي لكمية النفايات الصلبة غير الخطرة الناشئة حسب المنطقة، 2011</t>
  </si>
  <si>
    <t xml:space="preserve">الصحة والسلامة </t>
  </si>
  <si>
    <t xml:space="preserve">يعدّ مجالا السلامة الغذائية والصحة والسلامة المهنية من أهم المجالات التي توليها حكومة إمارة أبوظبي اهتماماً كبيراً. وخلال عام 2011، كانت هناك 71 حالة من الحوادث المهنية المميتة و12 حالة من حوادث الطرق المهنية المميتة في إمارة أبوظبي، بالإضافة إلى إصابة 1,356 شخصاً بأمراض منقولة عن طريق الغذاء وحالات تسمّم غذائي ناجمة عن تناول الأغذية أو المشروبات الملوّثة بالبكتيريا والفيروسات. </t>
  </si>
  <si>
    <t>57.2.6. عدد حالات التسمم الغذائي والأمراض المنقولة عن طريق الغذاء حسب النوع</t>
  </si>
  <si>
    <t xml:space="preserve">النوع </t>
  </si>
  <si>
    <t>أنواع أخرى من التسمم الغذائي</t>
  </si>
  <si>
    <t>حمى التيفويد</t>
  </si>
  <si>
    <t>التهاب الكبد الفيروسي أ</t>
  </si>
  <si>
    <t>الباراتيفويد</t>
  </si>
  <si>
    <t>المصدر: هيئة الصحة - أبوظبي</t>
  </si>
  <si>
    <r>
      <t>58.2.6. الإصابات المهنية المميتة</t>
    </r>
    <r>
      <rPr>
        <b/>
        <sz val="12"/>
        <color rgb="FFFF0000"/>
        <rFont val="Calibri"/>
        <family val="2"/>
        <scheme val="minor"/>
      </rPr>
      <t xml:space="preserve"> </t>
    </r>
  </si>
  <si>
    <t>الحوادث المهنية</t>
  </si>
  <si>
    <t>حوادث الطرق المهنية</t>
  </si>
  <si>
    <t>% حوادث الطرق المهنية من حوادث الطرق</t>
  </si>
  <si>
    <t>59.2.6.عدد حوادث الصحة والسلامة المهنية - قطاع النفط والغاز</t>
  </si>
  <si>
    <t>حوادث الوفيات</t>
  </si>
  <si>
    <t>الوفيات غير القابلة للتسجيل</t>
  </si>
  <si>
    <t>حوادث العجز</t>
  </si>
  <si>
    <t xml:space="preserve"> الحوادث المهدرة للوقت</t>
  </si>
  <si>
    <t>الحالات المعالجة طبيا</t>
  </si>
  <si>
    <t>حالة يوم عمل محدود</t>
  </si>
  <si>
    <t>حوادث السفر</t>
  </si>
  <si>
    <t>الحوادث الخطيرة المسجلة</t>
  </si>
  <si>
    <t>حدوث الأمراض المهنية</t>
  </si>
  <si>
    <t>حوادث المرور على الطرق</t>
  </si>
  <si>
    <t>حالات على وشك الحدوث</t>
  </si>
  <si>
    <t>60.2.6. معدل الإصابات والحوادث المسجلة لكل مليون ساعة عمل - قطاع النفط والغاز</t>
  </si>
  <si>
    <t>عدد ساعات العمل (مليون ساعه)</t>
  </si>
  <si>
    <t>معدل تكرار الإصابات المهدرة للوقت</t>
  </si>
  <si>
    <t>معدل شدة الإصابة المهدرة للوقت</t>
  </si>
  <si>
    <t xml:space="preserve">معدل تكرار الحالات المسجلة </t>
  </si>
  <si>
    <t>معدل حوادث الوفاة</t>
  </si>
  <si>
    <t>61.2.6.عدد حوادث الصحة والسلامة المهنية - قطاع إنتاج الماء والكهرباء</t>
  </si>
  <si>
    <t>62.2.6. معدل الإصابات والحوادث المسجلة لكل مليون ساعة عمل - قطاع إنتاج الماء والكهرباء</t>
  </si>
  <si>
    <r>
      <t xml:space="preserve">معدل تكرار الحالات المسجلة </t>
    </r>
    <r>
      <rPr>
        <sz val="10"/>
        <color rgb="FFFF0000"/>
        <rFont val="Calibri"/>
        <family val="2"/>
        <scheme val="minor"/>
      </rPr>
      <t>**</t>
    </r>
  </si>
  <si>
    <t xml:space="preserve"> * البيانات تشمل مجموعة شركات هيئة مياه وكهرباء أبوظبي، شركات للمنتج المستقل للماء والكهرباء، وشركة طاقة  </t>
  </si>
  <si>
    <t xml:space="preserve"> يشمل معدل حوادث الوفاة **</t>
  </si>
  <si>
    <t xml:space="preserve">
يلعب نشاط "الكهرباء والمياه" دوراً أساسياً في خطط التنمية المستدامة في إمارة أبوظبي حيث يوفر هذا النشاط خدمات حيوية لدعم عملية التنمية الاقتصادية والاجتماعية في الإمارة.
وقد حقق نشاط "الكهرباء والمياه" نمواً ملحوظاً بعد صدور قانون إنشاء هيئة مياه وكهرباء أبوظبي في مارس 1998، وهي جهة إشرافيه عامة تقوم بتنظيم وتطوير نشاط الكهرباء والمياه وتنفيذ السياسات الحكومية في هذا الشأن.
يشير هذا القسم من الكتاب الإحصائي الى ارتفاع انتاج الكهرباء عام 2011 بنسبة 10.8 في المائة عن عام 2010، ويعزى هذا الارتفاع إلى التوسع الصناعي والعمراني في الإمارة. ولقد بلغ استهلاك الإمارة من الكهرباء عام 2011 ما يعادل 43,251 جيجا واط/ساعة، حيث بلغت حصة منطقة أبوظبي 62.2 في المائة من إجمالي استهلاك الكهرباء، تليها كل من العين والمنطقة الغربية  بنسبة 21.6 في المائة و16.2 في المائة على التوالي.. في حين بلغ استهلاك المياه 211,510  مليون جالون بريطاني، وبلغت حصة أبوظبي 61.6 في المائة والعين 26.9 في المائة والمنطقة الغربية  11.4في المائة من إجمالي استهلاك المياه.
</t>
  </si>
  <si>
    <t>5- القوى العاملة</t>
  </si>
  <si>
    <t>.  تركيبة القوى العاملة</t>
  </si>
  <si>
    <t>.   التركيبة المهنية</t>
  </si>
  <si>
    <t>.   البطالة</t>
  </si>
  <si>
    <t>.   المشتغلون حسب النشاط الاقتصادي</t>
  </si>
  <si>
    <t>5. القوى العاملة</t>
  </si>
  <si>
    <t>أدى النمو  الاقتصادي المستمر الذي تشهده إمارة أبوظبي إلى زيادة ملحوظة في أعداد القوة العاملة . فقد ارتفع حجم القوى العاملة من 297,406 نسمة خلال عام 1985 إلى 815,311 نسمة خلال عام 2005، وفقا لنتائج التعدادات السكانية التي أجريت في تلك الأعوام. وقد قدرت قوة العمل خلال عام 2011 بما يزيد على 1.4 مليون نسمة، منها كانت الأرقام المتعلقة بإجمالي المواطنين وكل من الذكور و الإناث المواطنين هي  132,000 و 94,500 و 37,500 نسمة على الترتيب، أما الأرقام المتعلقة بإجمالي غير المواطنين وكل من الذكور والإناث غير المواطنين فبلغت 1,311,800 و 1,131,800 و 180,000 نسمة على الترتيب. وبلغت نسبة المواطنين من اجمالي القوى العاملة 9.1 %، بينما شكل الإناث 15.1 % منها.</t>
  </si>
  <si>
    <t>نسبة القوى العاملة من إجمالي السكان</t>
  </si>
  <si>
    <t>نسبة  الإناث من إجمالي القوى العاملة</t>
  </si>
  <si>
    <t>معدل الإعالة الاقتصادية</t>
  </si>
  <si>
    <t>1.5. تركيبة القوى العاملة</t>
  </si>
  <si>
    <t xml:space="preserve">تشمل القوى العاملة كلاً من الأفراد المشتغلين والمتعطلين ممن تبلغ أعمارهم 15 عاماً فأكثر. وقد بلغ عدد المشتغلين خلال عام 2005 ما يعادل 786,738نسمة بعد أن كان 294,524 نسمة خلال عام 1985 وفقاً لنتائج التعدادات السكانية التي أجريت في تلك الأعوام. وتشير تقديرات مركز الإحصاء – أبوظبي عام 2011 إلى أن إجمالي المشتغلين ممن تبلغ أعمارهم 15 عاماً فأكثر بلغ 1,403,400 نسمة،شكل المواطنون 8.3% منهم، بينما شكل عدد الإناث 14.0% من إجمالي المشتغلين. 
وفيما يتعلق بالتركيب العمري للقوى العاملة لعام 2011 فتشير البيانات إلى أن الفئة العمرية (25 إلى 29عاماً) شكلت الحصة الأكبر من إجمالي القوى العاملة بنسبة 24.7%، بينما شكلت تلك الفئة العمرية 24.9% بين المواطنين.
</t>
  </si>
  <si>
    <t>الشكل 1.1.5</t>
  </si>
  <si>
    <t>تقديرات القوى العاملة للمواطنين (15 سنة فأكثر) حسب الفئة العمرية والنوع، منتصف 2011</t>
  </si>
  <si>
    <r>
      <rPr>
        <b/>
        <sz val="9"/>
        <color rgb="FF636466"/>
        <rFont val="Tahoma"/>
        <family val="2"/>
      </rPr>
      <t>المصدر:</t>
    </r>
    <r>
      <rPr>
        <sz val="9"/>
        <color rgb="FF636466"/>
        <rFont val="Tahoma"/>
        <family val="2"/>
      </rPr>
      <t xml:space="preserve"> مركز الإحصاء - أبوظبي</t>
    </r>
  </si>
  <si>
    <t>1.1.5.  القوى العاملة حسب الحالة العملية والجنسية من التعدادات السكانية</t>
  </si>
  <si>
    <t>المؤشر</t>
  </si>
  <si>
    <t>القوى العاملة</t>
  </si>
  <si>
    <t>مشتغلون</t>
  </si>
  <si>
    <t>متعطلون</t>
  </si>
  <si>
    <r>
      <rPr>
        <b/>
        <sz val="9"/>
        <color rgb="FF636466"/>
        <rFont val="Tahoma"/>
        <family val="2"/>
      </rPr>
      <t>المصدر:</t>
    </r>
    <r>
      <rPr>
        <sz val="9"/>
        <color rgb="FF636466"/>
        <rFont val="Tahoma"/>
        <family val="2"/>
      </rPr>
      <t xml:space="preserve"> وزارة الاقتصاد، دائرة التنمية الاقتصادية</t>
    </r>
  </si>
  <si>
    <t>2.1.5. المتوسط السنوي لمعدل نمو القوى العاملة بين التعدادات  حسب الجنسية والنوع</t>
  </si>
  <si>
    <t>1975-1985</t>
  </si>
  <si>
    <t>1985 - 1995</t>
  </si>
  <si>
    <t>1995 - 2005</t>
  </si>
  <si>
    <r>
      <t>2005 - 2011</t>
    </r>
    <r>
      <rPr>
        <b/>
        <sz val="10"/>
        <color rgb="FFFF0000"/>
        <rFont val="Tahoma"/>
        <family val="2"/>
      </rPr>
      <t>*</t>
    </r>
  </si>
  <si>
    <t xml:space="preserve"> 3.1.5. معدل البطالة حسب الجنسية والنوع من التعدادات السكانية</t>
  </si>
  <si>
    <t>4.1.5. إجمالي تقديرات القوى العاملة (15 سنة فأكثر) حسب الفئة العمرية والجنسية والنوع، منتصف 2011</t>
  </si>
  <si>
    <t>الفئة العمرية/الجنسية</t>
  </si>
  <si>
    <t>19 - 15</t>
  </si>
  <si>
    <t>24 - 20</t>
  </si>
  <si>
    <t>29 - 25</t>
  </si>
  <si>
    <t>34 - 30</t>
  </si>
  <si>
    <t>39 - 35</t>
  </si>
  <si>
    <t>44 - 40</t>
  </si>
  <si>
    <t>49 - 45</t>
  </si>
  <si>
    <t>54 - 50</t>
  </si>
  <si>
    <t>59 - 55</t>
  </si>
  <si>
    <t>64 - 60</t>
  </si>
  <si>
    <t>65+</t>
  </si>
  <si>
    <t xml:space="preserve">5.1.5. إجمالي تقديرات القوى العاملة (15 سنة فأكثر) حسب الفئة العمرية والجنسية والنوع- أبوظبي، منتصف 2011 </t>
  </si>
  <si>
    <t xml:space="preserve">6.1.5. إجمالي تقديرات القوى العاملة (15 سنة فأكثر) حسب الفئة العمرية والجنسية والنوع- العين، منتصف 2011 </t>
  </si>
  <si>
    <t>7.1.5. إجمالي تقديرات القوى العاملة (15 سنة فأكثر) حسب الفئة العمرية والجنسية والنوع-  الغربية، منتصف 2011</t>
  </si>
  <si>
    <t xml:space="preserve">8.1.5. إجمالي تقديرات المشتغلين (15 سنة فأكثر) حسب الفئة العمرية والجنسية والنوع، منتصف 2011  </t>
  </si>
  <si>
    <t xml:space="preserve">9.1.5. إجمالي تقديرات المشتغلين (15 سنة فأكثر) حسب الفئة العمرية والجنسية والنوع-  أبوظبي، منتصف 2011 </t>
  </si>
  <si>
    <t>10.1.5. إجمالي تقديرات المشتغلين (15 سنة فأكثر) حسب الفئة العمرية والجنسية والنوع-  العين، منتصف 2011</t>
  </si>
  <si>
    <t xml:space="preserve">11.1.5.  إجمالي تقديرات المشتغلين (15 سنة فأكثر) حسب الفئة العمرية والجنسية والنوع-  الغربية، منتصف 2011 </t>
  </si>
  <si>
    <t>12.1.5. نسبة المشتغلين (15 سنة فأكثر)  حسب الفئة العمرية والجنسية والنوع ، منتصف 2011</t>
  </si>
  <si>
    <t xml:space="preserve">13.1.5. نسبة المشتغلين (15 سنة فأكثر)  حسب الفئة العمرية والجنسية والنوع- أبوظبي، منتصف2011  </t>
  </si>
  <si>
    <t>14.1.5.  نسبة المشتغلين (15 سنة فأكثر)  حسب الفئة العمرية والجنسية والنوع-  العين، منتصف 2011</t>
  </si>
  <si>
    <t>15.1.5.  نسبة المشتغلين (15 سنة فأكثر)  حسب الفئة العمرية والجنسية والنوع-  الغربية، منتصف 2011</t>
  </si>
  <si>
    <t>5.2.التركيب المهني:</t>
  </si>
  <si>
    <t xml:space="preserve">تشير تقديرات المشتغلين حسب المهنة الرئيسة إلى أن مهن العاملون في المهن الأولية تمثل النسبة الأكبر من العاملين بنسبة 24.8%، ثم تأتي فئة مهن الحرفيون والمهن المرتبطة بهم بنسبة 24.1 %،ثم مهن عمال البيع والخدمات بنسبة 11.4 %  ثم مهن الفنيين ومساعدو الاختصاصيين بنسبة 11.1%، ثم مشغلي المصانع والآلات وعمال التجميع بنسبة 10.5 %،وأخيراً شكلت الفئات المهنية الأخرى ما نسبته 18.1%. 
أما بالنسبة للمواطنين، فقد أشارت البيانات إلى أن مهن الفنيين ومساعدي الاختصاصيين شكلت الحصة الأكبر من المشتغلين بنسبة 38.5%، ثم يأتي العاملون في البيع والخدمات بنسبة 22.0%، ويليهم الاختصاصيون بنسبة 18.0% وشكلت الفئات المهنية الأخرى ما نسبته 21.3%.
</t>
  </si>
  <si>
    <t>الشكل 1.2.5</t>
  </si>
  <si>
    <t>التوزيع النسبي لتقديرات المشتغلين ( 15 سنة فأكثر) حسب المهنة الرئيسة، منتصف 2011</t>
  </si>
  <si>
    <t>1.2.5. تقديرات المشتغلين (15 سنة فأكثر) حسب المهنة الرئيسة والنوع، منتصف 2011</t>
  </si>
  <si>
    <t>المهنة الرئيسية</t>
  </si>
  <si>
    <t>المشرعون وكبار الموظفين والمديرون</t>
  </si>
  <si>
    <t>الاختصاصيون</t>
  </si>
  <si>
    <t xml:space="preserve">الفنيون ومساعدو الاختصاصيين </t>
  </si>
  <si>
    <t>الموظفون المكتبيون المساندون</t>
  </si>
  <si>
    <t xml:space="preserve">عاملو البيع والخدمات </t>
  </si>
  <si>
    <t xml:space="preserve">العمال المهرة في الزراعة والغابات وصيد الاسماك </t>
  </si>
  <si>
    <t xml:space="preserve">الحرفيون والمهن المرتبطة بهم </t>
  </si>
  <si>
    <t>مشغلو المصانع والآلات وعمال التجميع</t>
  </si>
  <si>
    <t>العاملون في المهن الأولية</t>
  </si>
  <si>
    <t xml:space="preserve">2.2.5. التوزيع النسبي لتقديرات المشتغلين ( 15 سنة فأكثر) حسب المهنة الرئيسة والنوع، منتصف 2011 </t>
  </si>
  <si>
    <t>المهنة الرئيسة</t>
  </si>
  <si>
    <t>3.2.5. تقديرات المواطنين المشتغلين ( 15 سنة فأكثر) حسب المهنة الرئيسية والنوع، منتصف 2011</t>
  </si>
  <si>
    <t xml:space="preserve">4.2.5. التوزيع النسبي لتقديرات المواطنين المشتغلين ( 15 سنة فأكثر) حسب المهنة الرئيسية والنوع، منتصف 2011  </t>
  </si>
  <si>
    <t xml:space="preserve">5.2.5. تقديرات غير المواطنين المشتغلين ( 15 سنة فأكثر) حسب المهنة الرئيسية والنوع، منتصف 2011 </t>
  </si>
  <si>
    <t xml:space="preserve">6.2.5. التوزيع النسبي لتقديرات غير المواطنين المشتغلين ( 15 سنة فأكثر) حسب المهنة الرئيسية والنوع، منتصف 2011  </t>
  </si>
  <si>
    <t>5.3. البطالة</t>
  </si>
  <si>
    <t xml:space="preserve">بلغت تقديرات المتعطلين خلال عام 2011 ما يعادل 40,300 فرد مقارنة ب28,573 فرد خلال عام 2005، وتشير البيانات إلى أن نسبة المتعطلين من المواطنين بلغت 38.7 %، بينما بلغت نسبة الإناث العاطلات عن العمل 52.8%. وشكلت الفئة العمرية 20-24 عاماً الحصة الأكبر من العاطلين عن العمل بنسبة 24.3 %. 
أما فيما يتعلق بالتركيب التعليمي للمتعطلين فتشير البيانات إلى أن أكبر شريحة منهم هم حملة الشهادة الجامعية بنسبة 27.6 %، ثم حملة الشهادة الثانوية بنسبة 27.3 %،بينما شكل حملة المؤهلات فوق المتوسطة (فوق الثانوية، وأقل من الجامعة) 11.6%، ثم الفئات التعليمية الأخرى بنسب أقل. وقد بلغت معدلات البطالة لعام 2011 بين المواطنين، وغير المواطنين،وإجمالي القوى العاملة 11.8%، و 1.9%، و 2.8% على التوالي.
</t>
  </si>
  <si>
    <t>الشكل 1.3.5</t>
  </si>
  <si>
    <t>تقديرات معدل البطالة بين المواطنين حسب المنطقة والنوع, منتصف 2011</t>
  </si>
  <si>
    <t>المنطقة / النوع</t>
  </si>
  <si>
    <t>اجمالي المتعطلين</t>
  </si>
  <si>
    <t>إجمالي القوى العاملة</t>
  </si>
  <si>
    <t>معدل البطالة</t>
  </si>
  <si>
    <t xml:space="preserve">1.3.5. إجمالي تقديرات المتعطلون  (15 -64 سنة)  حسب الجنسية و المنطقة والنوع، منتصف 2011 </t>
  </si>
  <si>
    <t xml:space="preserve">2.3.5. إجمالي تقديرات المتعطلين (15 -64 سنة)  حسب الفئة العمرية والجنسية والنوع، منتصف 2011 </t>
  </si>
  <si>
    <t>3.3.5. تقديرات المتعطلين (15 -64 سنة)  حسب الفئة العمرية والجنسية والنوع،  أبوظبي، منتصف  2011</t>
  </si>
  <si>
    <t xml:space="preserve">4.3.5. تقديرات المتعطلين (15 -64 سنة)  حسب الفئة العمرية والجنسية والنوع،  العين، منتصف 2011 </t>
  </si>
  <si>
    <t xml:space="preserve">5.3.5. تقديرات المتعطلين (15 -64 سنة)  حسب الفئة العمرية والجنسية والنوع،  الغربية، منتصف 2011  </t>
  </si>
  <si>
    <t>6.3.5. تقديرات المتعطلين (15 -64 سنة)  حسب الحالة التعليمية والنوع، منتصف 2011</t>
  </si>
  <si>
    <t xml:space="preserve">الحالة التعليمية </t>
  </si>
  <si>
    <t>ابتدائي / حلقة أولى</t>
  </si>
  <si>
    <t>إعدادي / حلقة ثانية</t>
  </si>
  <si>
    <t>فوق الثانوي ودون الجامعي</t>
  </si>
  <si>
    <t>جامعي (البكالوريوس)</t>
  </si>
  <si>
    <t>دبلوم فوق الجامعي</t>
  </si>
  <si>
    <t>ماجستير</t>
  </si>
  <si>
    <t>دكتوراه</t>
  </si>
  <si>
    <t>7.3.5. التوزيع النسبي للمتعطلين (15 -64 سنة)  حسب الحالة التعليمية  والنوع، منتصف 2011</t>
  </si>
  <si>
    <t>8.3.5. تقديرات المواطنين المتعطلين (15 -64 سنة)  حسب الحالة التعليمية والنوع، منتصف 2011</t>
  </si>
  <si>
    <t>9.3.5. التوزيع النسبي للمواطنين المتعطلين (15 -64 سنة)  حسب الحالة التعليمية والنوع، منتصف 2011</t>
  </si>
  <si>
    <t xml:space="preserve">10.3.5. تقديرات غير المواطنين المتعطلين (15 -64 سنة)  حسب الحالة التعليمية والنوع، منتصف 2011 </t>
  </si>
  <si>
    <t>11.3.5. التوزيع النسبي لغير المواطنين المتعطلين (15 -64 سنة) حسب الحالة التعليمية والنوع، منتصف 2011</t>
  </si>
  <si>
    <t>5.4. المشتغلون حسب النشاط الاقتصادي</t>
  </si>
  <si>
    <t>يوضح توزيع عام 2011 للمشتغلين حسب النشاط الاقتصادي الرئيسي أن فئة العاملين في نشاط الإنشاءات تستحوذ على الحصة الأكبر من المشتغلين بنسبة 31.7%،ثم العاملين في أنشطة الأُسَر المعيشية التي تستخدم أفراداً؛ وأنشطة الأُسَر المعيشية في إنتاج سلع وخدمات اخرى بنسبة 9.7%،ثم العاملين في الأنشطة العقارية بنسبة 8.2%. ويلاحظ أن هذا النمط يشابه كثيراً النمط السائد بين فئة غير المواطنين،بينما يختلف عن النمط السائد بين فئة المواطنين حيث يعمل ستة من اصل عشرة في الادارة العامة والدفاع.</t>
  </si>
  <si>
    <t xml:space="preserve">1.4.5. تقديرات المشتغلين (15 سنة فأكثر) حسب النشاط الاقتصادي والنوع، منتصف 2011 </t>
  </si>
  <si>
    <t>التعدين واستغلال المحاجر</t>
  </si>
  <si>
    <t>الصناعة التحويلية</t>
  </si>
  <si>
    <t>إمدادات الكهرباء والغاز والبخار وتكييف الهواء</t>
  </si>
  <si>
    <t>تجميع المياه ومعالجتها وتوصيلها</t>
  </si>
  <si>
    <t>التشييد</t>
  </si>
  <si>
    <t>أنشطة خدمات الإقامة والطعام</t>
  </si>
  <si>
    <t>الإدارة العامة والدفاع؛ والضمان الاجتماعي الإلزامي</t>
  </si>
  <si>
    <t>الأنشطة في مجال صحة الإنسان والعمل الاجتماعي</t>
  </si>
  <si>
    <t>الفنون والترفيه والتسلية</t>
  </si>
  <si>
    <t>أنشطة الخدمات الأخرى</t>
  </si>
  <si>
    <t>أنشطة الأُسَر المعيشية التي تستخدم أفراداً؛ وأنشطة الأُسَر المعيشية في إنتاج سلع وخدمات غير</t>
  </si>
  <si>
    <t>أنشطة المنظمات والهيئات غير الخاضعة للولاية القضائية الوطنية</t>
  </si>
  <si>
    <t>2.4.5. التوزيع النسبي للمشتغلين (15 سنة فأكثر) حسب النشاط الاقتصادي والنوع، منتصف 2011</t>
  </si>
  <si>
    <t>المجموع  (%)</t>
  </si>
  <si>
    <t xml:space="preserve">3.4.5. تقديرات المواطنين المشتغلين (15 سنة فأكثر) حسب النشاط الاقتصادي والنوع، منتصف 2011 </t>
  </si>
  <si>
    <t>4.4.5. التوزيع النسبي للمواطنين المشتغلين (15 سنة فأكثر) حسب النشاط الاقتصادي والنوع، منتصف 2011</t>
  </si>
  <si>
    <t xml:space="preserve">5.4.5.تقديرات غير المواطنين المشتغلين (15 سنة فأكثر) حسب النشاط الاقتصادي والنوع، منتصف 2011 </t>
  </si>
  <si>
    <t>6.4.5. التوزيع النسبي لغير المواطنين المشتغلين (15 سنة فأكثر) حسب النشاط الاقتصادي والنوع، منتصف 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</si>
</sst>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2" formatCode="_(&quot;$&quot;* #,##0_);_(&quot;$&quot;* \(#,##0\);_(&quot;$&quot;*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409]dd\-mmm\-yy;@"/>
    <numFmt numFmtId="167" formatCode="#,##0.0"/>
    <numFmt numFmtId="168" formatCode="0.0"/>
    <numFmt numFmtId="169" formatCode="0.0000"/>
    <numFmt numFmtId="170" formatCode="_-* #,##0.0_-;\-* #,##0.0_-;_-* &quot;-&quot;??_-;_-@_-"/>
    <numFmt numFmtId="171" formatCode="_-* #,##0_-;\-* #,##0_-;_-* &quot;-&quot;??_-;_-@_-"/>
    <numFmt numFmtId="172" formatCode="[h]:mm"/>
    <numFmt numFmtId="173" formatCode="0.0%"/>
    <numFmt numFmtId="174" formatCode="0.000"/>
    <numFmt numFmtId="175" formatCode="0.00_)"/>
    <numFmt numFmtId="176" formatCode="General_)"/>
    <numFmt numFmtId="177" formatCode="_-* #,##0.00_-;_-* #,##0.00\-;_-* &quot;-&quot;??_-;_-@_-"/>
    <numFmt numFmtId="178" formatCode="[$-C0A]dd\-mmm\-yy;@"/>
    <numFmt numFmtId="179" formatCode="#,##0.0_-;#,##0.0\-"/>
    <numFmt numFmtId="180" formatCode="#,##0.0_);\(#,##0.0\)"/>
    <numFmt numFmtId="181" formatCode="_-* #,##0.0_-;_-* #,##0.0\-;_-* &quot;-&quot;??_-;_-@_-"/>
    <numFmt numFmtId="182" formatCode="_-* #,##0_-;_-* #,##0\-;_-* &quot;-&quot;_-;_-@_-"/>
    <numFmt numFmtId="183" formatCode="_-* #,##0_-;_-* #,##0\-;_-* &quot;-&quot;??_-;_-@_-"/>
    <numFmt numFmtId="184" formatCode="#,##0\ &quot;lei&quot;;[Red]\-#,##0\ &quot;lei&quot;"/>
    <numFmt numFmtId="185" formatCode="0.00000000"/>
    <numFmt numFmtId="186" formatCode="#,##0\ &quot;lei&quot;;\-#,##0\ &quot;lei&quot;"/>
    <numFmt numFmtId="187" formatCode="#,##0.00_ ;\-#,##0.00\ "/>
    <numFmt numFmtId="188" formatCode="_-&quot;د.إ.‏&quot;\ * #,##0_-;_-&quot;د.إ.‏&quot;\ * #,##0\-;_-&quot;د.إ.‏&quot;\ * &quot;-&quot;_-;_-@_-"/>
    <numFmt numFmtId="189" formatCode="_-&quot;د.إ.‏&quot;\ * #,##0.00_-;_-&quot;د.إ.‏&quot;\ * #,##0.00\-;_-&quot;د.إ.‏&quot;\ * &quot;-&quot;??_-;_-@_-"/>
    <numFmt numFmtId="190" formatCode="#,##0.0000"/>
    <numFmt numFmtId="191" formatCode="#,##0.000"/>
    <numFmt numFmtId="192" formatCode="_(* #,##0_);_(* \(#,##0\);_(* &quot;-&quot;??_);_(@_)"/>
    <numFmt numFmtId="193" formatCode="#,##0_ ;\-#,##0\ "/>
    <numFmt numFmtId="194" formatCode="#,##0.0_ ;\-#,##0.0\ "/>
    <numFmt numFmtId="195" formatCode="_(* #,##0.0_);_(* \(#,##0.0\);_(* &quot;-&quot;??_);_(@_)"/>
  </numFmts>
  <fonts count="319">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charset val="178"/>
    </font>
    <font>
      <sz val="11"/>
      <color indexed="8"/>
      <name val="Calibri"/>
      <family val="2"/>
    </font>
    <font>
      <sz val="10"/>
      <name val="Arabic Transparent"/>
      <charset val="178"/>
    </font>
    <font>
      <sz val="10"/>
      <name val="Arial"/>
      <family val="2"/>
    </font>
    <font>
      <sz val="8"/>
      <name val="Calibri"/>
      <family val="2"/>
    </font>
    <font>
      <sz val="11"/>
      <color indexed="8"/>
      <name val="Calibri"/>
      <family val="2"/>
    </font>
    <font>
      <sz val="11"/>
      <name val="Arial"/>
      <family val="2"/>
    </font>
    <font>
      <sz val="11"/>
      <color indexed="8"/>
      <name val="Arial"/>
      <family val="2"/>
    </font>
    <font>
      <b/>
      <sz val="11"/>
      <color indexed="8"/>
      <name val="Arial"/>
      <family val="2"/>
    </font>
    <font>
      <sz val="10"/>
      <name val="Arial"/>
      <family val="2"/>
    </font>
    <font>
      <sz val="11"/>
      <color theme="1"/>
      <name val="Calibri"/>
      <family val="2"/>
    </font>
    <font>
      <sz val="11"/>
      <color theme="1"/>
      <name val="Calibri"/>
      <family val="2"/>
      <scheme val="minor"/>
    </font>
    <font>
      <sz val="14"/>
      <color indexed="23"/>
      <name val="Calibri"/>
      <family val="2"/>
    </font>
    <font>
      <sz val="14"/>
      <color indexed="57"/>
      <name val="Calibri"/>
      <family val="2"/>
    </font>
    <font>
      <sz val="14"/>
      <color theme="1"/>
      <name val="Times New Roman"/>
      <family val="1"/>
    </font>
    <font>
      <sz val="14"/>
      <color rgb="FFBE9B55"/>
      <name val="Calibri"/>
      <family val="2"/>
    </font>
    <font>
      <sz val="14"/>
      <color theme="0" tint="-0.249977111117893"/>
      <name val="Calibri"/>
      <family val="2"/>
    </font>
    <font>
      <sz val="14"/>
      <color theme="1"/>
      <name val="Calibri"/>
      <family val="2"/>
    </font>
    <font>
      <sz val="14"/>
      <color indexed="8"/>
      <name val="Calibri"/>
      <family val="2"/>
    </font>
    <font>
      <sz val="14"/>
      <color indexed="55"/>
      <name val="Calibri"/>
      <family val="2"/>
    </font>
    <font>
      <sz val="14"/>
      <color indexed="52"/>
      <name val="Calibri"/>
      <family val="2"/>
    </font>
    <font>
      <sz val="14"/>
      <color rgb="FFBE9B55"/>
      <name val="Times New Roman"/>
      <family val="1"/>
    </font>
    <font>
      <sz val="14"/>
      <color theme="0" tint="-0.34998626667073579"/>
      <name val="Times New Roman"/>
      <family val="1"/>
    </font>
    <font>
      <sz val="14"/>
      <color rgb="FF00B050"/>
      <name val="Calibri"/>
      <family val="2"/>
    </font>
    <font>
      <sz val="14"/>
      <color rgb="FF00B050"/>
      <name val="Times New Roman"/>
      <family val="1"/>
    </font>
    <font>
      <sz val="10"/>
      <color indexed="8"/>
      <name val="Arial"/>
      <family val="2"/>
    </font>
    <font>
      <b/>
      <sz val="10"/>
      <name val="Arial"/>
      <family val="2"/>
    </font>
    <font>
      <b/>
      <sz val="14"/>
      <name val="Arial"/>
      <family val="2"/>
    </font>
    <font>
      <sz val="11"/>
      <color rgb="FFFF0000"/>
      <name val="Arial"/>
      <family val="2"/>
    </font>
    <font>
      <sz val="48"/>
      <color theme="2" tint="-0.249977111117893"/>
      <name val="Arial"/>
      <family val="2"/>
    </font>
    <font>
      <b/>
      <sz val="11"/>
      <name val="Arial"/>
      <family val="2"/>
    </font>
    <font>
      <sz val="11"/>
      <color theme="1"/>
      <name val="Arial"/>
      <family val="2"/>
    </font>
    <font>
      <sz val="11"/>
      <color theme="0" tint="-0.34998626667073579"/>
      <name val="Arial"/>
      <family val="2"/>
    </font>
    <font>
      <sz val="12"/>
      <name val="Arial"/>
      <family val="2"/>
    </font>
    <font>
      <sz val="9"/>
      <name val="Arial"/>
      <family val="2"/>
    </font>
    <font>
      <b/>
      <sz val="10"/>
      <color theme="1"/>
      <name val="Arial"/>
      <family val="2"/>
    </font>
    <font>
      <sz val="10"/>
      <color theme="1"/>
      <name val="Arial"/>
      <family val="2"/>
    </font>
    <font>
      <sz val="9"/>
      <color rgb="FFFF0000"/>
      <name val="Arial"/>
      <family val="2"/>
    </font>
    <font>
      <b/>
      <sz val="10"/>
      <color theme="0" tint="-0.34998626667073579"/>
      <name val="Arial"/>
      <family val="2"/>
    </font>
    <font>
      <sz val="11"/>
      <color indexed="10"/>
      <name val="Arial"/>
      <family val="2"/>
    </font>
    <font>
      <sz val="9"/>
      <color indexed="8"/>
      <name val="Arial"/>
      <family val="2"/>
    </font>
    <font>
      <sz val="9"/>
      <color theme="1"/>
      <name val="Arial"/>
      <family val="2"/>
    </font>
    <font>
      <sz val="10"/>
      <color theme="0" tint="-0.34998626667073579"/>
      <name val="Arial"/>
      <family val="2"/>
    </font>
    <font>
      <b/>
      <sz val="11"/>
      <color rgb="FF000000"/>
      <name val="Arial"/>
      <family val="2"/>
    </font>
    <font>
      <sz val="10"/>
      <name val="Calibri"/>
      <family val="2"/>
      <scheme val="minor"/>
    </font>
    <font>
      <sz val="11"/>
      <color theme="0" tint="-0.34998626667073579"/>
      <name val="Calibri"/>
      <family val="2"/>
      <scheme val="minor"/>
    </font>
    <font>
      <sz val="11"/>
      <name val="Calibri"/>
      <family val="2"/>
      <scheme val="minor"/>
    </font>
    <font>
      <sz val="9"/>
      <color theme="0" tint="-0.34998626667073579"/>
      <name val="Arial"/>
      <family val="2"/>
    </font>
    <font>
      <sz val="10"/>
      <color theme="0" tint="-0.34998626667073579"/>
      <name val="Calibri"/>
      <family val="2"/>
      <scheme val="minor"/>
    </font>
    <font>
      <b/>
      <sz val="9"/>
      <name val="Arial"/>
      <family val="2"/>
    </font>
    <font>
      <sz val="14"/>
      <color theme="1"/>
      <name val="Arial"/>
      <family val="2"/>
    </font>
    <font>
      <b/>
      <sz val="10"/>
      <name val="Calibri"/>
      <family val="2"/>
      <scheme val="minor"/>
    </font>
    <font>
      <b/>
      <sz val="10"/>
      <name val="Calibri"/>
      <family val="2"/>
    </font>
    <font>
      <sz val="10"/>
      <name val="Calibri"/>
      <family val="2"/>
    </font>
    <font>
      <b/>
      <sz val="9"/>
      <color theme="1"/>
      <name val="Arial"/>
      <family val="2"/>
    </font>
    <font>
      <sz val="10"/>
      <name val="Arial"/>
      <family val="2"/>
      <charset val="178"/>
    </font>
    <font>
      <b/>
      <sz val="11"/>
      <color theme="0" tint="-0.34998626667073579"/>
      <name val="Arial"/>
      <family val="2"/>
    </font>
    <font>
      <b/>
      <sz val="9"/>
      <color theme="0" tint="-0.34998626667073579"/>
      <name val="Arial"/>
      <family val="2"/>
    </font>
    <font>
      <sz val="9"/>
      <color theme="0" tint="-0.34998626667073579"/>
      <name val="Calibri"/>
      <family val="2"/>
      <scheme val="minor"/>
    </font>
    <font>
      <sz val="14"/>
      <color theme="0" tint="-0.34998626667073579"/>
      <name val="Arial"/>
      <family val="2"/>
    </font>
    <font>
      <i/>
      <sz val="9"/>
      <name val="Arial"/>
      <family val="2"/>
    </font>
    <font>
      <sz val="14"/>
      <name val="Arial"/>
      <family val="2"/>
    </font>
    <font>
      <b/>
      <sz val="12"/>
      <name val="Arial"/>
      <family val="2"/>
    </font>
    <font>
      <sz val="8"/>
      <name val="Arial"/>
      <family val="2"/>
    </font>
    <font>
      <b/>
      <sz val="11"/>
      <color rgb="FFFF0000"/>
      <name val="Arial"/>
      <family val="2"/>
    </font>
    <font>
      <b/>
      <sz val="14"/>
      <color rgb="FFFF0000"/>
      <name val="Arial"/>
      <family val="2"/>
    </font>
    <font>
      <b/>
      <sz val="10"/>
      <color rgb="FFFF0000"/>
      <name val="Arial"/>
      <family val="2"/>
    </font>
    <font>
      <b/>
      <i/>
      <sz val="10"/>
      <name val="Arial"/>
      <family val="2"/>
    </font>
    <font>
      <b/>
      <i/>
      <sz val="10"/>
      <color rgb="FFFF0000"/>
      <name val="Arial"/>
      <family val="2"/>
    </font>
    <font>
      <i/>
      <sz val="10"/>
      <name val="Arial"/>
      <family val="2"/>
    </font>
    <font>
      <i/>
      <sz val="10"/>
      <color rgb="FFFF0000"/>
      <name val="Arial"/>
      <family val="2"/>
    </font>
    <font>
      <i/>
      <sz val="12"/>
      <name val="Arial"/>
      <family val="2"/>
    </font>
    <font>
      <i/>
      <sz val="10"/>
      <color theme="1"/>
      <name val="Arial"/>
      <family val="2"/>
    </font>
    <font>
      <b/>
      <sz val="10"/>
      <color rgb="FFFF0000"/>
      <name val="Calibri"/>
      <family val="2"/>
    </font>
    <font>
      <i/>
      <sz val="11"/>
      <name val="Calibri"/>
      <family val="2"/>
      <scheme val="minor"/>
    </font>
    <font>
      <sz val="11"/>
      <color rgb="FFFF0000"/>
      <name val="Calibri"/>
      <family val="2"/>
      <scheme val="minor"/>
    </font>
    <font>
      <b/>
      <sz val="11"/>
      <color theme="1"/>
      <name val="Calibri"/>
      <family val="2"/>
      <scheme val="minor"/>
    </font>
    <font>
      <sz val="14"/>
      <color theme="1"/>
      <name val="Tahoma"/>
      <family val="2"/>
    </font>
    <font>
      <sz val="14"/>
      <color theme="0" tint="-0.249977111117893"/>
      <name val="Tahoma"/>
      <family val="2"/>
    </font>
    <font>
      <b/>
      <sz val="14"/>
      <color theme="0" tint="-0.34998626667073579"/>
      <name val="Tahoma"/>
      <family val="2"/>
    </font>
    <font>
      <sz val="14"/>
      <color theme="0" tint="-0.34998626667073579"/>
      <name val="Tahoma"/>
      <family val="2"/>
    </font>
    <font>
      <sz val="14"/>
      <color indexed="55"/>
      <name val="Tahoma"/>
      <family val="2"/>
    </font>
    <font>
      <sz val="14"/>
      <color indexed="57"/>
      <name val="Tahoma"/>
      <family val="2"/>
    </font>
    <font>
      <sz val="14"/>
      <color indexed="52"/>
      <name val="Tahoma"/>
      <family val="2"/>
    </font>
    <font>
      <sz val="14"/>
      <color indexed="8"/>
      <name val="Tahoma"/>
      <family val="2"/>
    </font>
    <font>
      <sz val="14"/>
      <color indexed="23"/>
      <name val="Tahoma"/>
      <family val="2"/>
    </font>
    <font>
      <b/>
      <sz val="12"/>
      <color rgb="FF636466"/>
      <name val="Tahoma"/>
      <family val="2"/>
    </font>
    <font>
      <sz val="11"/>
      <name val="Tahoma"/>
      <family val="2"/>
    </font>
    <font>
      <sz val="11"/>
      <color rgb="FF636466"/>
      <name val="Tahoma"/>
      <family val="2"/>
    </font>
    <font>
      <b/>
      <sz val="10"/>
      <color rgb="FFEE3124"/>
      <name val="Tahoma"/>
      <family val="2"/>
    </font>
    <font>
      <sz val="10"/>
      <color rgb="FF636466"/>
      <name val="Tahoma"/>
      <family val="2"/>
    </font>
    <font>
      <sz val="10"/>
      <color rgb="FF636466"/>
      <name val="Arial"/>
      <family val="2"/>
    </font>
    <font>
      <b/>
      <sz val="22"/>
      <color theme="0" tint="-0.499984740745262"/>
      <name val="Arial"/>
      <family val="2"/>
    </font>
    <font>
      <sz val="11"/>
      <color theme="0" tint="-0.499984740745262"/>
      <name val="Tahoma"/>
      <family val="2"/>
    </font>
    <font>
      <b/>
      <sz val="11"/>
      <color rgb="FF636466"/>
      <name val="Tahoma"/>
      <family val="2"/>
    </font>
    <font>
      <sz val="10"/>
      <name val="Tahoma"/>
      <family val="2"/>
    </font>
    <font>
      <b/>
      <sz val="11"/>
      <name val="Tahoma"/>
      <family val="2"/>
    </font>
    <font>
      <sz val="10"/>
      <name val="Courier"/>
      <family val="3"/>
      <charset val="178"/>
    </font>
    <font>
      <sz val="12"/>
      <name val="Tahoma"/>
      <family val="2"/>
    </font>
    <font>
      <sz val="11"/>
      <color indexed="8"/>
      <name val="Arial"/>
      <family val="2"/>
      <charset val="178"/>
    </font>
    <font>
      <sz val="9"/>
      <color indexed="8"/>
      <name val="Tahoma"/>
      <family val="2"/>
    </font>
    <font>
      <b/>
      <sz val="9"/>
      <color theme="0" tint="-0.499984740745262"/>
      <name val="Tahoma"/>
      <family val="2"/>
    </font>
    <font>
      <sz val="9"/>
      <color theme="0" tint="-0.499984740745262"/>
      <name val="Tahoma"/>
      <family val="2"/>
    </font>
    <font>
      <sz val="9"/>
      <color rgb="FFFF0000"/>
      <name val="Tahoma"/>
      <family val="2"/>
    </font>
    <font>
      <b/>
      <sz val="10"/>
      <color theme="0" tint="-4.9989318521683403E-2"/>
      <name val="Tahoma"/>
      <family val="2"/>
    </font>
    <font>
      <b/>
      <sz val="10"/>
      <color theme="0" tint="-0.499984740745262"/>
      <name val="Tahoma"/>
      <family val="2"/>
    </font>
    <font>
      <sz val="10"/>
      <color theme="0" tint="-0.499984740745262"/>
      <name val="Tahoma"/>
      <family val="2"/>
    </font>
    <font>
      <sz val="9"/>
      <name val="Tahoma"/>
      <family val="2"/>
    </font>
    <font>
      <sz val="10"/>
      <color rgb="FFEE3124"/>
      <name val="Tahoma"/>
      <family val="2"/>
    </font>
    <font>
      <sz val="10"/>
      <color rgb="FFFF0000"/>
      <name val="Tahoma"/>
      <family val="2"/>
    </font>
    <font>
      <b/>
      <sz val="10"/>
      <color rgb="FF636466"/>
      <name val="Tahoma"/>
      <family val="2"/>
    </font>
    <font>
      <sz val="11"/>
      <color theme="1"/>
      <name val="Tahoma"/>
      <family val="2"/>
    </font>
    <font>
      <sz val="9"/>
      <color rgb="FF636466"/>
      <name val="Tahoma"/>
      <family val="2"/>
    </font>
    <font>
      <b/>
      <sz val="11"/>
      <color rgb="FFFF0000"/>
      <name val="Cambria"/>
      <family val="1"/>
    </font>
    <font>
      <sz val="8"/>
      <name val="Tahoma"/>
      <family val="2"/>
    </font>
    <font>
      <b/>
      <sz val="9"/>
      <name val="Tahoma"/>
      <family val="2"/>
    </font>
    <font>
      <b/>
      <sz val="8"/>
      <name val="Tahoma"/>
      <family val="2"/>
    </font>
    <font>
      <b/>
      <sz val="9"/>
      <color theme="1"/>
      <name val="Tahoma"/>
      <family val="2"/>
    </font>
    <font>
      <b/>
      <sz val="9"/>
      <color rgb="FF636466"/>
      <name val="Tahoma"/>
      <family val="2"/>
    </font>
    <font>
      <b/>
      <sz val="9"/>
      <color indexed="8"/>
      <name val="Tahoma"/>
      <family val="2"/>
    </font>
    <font>
      <sz val="8"/>
      <color indexed="8"/>
      <name val="Tahoma"/>
      <family val="2"/>
    </font>
    <font>
      <b/>
      <sz val="14"/>
      <color rgb="FF636466"/>
      <name val="Tahoma"/>
      <family val="2"/>
    </font>
    <font>
      <sz val="11"/>
      <color rgb="FF636466"/>
      <name val="Calibri"/>
      <family val="2"/>
    </font>
    <font>
      <sz val="11"/>
      <color rgb="FF636466"/>
      <name val="Arial"/>
      <family val="2"/>
    </font>
    <font>
      <b/>
      <sz val="11"/>
      <color rgb="FF636466"/>
      <name val="Arial"/>
      <family val="2"/>
    </font>
    <font>
      <b/>
      <sz val="11"/>
      <color rgb="FFEE3124"/>
      <name val="Tahoma"/>
      <family val="2"/>
    </font>
    <font>
      <sz val="8"/>
      <color rgb="FF636466"/>
      <name val="Tahoma"/>
      <family val="2"/>
    </font>
    <font>
      <sz val="8"/>
      <color rgb="FFEE3124"/>
      <name val="Tahoma"/>
      <family val="2"/>
    </font>
    <font>
      <b/>
      <sz val="11"/>
      <color rgb="FFFF0000"/>
      <name val="Tahoma"/>
      <family val="2"/>
    </font>
    <font>
      <sz val="10"/>
      <color rgb="FF636466"/>
      <name val="Calibri"/>
      <family val="2"/>
    </font>
    <font>
      <i/>
      <sz val="11"/>
      <color rgb="FF636466"/>
      <name val="Tahoma"/>
      <family val="2"/>
    </font>
    <font>
      <sz val="12"/>
      <color rgb="FF636466"/>
      <name val="Times New Roman"/>
      <family val="1"/>
    </font>
    <font>
      <b/>
      <sz val="11"/>
      <color rgb="FF636466"/>
      <name val="Cambria"/>
      <family val="1"/>
    </font>
    <font>
      <b/>
      <sz val="10"/>
      <color rgb="FF636466"/>
      <name val="Arial"/>
      <family val="2"/>
    </font>
    <font>
      <sz val="11"/>
      <color rgb="FF636466"/>
      <name val="Calibri"/>
      <family val="2"/>
      <scheme val="minor"/>
    </font>
    <font>
      <b/>
      <sz val="9"/>
      <color indexed="8"/>
      <name val="Cambria"/>
      <family val="1"/>
    </font>
    <font>
      <sz val="8"/>
      <color indexed="8"/>
      <name val="Cambria"/>
      <family val="1"/>
    </font>
    <font>
      <sz val="10"/>
      <color theme="1"/>
      <name val="Calibri"/>
      <family val="2"/>
      <scheme val="minor"/>
    </font>
    <font>
      <b/>
      <sz val="10"/>
      <color theme="0" tint="-4.9989318521683403E-2"/>
      <name val="Arial"/>
      <family val="2"/>
    </font>
    <font>
      <sz val="14"/>
      <color rgb="FF636466"/>
      <name val="Tahoma"/>
      <family val="2"/>
    </font>
    <font>
      <sz val="10"/>
      <color rgb="FF636466"/>
      <name val="Cambria"/>
      <family val="1"/>
    </font>
    <font>
      <sz val="12"/>
      <color rgb="FF636466"/>
      <name val="Tahoma"/>
      <family val="2"/>
    </font>
    <font>
      <sz val="9"/>
      <color rgb="FFEE3124"/>
      <name val="Tahoma"/>
      <family val="2"/>
    </font>
    <font>
      <b/>
      <sz val="11"/>
      <color theme="1" tint="0.34998626667073579"/>
      <name val="Tahoma"/>
      <family val="2"/>
    </font>
    <font>
      <b/>
      <sz val="14"/>
      <color theme="0" tint="-0.34998626667073579"/>
      <name val="Times New Roman"/>
      <family val="1"/>
    </font>
    <font>
      <b/>
      <sz val="14"/>
      <color theme="1"/>
      <name val="Calibri"/>
      <family val="2"/>
    </font>
    <font>
      <b/>
      <sz val="14"/>
      <color indexed="57"/>
      <name val="Calibri"/>
      <family val="2"/>
    </font>
    <font>
      <b/>
      <sz val="14"/>
      <color indexed="52"/>
      <name val="Calibri"/>
      <family val="2"/>
    </font>
    <font>
      <b/>
      <sz val="14"/>
      <color indexed="8"/>
      <name val="Calibri"/>
      <family val="2"/>
    </font>
    <font>
      <b/>
      <sz val="14"/>
      <color indexed="23"/>
      <name val="Calibri"/>
      <family val="2"/>
    </font>
    <font>
      <b/>
      <sz val="10"/>
      <color rgb="FFBE9B55"/>
      <name val="Tahoma"/>
      <family val="2"/>
    </font>
    <font>
      <sz val="36"/>
      <color rgb="FFB4975A"/>
      <name val="Tahoma"/>
      <family val="2"/>
    </font>
    <font>
      <sz val="11"/>
      <color theme="0" tint="-4.9989318521683403E-2"/>
      <name val="Tahoma"/>
      <family val="2"/>
    </font>
    <font>
      <sz val="36"/>
      <color rgb="FF636466"/>
      <name val="Tahoma"/>
      <family val="2"/>
    </font>
    <font>
      <sz val="10"/>
      <color theme="0" tint="-4.9989318521683403E-2"/>
      <name val="Tahoma"/>
      <family val="2"/>
    </font>
    <font>
      <sz val="11"/>
      <color theme="1"/>
      <name val="Calibri"/>
      <family val="2"/>
      <charset val="178"/>
      <scheme val="minor"/>
    </font>
    <font>
      <sz val="12"/>
      <color theme="0" tint="-4.9989318521683403E-2"/>
      <name val="Tahoma"/>
      <family val="2"/>
    </font>
    <font>
      <b/>
      <sz val="10"/>
      <color rgb="FFFF0000"/>
      <name val="Tahoma"/>
      <family val="2"/>
    </font>
    <font>
      <sz val="9"/>
      <color theme="0" tint="-4.9989318521683403E-2"/>
      <name val="Tahoma"/>
      <family val="2"/>
    </font>
    <font>
      <sz val="10"/>
      <color theme="1"/>
      <name val="Cambria"/>
      <family val="1"/>
      <scheme val="major"/>
    </font>
    <font>
      <b/>
      <sz val="9"/>
      <color rgb="FF636466"/>
      <name val="Arial"/>
      <family val="2"/>
    </font>
    <font>
      <b/>
      <sz val="11"/>
      <color theme="0" tint="-4.9989318521683403E-2"/>
      <name val="Tahoma"/>
      <family val="2"/>
    </font>
    <font>
      <b/>
      <sz val="8"/>
      <color rgb="FF636466"/>
      <name val="Tahoma"/>
      <family val="2"/>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1"/>
      <color indexed="60"/>
      <name val="Calibri"/>
      <family val="2"/>
      <charset val="178"/>
    </font>
    <font>
      <sz val="10"/>
      <name val="MS Sans Serif"/>
      <family val="2"/>
    </font>
    <font>
      <b/>
      <sz val="11"/>
      <color indexed="63"/>
      <name val="Calibri"/>
      <family val="2"/>
      <charset val="178"/>
    </font>
    <font>
      <b/>
      <sz val="8"/>
      <name val="Arial"/>
      <family val="2"/>
    </font>
    <font>
      <b/>
      <sz val="18"/>
      <color indexed="56"/>
      <name val="Cambria"/>
      <family val="2"/>
      <charset val="178"/>
    </font>
    <font>
      <b/>
      <sz val="11"/>
      <color indexed="8"/>
      <name val="Calibri"/>
      <family val="2"/>
      <charset val="178"/>
    </font>
    <font>
      <sz val="11"/>
      <color indexed="10"/>
      <name val="Calibri"/>
      <family val="2"/>
      <charset val="178"/>
    </font>
    <font>
      <sz val="12"/>
      <name val="Times New Roman"/>
      <family val="1"/>
      <charset val="178"/>
    </font>
    <font>
      <sz val="11"/>
      <color theme="1" tint="0.499984740745262"/>
      <name val="Tahoma"/>
      <family val="2"/>
    </font>
    <font>
      <b/>
      <sz val="36"/>
      <color rgb="FFB4975A"/>
      <name val="Tahoma"/>
      <family val="2"/>
    </font>
    <font>
      <b/>
      <sz val="12"/>
      <color theme="0" tint="-4.9989318521683403E-2"/>
      <name val="Tahoma"/>
      <family val="2"/>
    </font>
    <font>
      <sz val="8"/>
      <color theme="0" tint="-4.9989318521683403E-2"/>
      <name val="Tahoma"/>
      <family val="2"/>
    </font>
    <font>
      <sz val="10"/>
      <color rgb="FFEE3124"/>
      <name val="Arial"/>
      <family val="2"/>
    </font>
    <font>
      <i/>
      <sz val="10"/>
      <color rgb="FF636466"/>
      <name val="Tahoma"/>
      <family val="2"/>
    </font>
    <font>
      <b/>
      <sz val="11"/>
      <name val="Cambria"/>
      <family val="1"/>
      <scheme val="major"/>
    </font>
    <font>
      <b/>
      <sz val="10"/>
      <color theme="1"/>
      <name val="Cambria"/>
      <family val="1"/>
      <scheme val="major"/>
    </font>
    <font>
      <sz val="11"/>
      <color rgb="FFBE9B55"/>
      <name val="Tahoma"/>
      <family val="2"/>
    </font>
    <font>
      <b/>
      <sz val="9"/>
      <color theme="0" tint="-4.9989318521683403E-2"/>
      <name val="Tahoma"/>
      <family val="2"/>
    </font>
    <font>
      <b/>
      <sz val="11"/>
      <color theme="0" tint="-4.9989318521683403E-2"/>
      <name val="Arial"/>
      <family val="2"/>
    </font>
    <font>
      <b/>
      <sz val="11"/>
      <name val="Calibri"/>
      <family val="2"/>
      <scheme val="minor"/>
    </font>
    <font>
      <b/>
      <sz val="20"/>
      <color theme="6" tint="-0.249977111117893"/>
      <name val="Calibri"/>
      <family val="2"/>
      <scheme val="minor"/>
    </font>
    <font>
      <b/>
      <sz val="16"/>
      <color theme="6" tint="-0.249977111117893"/>
      <name val="Calibri"/>
      <family val="2"/>
      <scheme val="minor"/>
    </font>
    <font>
      <sz val="12"/>
      <color theme="6" tint="-0.249977111117893"/>
      <name val="Calibri"/>
      <family val="2"/>
      <scheme val="minor"/>
    </font>
    <font>
      <sz val="11"/>
      <color theme="6" tint="-0.249977111117893"/>
      <name val="Calibri"/>
      <family val="2"/>
      <scheme val="minor"/>
    </font>
    <font>
      <b/>
      <sz val="14"/>
      <name val="Calibri"/>
      <family val="2"/>
      <scheme val="minor"/>
    </font>
    <font>
      <sz val="11"/>
      <name val="Calibri"/>
      <family val="2"/>
    </font>
    <font>
      <sz val="11"/>
      <color theme="0" tint="-0.249977111117893"/>
      <name val="Calibri"/>
      <family val="2"/>
    </font>
    <font>
      <sz val="11"/>
      <color theme="0" tint="-0.34998626667073579"/>
      <name val="Calibri"/>
      <family val="2"/>
    </font>
    <font>
      <sz val="11"/>
      <color theme="0" tint="-0.499984740745262"/>
      <name val="Calibri"/>
      <family val="2"/>
    </font>
    <font>
      <b/>
      <sz val="11"/>
      <name val="Calibri"/>
      <family val="2"/>
    </font>
    <font>
      <b/>
      <sz val="10"/>
      <color theme="0" tint="-0.34998626667073579"/>
      <name val="Calibri"/>
      <family val="2"/>
    </font>
    <font>
      <b/>
      <sz val="10"/>
      <color theme="0" tint="-0.499984740745262"/>
      <name val="Calibri"/>
      <family val="2"/>
    </font>
    <font>
      <b/>
      <sz val="10"/>
      <color theme="0" tint="-0.34998626667073579"/>
      <name val="Calibri"/>
      <family val="2"/>
      <scheme val="minor"/>
    </font>
    <font>
      <sz val="36"/>
      <color rgb="FFFF0000"/>
      <name val="Calibri"/>
      <family val="2"/>
      <scheme val="minor"/>
    </font>
    <font>
      <sz val="10"/>
      <color theme="0" tint="-0.34998626667073579"/>
      <name val="Calibri"/>
      <family val="2"/>
    </font>
    <font>
      <sz val="10"/>
      <color theme="0" tint="-0.499984740745262"/>
      <name val="Calibri"/>
      <family val="2"/>
    </font>
    <font>
      <sz val="36"/>
      <name val="Calibri"/>
      <family val="2"/>
    </font>
    <font>
      <sz val="8"/>
      <name val="Calibri"/>
      <family val="2"/>
      <scheme val="minor"/>
    </font>
    <font>
      <sz val="11"/>
      <color theme="0" tint="-0.249977111117893"/>
      <name val="Calibri"/>
      <family val="2"/>
      <scheme val="minor"/>
    </font>
    <font>
      <sz val="9"/>
      <name val="Calibri"/>
      <family val="2"/>
      <scheme val="minor"/>
    </font>
    <font>
      <b/>
      <sz val="9"/>
      <name val="Calibri"/>
      <family val="2"/>
      <scheme val="minor"/>
    </font>
    <font>
      <b/>
      <sz val="10"/>
      <color theme="0" tint="-0.249977111117893"/>
      <name val="Tahoma"/>
      <family val="2"/>
    </font>
    <font>
      <b/>
      <sz val="10"/>
      <color theme="0" tint="-0.34998626667073579"/>
      <name val="Tahoma"/>
      <family val="2"/>
    </font>
    <font>
      <sz val="10"/>
      <color theme="0" tint="-0.249977111117893"/>
      <name val="Tahoma"/>
      <family val="2"/>
    </font>
    <font>
      <sz val="10"/>
      <color theme="0" tint="-0.34998626667073579"/>
      <name val="Tahoma"/>
      <family val="2"/>
    </font>
    <font>
      <sz val="8"/>
      <color theme="0" tint="-0.249977111117893"/>
      <name val="Tahoma"/>
      <family val="2"/>
    </font>
    <font>
      <sz val="8"/>
      <color theme="0" tint="-0.34998626667073579"/>
      <name val="Tahoma"/>
      <family val="2"/>
    </font>
    <font>
      <b/>
      <sz val="11"/>
      <color theme="1"/>
      <name val="Calibri"/>
      <family val="2"/>
    </font>
    <font>
      <b/>
      <sz val="10"/>
      <color theme="1"/>
      <name val="Calibri"/>
      <family val="2"/>
      <scheme val="minor"/>
    </font>
    <font>
      <b/>
      <sz val="10"/>
      <color theme="1"/>
      <name val="Calibri"/>
      <family val="2"/>
    </font>
    <font>
      <sz val="10"/>
      <color theme="1"/>
      <name val="Calibri"/>
      <family val="2"/>
    </font>
    <font>
      <sz val="9"/>
      <color theme="1"/>
      <name val="Calibri"/>
      <family val="2"/>
      <scheme val="minor"/>
    </font>
    <font>
      <b/>
      <sz val="9"/>
      <color theme="1"/>
      <name val="Calibri"/>
      <family val="2"/>
      <scheme val="minor"/>
    </font>
    <font>
      <i/>
      <sz val="11"/>
      <color theme="1"/>
      <name val="Calibri"/>
      <family val="2"/>
      <scheme val="minor"/>
    </font>
    <font>
      <b/>
      <sz val="10"/>
      <color theme="1"/>
      <name val="Tahoma"/>
      <family val="2"/>
    </font>
    <font>
      <sz val="10"/>
      <color rgb="FFFF0000"/>
      <name val="Calibri"/>
      <family val="2"/>
      <scheme val="minor"/>
    </font>
    <font>
      <sz val="9"/>
      <name val="Calibri"/>
      <family val="2"/>
    </font>
    <font>
      <b/>
      <sz val="12"/>
      <name val="Calibri"/>
      <family val="2"/>
      <scheme val="minor"/>
    </font>
    <font>
      <b/>
      <sz val="9"/>
      <name val="Calibri"/>
      <family val="2"/>
    </font>
    <font>
      <b/>
      <sz val="15"/>
      <name val="Calibri"/>
      <family val="2"/>
    </font>
    <font>
      <sz val="9"/>
      <color theme="0" tint="-0.249977111117893"/>
      <name val="Calibri"/>
      <family val="2"/>
    </font>
    <font>
      <sz val="9"/>
      <color theme="0" tint="-0.34998626667073579"/>
      <name val="Calibri"/>
      <family val="2"/>
    </font>
    <font>
      <sz val="9"/>
      <color theme="0" tint="-0.499984740745262"/>
      <name val="Calibri"/>
      <family val="2"/>
    </font>
    <font>
      <sz val="9"/>
      <color indexed="8"/>
      <name val="Calibri"/>
      <family val="2"/>
    </font>
    <font>
      <sz val="11"/>
      <color theme="0" tint="-0.499984740745262"/>
      <name val="Calibri"/>
      <family val="2"/>
      <scheme val="minor"/>
    </font>
    <font>
      <sz val="11"/>
      <color indexed="8"/>
      <name val="Calibri"/>
      <family val="2"/>
      <scheme val="minor"/>
    </font>
    <font>
      <b/>
      <sz val="11"/>
      <color theme="0" tint="-0.34998626667073579"/>
      <name val="Calibri"/>
      <family val="2"/>
      <scheme val="minor"/>
    </font>
    <font>
      <b/>
      <sz val="11"/>
      <color theme="0" tint="-0.34998626667073579"/>
      <name val="Calibri"/>
      <family val="2"/>
    </font>
    <font>
      <b/>
      <sz val="9"/>
      <color theme="0" tint="-0.34998626667073579"/>
      <name val="Calibri"/>
      <family val="2"/>
      <scheme val="minor"/>
    </font>
    <font>
      <b/>
      <sz val="10"/>
      <color rgb="FFFF0000"/>
      <name val="Calibri"/>
      <family val="2"/>
      <scheme val="minor"/>
    </font>
    <font>
      <sz val="9"/>
      <color rgb="FFFF0000"/>
      <name val="Calibri"/>
      <family val="2"/>
      <scheme val="minor"/>
    </font>
    <font>
      <sz val="12"/>
      <name val="Calibri"/>
      <family val="2"/>
      <scheme val="minor"/>
    </font>
    <font>
      <sz val="12"/>
      <color theme="0" tint="-0.249977111117893"/>
      <name val="Calibri"/>
      <family val="2"/>
      <scheme val="minor"/>
    </font>
    <font>
      <b/>
      <sz val="10"/>
      <color theme="0" tint="-0.249977111117893"/>
      <name val="Calibri"/>
      <family val="2"/>
      <scheme val="minor"/>
    </font>
    <font>
      <b/>
      <sz val="10"/>
      <color theme="0" tint="-0.249977111117893"/>
      <name val="Calibri"/>
      <family val="2"/>
    </font>
    <font>
      <sz val="10"/>
      <color theme="0" tint="-0.249977111117893"/>
      <name val="Calibri"/>
      <family val="2"/>
    </font>
    <font>
      <sz val="12"/>
      <color theme="0" tint="-0.34998626667073579"/>
      <name val="Calibri"/>
      <family val="2"/>
      <scheme val="minor"/>
    </font>
    <font>
      <sz val="9"/>
      <color rgb="FFFF0000"/>
      <name val="Calibri"/>
      <family val="2"/>
    </font>
    <font>
      <b/>
      <sz val="11"/>
      <color rgb="FF00B050"/>
      <name val="Calibri"/>
      <family val="2"/>
    </font>
    <font>
      <b/>
      <sz val="10"/>
      <color rgb="FF00B050"/>
      <name val="Calibri"/>
      <family val="2"/>
      <scheme val="minor"/>
    </font>
    <font>
      <b/>
      <sz val="10"/>
      <color rgb="FF00B050"/>
      <name val="Calibri"/>
      <family val="2"/>
    </font>
    <font>
      <sz val="10"/>
      <color rgb="FF00B050"/>
      <name val="Calibri"/>
      <family val="2"/>
      <scheme val="minor"/>
    </font>
    <font>
      <sz val="10"/>
      <color rgb="FF00B050"/>
      <name val="Calibri"/>
      <family val="2"/>
    </font>
    <font>
      <sz val="11"/>
      <color rgb="FF00B050"/>
      <name val="Calibri"/>
      <family val="2"/>
      <scheme val="minor"/>
    </font>
    <font>
      <sz val="8"/>
      <color theme="1"/>
      <name val="Tahoma"/>
      <family val="2"/>
    </font>
    <font>
      <sz val="8"/>
      <color rgb="FF000000"/>
      <name val="Tahoma"/>
      <family val="2"/>
    </font>
    <font>
      <sz val="10"/>
      <color theme="1"/>
      <name val="Tahoma"/>
      <family val="2"/>
    </font>
    <font>
      <b/>
      <strike/>
      <sz val="11"/>
      <name val="Calibri"/>
      <family val="2"/>
      <scheme val="minor"/>
    </font>
    <font>
      <sz val="12"/>
      <color theme="0" tint="-0.34998626667073579"/>
      <name val="Calibri"/>
      <family val="2"/>
    </font>
    <font>
      <b/>
      <sz val="11"/>
      <color theme="0" tint="-0.249977111117893"/>
      <name val="Calibri"/>
      <family val="2"/>
      <scheme val="minor"/>
    </font>
    <font>
      <b/>
      <sz val="9"/>
      <color theme="0" tint="-0.249977111117893"/>
      <name val="Calibri"/>
      <family val="2"/>
      <scheme val="minor"/>
    </font>
    <font>
      <sz val="10"/>
      <color theme="0" tint="-0.249977111117893"/>
      <name val="Calibri"/>
      <family val="2"/>
      <scheme val="minor"/>
    </font>
    <font>
      <b/>
      <sz val="9"/>
      <color theme="0" tint="-0.249977111117893"/>
      <name val="Calibri"/>
      <family val="2"/>
    </font>
    <font>
      <b/>
      <sz val="9"/>
      <color theme="0" tint="-0.34998626667073579"/>
      <name val="Calibri"/>
      <family val="2"/>
    </font>
    <font>
      <b/>
      <sz val="11"/>
      <color theme="0" tint="-0.249977111117893"/>
      <name val="Calibri"/>
      <family val="2"/>
    </font>
    <font>
      <b/>
      <sz val="14"/>
      <color indexed="8"/>
      <name val="Calibri"/>
      <family val="2"/>
      <scheme val="minor"/>
    </font>
    <font>
      <b/>
      <sz val="12"/>
      <color indexed="8"/>
      <name val="Calibri"/>
      <family val="2"/>
      <scheme val="minor"/>
    </font>
    <font>
      <b/>
      <sz val="10"/>
      <color indexed="8"/>
      <name val="Calibri"/>
      <family val="2"/>
      <scheme val="minor"/>
    </font>
    <font>
      <b/>
      <sz val="11"/>
      <color indexed="8"/>
      <name val="Calibri"/>
      <family val="2"/>
      <scheme val="minor"/>
    </font>
    <font>
      <b/>
      <sz val="11"/>
      <color rgb="FFFF0000"/>
      <name val="Calibri"/>
      <family val="2"/>
      <scheme val="minor"/>
    </font>
    <font>
      <sz val="10"/>
      <color indexed="8"/>
      <name val="Calibri"/>
      <family val="2"/>
      <scheme val="minor"/>
    </font>
    <font>
      <sz val="9"/>
      <color indexed="8"/>
      <name val="Calibri"/>
      <family val="2"/>
      <scheme val="minor"/>
    </font>
    <font>
      <sz val="8"/>
      <color indexed="8"/>
      <name val="Calibri"/>
      <family val="2"/>
      <scheme val="minor"/>
    </font>
    <font>
      <b/>
      <sz val="8"/>
      <color indexed="8"/>
      <name val="Calibri"/>
      <family val="2"/>
      <scheme val="minor"/>
    </font>
    <font>
      <sz val="8"/>
      <color theme="1"/>
      <name val="Calibri"/>
      <family val="2"/>
      <scheme val="minor"/>
    </font>
    <font>
      <sz val="11"/>
      <color indexed="60"/>
      <name val="Calibri"/>
      <family val="2"/>
      <scheme val="minor"/>
    </font>
    <font>
      <i/>
      <sz val="9"/>
      <color indexed="8"/>
      <name val="Calibri"/>
      <family val="2"/>
      <scheme val="minor"/>
    </font>
    <font>
      <b/>
      <sz val="9"/>
      <color indexed="8"/>
      <name val="Calibri"/>
      <family val="2"/>
      <scheme val="minor"/>
    </font>
    <font>
      <sz val="12"/>
      <color indexed="8"/>
      <name val="Calibri"/>
      <family val="2"/>
      <scheme val="minor"/>
    </font>
    <font>
      <vertAlign val="superscript"/>
      <sz val="9"/>
      <color indexed="8"/>
      <name val="Calibri"/>
      <family val="2"/>
      <scheme val="minor"/>
    </font>
    <font>
      <b/>
      <sz val="11"/>
      <color indexed="9"/>
      <name val="Calibri"/>
      <family val="2"/>
      <scheme val="minor"/>
    </font>
    <font>
      <b/>
      <sz val="12"/>
      <color theme="1"/>
      <name val="Calibri"/>
      <family val="2"/>
      <scheme val="minor"/>
    </font>
    <font>
      <b/>
      <i/>
      <sz val="10"/>
      <color theme="1"/>
      <name val="Calibri"/>
      <family val="2"/>
      <scheme val="minor"/>
    </font>
    <font>
      <b/>
      <i/>
      <sz val="10"/>
      <color theme="1"/>
      <name val="Calibri"/>
      <family val="2"/>
    </font>
    <font>
      <i/>
      <sz val="10"/>
      <color theme="1"/>
      <name val="Calibri"/>
      <family val="2"/>
      <scheme val="minor"/>
    </font>
    <font>
      <i/>
      <sz val="11"/>
      <color theme="1"/>
      <name val="Calibri"/>
      <family val="2"/>
    </font>
    <font>
      <i/>
      <sz val="10"/>
      <color theme="1"/>
      <name val="Calibri"/>
      <family val="2"/>
    </font>
    <font>
      <sz val="9"/>
      <color theme="1"/>
      <name val="Calibri"/>
      <family val="2"/>
    </font>
    <font>
      <b/>
      <sz val="9"/>
      <color theme="1"/>
      <name val="Calibri"/>
      <family val="2"/>
    </font>
    <font>
      <b/>
      <sz val="11"/>
      <color indexed="63"/>
      <name val="Calibri"/>
      <family val="2"/>
      <scheme val="minor"/>
    </font>
    <font>
      <b/>
      <sz val="15.15"/>
      <color theme="1"/>
      <name val="Calibri"/>
      <family val="2"/>
      <scheme val="minor"/>
    </font>
    <font>
      <i/>
      <sz val="10"/>
      <name val="Calibri"/>
      <family val="2"/>
    </font>
    <font>
      <b/>
      <sz val="10"/>
      <color indexed="8"/>
      <name val="Calibri"/>
      <family val="2"/>
    </font>
    <font>
      <b/>
      <sz val="12"/>
      <color rgb="FFFF0000"/>
      <name val="Calibri"/>
      <family val="2"/>
      <scheme val="minor"/>
    </font>
    <font>
      <b/>
      <sz val="14"/>
      <color indexed="55"/>
      <name val="Tahoma"/>
      <family val="2"/>
    </font>
    <font>
      <sz val="22"/>
      <color rgb="FF636466"/>
      <name val="Tahoma"/>
      <family val="2"/>
    </font>
    <font>
      <sz val="24"/>
      <color rgb="FFB4975A"/>
      <name val="Tahoma"/>
      <family val="2"/>
    </font>
    <font>
      <sz val="10"/>
      <color rgb="FF636466"/>
      <name val="Calibri"/>
      <family val="2"/>
      <scheme val="minor"/>
    </font>
    <font>
      <b/>
      <sz val="10"/>
      <color theme="0"/>
      <name val="Tahoma"/>
      <family val="2"/>
    </font>
    <font>
      <b/>
      <u val="singleAccounting"/>
      <sz val="11"/>
      <name val="Calibri"/>
      <family val="2"/>
      <scheme val="minor"/>
    </font>
    <font>
      <b/>
      <u val="singleAccounting"/>
      <sz val="10"/>
      <name val="Tahoma"/>
      <family val="2"/>
    </font>
    <font>
      <b/>
      <u/>
      <sz val="10"/>
      <color rgb="FF636466"/>
      <name val="Tahoma"/>
      <family val="2"/>
    </font>
  </fonts>
  <fills count="36">
    <fill>
      <patternFill patternType="none"/>
    </fill>
    <fill>
      <patternFill patternType="gray125"/>
    </fill>
    <fill>
      <patternFill patternType="solid">
        <fgColor rgb="FFD4AE58"/>
        <bgColor indexed="64"/>
      </patternFill>
    </fill>
    <fill>
      <patternFill patternType="solid">
        <fgColor theme="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CECDCB"/>
        <bgColor indexed="64"/>
      </patternFill>
    </fill>
    <fill>
      <patternFill patternType="solid">
        <fgColor rgb="FF82818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249977111117893"/>
        <bgColor indexed="64"/>
      </patternFill>
    </fill>
    <fill>
      <patternFill patternType="solid">
        <fgColor theme="0" tint="-4.9989318521683403E-2"/>
        <bgColor indexed="64"/>
      </patternFill>
    </fill>
    <fill>
      <patternFill patternType="solid">
        <fgColor indexed="10"/>
        <bgColor indexed="64"/>
      </patternFill>
    </fill>
    <fill>
      <patternFill patternType="solid">
        <fgColor rgb="FF838183"/>
        <bgColor indexed="64"/>
      </patternFill>
    </fill>
  </fills>
  <borders count="4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rgb="FFFF0000"/>
      </right>
      <top/>
      <bottom/>
      <diagonal/>
    </border>
    <border>
      <left style="thin">
        <color rgb="FFFF0000"/>
      </left>
      <right/>
      <top/>
      <bottom/>
      <diagonal/>
    </border>
    <border>
      <left/>
      <right/>
      <top/>
      <bottom style="thin">
        <color theme="0" tint="-4.9989318521683403E-2"/>
      </bottom>
      <diagonal/>
    </border>
    <border>
      <left style="thin">
        <color theme="0" tint="-4.9989318521683403E-2"/>
      </left>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right style="thin">
        <color rgb="FFEE3124"/>
      </right>
      <top/>
      <bottom/>
      <diagonal/>
    </border>
    <border>
      <left style="thin">
        <color rgb="FFEE312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29"/>
      </left>
      <right style="medium">
        <color indexed="29"/>
      </right>
      <top style="medium">
        <color indexed="29"/>
      </top>
      <bottom style="medium">
        <color indexed="29"/>
      </bottom>
      <diagonal/>
    </border>
    <border>
      <left/>
      <right style="medium">
        <color indexed="29"/>
      </right>
      <top style="medium">
        <color indexed="29"/>
      </top>
      <bottom style="medium">
        <color indexed="29"/>
      </bottom>
      <diagonal/>
    </border>
    <border>
      <left style="medium">
        <color indexed="29"/>
      </left>
      <right style="medium">
        <color indexed="29"/>
      </right>
      <top/>
      <bottom style="medium">
        <color indexed="29"/>
      </bottom>
      <diagonal/>
    </border>
    <border>
      <left/>
      <right style="medium">
        <color indexed="29"/>
      </right>
      <top/>
      <bottom style="medium">
        <color indexed="29"/>
      </bottom>
      <diagonal/>
    </border>
    <border>
      <left style="medium">
        <color indexed="29"/>
      </left>
      <right style="medium">
        <color indexed="29"/>
      </right>
      <top/>
      <bottom style="thin">
        <color indexed="64"/>
      </bottom>
      <diagonal/>
    </border>
    <border>
      <left/>
      <right style="medium">
        <color indexed="29"/>
      </right>
      <top/>
      <bottom style="thin">
        <color indexed="64"/>
      </bottom>
      <diagonal/>
    </border>
  </borders>
  <cellStyleXfs count="10110">
    <xf numFmtId="0" fontId="0" fillId="0" borderId="0"/>
    <xf numFmtId="165" fontId="13" fillId="0" borderId="0" applyFont="0" applyFill="0" applyBorder="0" applyAlignment="0" applyProtection="0"/>
    <xf numFmtId="166" fontId="13" fillId="0" borderId="0" applyFont="0" applyFill="0" applyBorder="0" applyAlignment="0" applyProtection="0"/>
    <xf numFmtId="167" fontId="13" fillId="0" borderId="0" applyFont="0" applyFill="0" applyBorder="0" applyAlignment="0" applyProtection="0"/>
    <xf numFmtId="165" fontId="7" fillId="0" borderId="0" applyFont="0" applyFill="0" applyBorder="0" applyAlignment="0" applyProtection="0"/>
    <xf numFmtId="164" fontId="13" fillId="0" borderId="0" applyFont="0" applyFill="0" applyBorder="0" applyAlignment="0" applyProtection="0"/>
    <xf numFmtId="0" fontId="10" fillId="0" borderId="0" applyNumberFormat="0">
      <alignment horizontal="right"/>
    </xf>
    <xf numFmtId="0" fontId="18" fillId="0" borderId="0"/>
    <xf numFmtId="0" fontId="18" fillId="0" borderId="0"/>
    <xf numFmtId="0" fontId="18" fillId="0" borderId="0"/>
    <xf numFmtId="0" fontId="18" fillId="0" borderId="0"/>
    <xf numFmtId="0" fontId="19"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9" fillId="0" borderId="0"/>
    <xf numFmtId="0" fontId="19" fillId="0" borderId="0"/>
    <xf numFmtId="0" fontId="8" fillId="0" borderId="0"/>
    <xf numFmtId="0" fontId="17" fillId="0" borderId="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4" fontId="6" fillId="0" borderId="0" applyFont="0" applyFill="0" applyBorder="0" applyAlignment="0" applyProtection="0"/>
    <xf numFmtId="0" fontId="33" fillId="0" borderId="0">
      <alignment vertical="top"/>
    </xf>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18" fillId="0" borderId="0" applyFont="0" applyFill="0" applyBorder="0" applyAlignment="0" applyProtection="0"/>
    <xf numFmtId="0" fontId="4" fillId="0" borderId="0"/>
    <xf numFmtId="0" fontId="63" fillId="0" borderId="0"/>
    <xf numFmtId="9" fontId="4" fillId="0" borderId="0" applyFont="0" applyFill="0" applyBorder="0" applyAlignment="0" applyProtection="0"/>
    <xf numFmtId="0" fontId="18" fillId="0" borderId="0"/>
    <xf numFmtId="165"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8" fillId="0" borderId="0"/>
    <xf numFmtId="165" fontId="3" fillId="0" borderId="0" applyFont="0" applyFill="0" applyBorder="0" applyAlignment="0" applyProtection="0"/>
    <xf numFmtId="43" fontId="18" fillId="0" borderId="0" applyFont="0" applyFill="0" applyBorder="0" applyAlignment="0" applyProtection="0"/>
    <xf numFmtId="9" fontId="3" fillId="0" borderId="0" applyFont="0" applyFill="0" applyBorder="0" applyAlignment="0" applyProtection="0"/>
    <xf numFmtId="171" fontId="105" fillId="0" borderId="0"/>
    <xf numFmtId="177" fontId="107" fillId="0" borderId="0"/>
    <xf numFmtId="0" fontId="18" fillId="0" borderId="0"/>
    <xf numFmtId="0" fontId="3" fillId="0" borderId="0"/>
    <xf numFmtId="177" fontId="107" fillId="0" borderId="0"/>
    <xf numFmtId="0" fontId="107" fillId="0" borderId="0"/>
    <xf numFmtId="0" fontId="3" fillId="0" borderId="0"/>
    <xf numFmtId="0" fontId="163" fillId="0" borderId="0"/>
    <xf numFmtId="0" fontId="3" fillId="0" borderId="0"/>
    <xf numFmtId="0" fontId="18" fillId="0" borderId="0"/>
    <xf numFmtId="0" fontId="163" fillId="0" borderId="0"/>
    <xf numFmtId="177" fontId="107" fillId="0" borderId="0"/>
    <xf numFmtId="0" fontId="3" fillId="0" borderId="0"/>
    <xf numFmtId="0" fontId="3" fillId="0" borderId="0"/>
    <xf numFmtId="0" fontId="11" fillId="0" borderId="0">
      <alignment horizontal="left" wrapText="1"/>
    </xf>
    <xf numFmtId="0" fontId="3" fillId="0" borderId="0"/>
    <xf numFmtId="0" fontId="3" fillId="0" borderId="0"/>
    <xf numFmtId="166" fontId="3" fillId="0" borderId="0"/>
    <xf numFmtId="0" fontId="3" fillId="0" borderId="0"/>
    <xf numFmtId="166" fontId="3" fillId="0" borderId="0"/>
    <xf numFmtId="0" fontId="3" fillId="0" borderId="0"/>
    <xf numFmtId="0" fontId="163" fillId="0" borderId="0"/>
    <xf numFmtId="0" fontId="3" fillId="0" borderId="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1" borderId="0" applyNumberFormat="0" applyBorder="0" applyAlignment="0" applyProtection="0"/>
    <xf numFmtId="0" fontId="8" fillId="11" borderId="0" applyNumberFormat="0" applyBorder="0" applyAlignment="0" applyProtection="0"/>
    <xf numFmtId="166" fontId="8" fillId="11" borderId="0" applyNumberFormat="0" applyBorder="0" applyAlignment="0" applyProtection="0"/>
    <xf numFmtId="166" fontId="8" fillId="11"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5" borderId="0" applyNumberFormat="0" applyBorder="0" applyAlignment="0" applyProtection="0"/>
    <xf numFmtId="0" fontId="8" fillId="15" borderId="0" applyNumberFormat="0" applyBorder="0" applyAlignment="0" applyProtection="0"/>
    <xf numFmtId="166" fontId="8" fillId="15" borderId="0" applyNumberFormat="0" applyBorder="0" applyAlignment="0" applyProtection="0"/>
    <xf numFmtId="166" fontId="8" fillId="15"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8" borderId="0" applyNumberFormat="0" applyBorder="0" applyAlignment="0" applyProtection="0"/>
    <xf numFmtId="0" fontId="8" fillId="18" borderId="0" applyNumberFormat="0" applyBorder="0" applyAlignment="0" applyProtection="0"/>
    <xf numFmtId="166" fontId="8" fillId="18" borderId="0" applyNumberFormat="0" applyBorder="0" applyAlignment="0" applyProtection="0"/>
    <xf numFmtId="166" fontId="8" fillId="18"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3" borderId="0" applyNumberFormat="0" applyBorder="0" applyAlignment="0" applyProtection="0"/>
    <xf numFmtId="0" fontId="8" fillId="13" borderId="0" applyNumberFormat="0" applyBorder="0" applyAlignment="0" applyProtection="0"/>
    <xf numFmtId="166" fontId="8" fillId="13" borderId="0" applyNumberFormat="0" applyBorder="0" applyAlignment="0" applyProtection="0"/>
    <xf numFmtId="166" fontId="8" fillId="13"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20" borderId="0" applyNumberFormat="0" applyBorder="0" applyAlignment="0" applyProtection="0"/>
    <xf numFmtId="0" fontId="171" fillId="20" borderId="0" applyNumberFormat="0" applyBorder="0" applyAlignment="0" applyProtection="0"/>
    <xf numFmtId="166" fontId="171" fillId="20" borderId="0" applyNumberFormat="0" applyBorder="0" applyAlignment="0" applyProtection="0"/>
    <xf numFmtId="166" fontId="171" fillId="20"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7" borderId="0" applyNumberFormat="0" applyBorder="0" applyAlignment="0" applyProtection="0"/>
    <xf numFmtId="0" fontId="171" fillId="17" borderId="0" applyNumberFormat="0" applyBorder="0" applyAlignment="0" applyProtection="0"/>
    <xf numFmtId="166" fontId="171" fillId="17" borderId="0" applyNumberFormat="0" applyBorder="0" applyAlignment="0" applyProtection="0"/>
    <xf numFmtId="166" fontId="171" fillId="17"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18" borderId="0" applyNumberFormat="0" applyBorder="0" applyAlignment="0" applyProtection="0"/>
    <xf numFmtId="0" fontId="171" fillId="18" borderId="0" applyNumberFormat="0" applyBorder="0" applyAlignment="0" applyProtection="0"/>
    <xf numFmtId="166" fontId="171" fillId="18" borderId="0" applyNumberFormat="0" applyBorder="0" applyAlignment="0" applyProtection="0"/>
    <xf numFmtId="166" fontId="171" fillId="18"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3" borderId="0" applyNumberFormat="0" applyBorder="0" applyAlignment="0" applyProtection="0"/>
    <xf numFmtId="0" fontId="171" fillId="23" borderId="0" applyNumberFormat="0" applyBorder="0" applyAlignment="0" applyProtection="0"/>
    <xf numFmtId="166" fontId="171" fillId="23" borderId="0" applyNumberFormat="0" applyBorder="0" applyAlignment="0" applyProtection="0"/>
    <xf numFmtId="166" fontId="171" fillId="23"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4" borderId="0" applyNumberFormat="0" applyBorder="0" applyAlignment="0" applyProtection="0"/>
    <xf numFmtId="0" fontId="171" fillId="24" borderId="0" applyNumberFormat="0" applyBorder="0" applyAlignment="0" applyProtection="0"/>
    <xf numFmtId="166" fontId="171" fillId="24" borderId="0" applyNumberFormat="0" applyBorder="0" applyAlignment="0" applyProtection="0"/>
    <xf numFmtId="166" fontId="171" fillId="24"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5" borderId="0" applyNumberFormat="0" applyBorder="0" applyAlignment="0" applyProtection="0"/>
    <xf numFmtId="0" fontId="171" fillId="25" borderId="0" applyNumberFormat="0" applyBorder="0" applyAlignment="0" applyProtection="0"/>
    <xf numFmtId="166" fontId="171" fillId="25" borderId="0" applyNumberFormat="0" applyBorder="0" applyAlignment="0" applyProtection="0"/>
    <xf numFmtId="166" fontId="171" fillId="25"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6" borderId="0" applyNumberFormat="0" applyBorder="0" applyAlignment="0" applyProtection="0"/>
    <xf numFmtId="0" fontId="171" fillId="26" borderId="0" applyNumberFormat="0" applyBorder="0" applyAlignment="0" applyProtection="0"/>
    <xf numFmtId="166" fontId="171" fillId="26" borderId="0" applyNumberFormat="0" applyBorder="0" applyAlignment="0" applyProtection="0"/>
    <xf numFmtId="166" fontId="171" fillId="26"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1" borderId="0" applyNumberFormat="0" applyBorder="0" applyAlignment="0" applyProtection="0"/>
    <xf numFmtId="0" fontId="171" fillId="21" borderId="0" applyNumberFormat="0" applyBorder="0" applyAlignment="0" applyProtection="0"/>
    <xf numFmtId="166" fontId="171" fillId="21" borderId="0" applyNumberFormat="0" applyBorder="0" applyAlignment="0" applyProtection="0"/>
    <xf numFmtId="166" fontId="171" fillId="21"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2" borderId="0" applyNumberFormat="0" applyBorder="0" applyAlignment="0" applyProtection="0"/>
    <xf numFmtId="0" fontId="171" fillId="22" borderId="0" applyNumberFormat="0" applyBorder="0" applyAlignment="0" applyProtection="0"/>
    <xf numFmtId="166" fontId="171" fillId="22" borderId="0" applyNumberFormat="0" applyBorder="0" applyAlignment="0" applyProtection="0"/>
    <xf numFmtId="166" fontId="171" fillId="22"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1" fillId="27" borderId="0" applyNumberFormat="0" applyBorder="0" applyAlignment="0" applyProtection="0"/>
    <xf numFmtId="0" fontId="171" fillId="27" borderId="0" applyNumberFormat="0" applyBorder="0" applyAlignment="0" applyProtection="0"/>
    <xf numFmtId="166" fontId="171" fillId="27" borderId="0" applyNumberFormat="0" applyBorder="0" applyAlignment="0" applyProtection="0"/>
    <xf numFmtId="166" fontId="171" fillId="27"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2" fillId="11" borderId="0" applyNumberFormat="0" applyBorder="0" applyAlignment="0" applyProtection="0"/>
    <xf numFmtId="0" fontId="172" fillId="11" borderId="0" applyNumberFormat="0" applyBorder="0" applyAlignment="0" applyProtection="0"/>
    <xf numFmtId="166" fontId="172" fillId="11" borderId="0" applyNumberFormat="0" applyBorder="0" applyAlignment="0" applyProtection="0"/>
    <xf numFmtId="166" fontId="172" fillId="11" borderId="0" applyNumberFormat="0" applyBorder="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3" fillId="28" borderId="27" applyNumberFormat="0" applyAlignment="0" applyProtection="0"/>
    <xf numFmtId="0" fontId="173" fillId="28" borderId="27" applyNumberFormat="0" applyAlignment="0" applyProtection="0"/>
    <xf numFmtId="166" fontId="173" fillId="28" borderId="27" applyNumberFormat="0" applyAlignment="0" applyProtection="0"/>
    <xf numFmtId="166" fontId="173" fillId="28" borderId="27"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178" fontId="174" fillId="29" borderId="28" applyNumberFormat="0" applyAlignment="0" applyProtection="0"/>
    <xf numFmtId="0" fontId="174" fillId="29" borderId="28" applyNumberFormat="0" applyAlignment="0" applyProtection="0"/>
    <xf numFmtId="166" fontId="174" fillId="29" borderId="28" applyNumberFormat="0" applyAlignment="0" applyProtection="0"/>
    <xf numFmtId="166" fontId="174" fillId="29" borderId="28"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63" fillId="0" borderId="0" applyFont="0" applyFill="0" applyBorder="0" applyAlignment="0" applyProtection="0"/>
    <xf numFmtId="168" fontId="163" fillId="0" borderId="0" applyFont="0" applyFill="0" applyBorder="0" applyAlignment="0" applyProtection="0"/>
    <xf numFmtId="168" fontId="163" fillId="0" borderId="0" applyFont="0" applyFill="0" applyBorder="0" applyAlignment="0" applyProtection="0"/>
    <xf numFmtId="168" fontId="163" fillId="0" borderId="0" applyFont="0" applyFill="0" applyBorder="0" applyAlignment="0" applyProtection="0"/>
    <xf numFmtId="168" fontId="163" fillId="0" borderId="0" applyFont="0" applyFill="0" applyBorder="0" applyAlignment="0" applyProtection="0"/>
    <xf numFmtId="165" fontId="163" fillId="0" borderId="0" applyFont="0" applyFill="0" applyBorder="0" applyAlignment="0" applyProtection="0"/>
    <xf numFmtId="165" fontId="163" fillId="0" borderId="0" applyFont="0" applyFill="0" applyBorder="0" applyAlignment="0" applyProtection="0"/>
    <xf numFmtId="168" fontId="163" fillId="0" borderId="0" applyFont="0" applyFill="0" applyBorder="0" applyAlignment="0" applyProtection="0"/>
    <xf numFmtId="166" fontId="163" fillId="0" borderId="0" applyFont="0" applyFill="0" applyBorder="0" applyAlignment="0" applyProtection="0"/>
    <xf numFmtId="43" fontId="3"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43" fontId="1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7" fontId="1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81"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74" fontId="8"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1" fontId="8" fillId="0" borderId="0" applyFont="0" applyFill="0" applyBorder="0" applyAlignment="0" applyProtection="0"/>
    <xf numFmtId="182" fontId="1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1" fontId="8" fillId="0" borderId="0" applyFont="0" applyFill="0" applyBorder="0" applyAlignment="0" applyProtection="0"/>
    <xf numFmtId="182" fontId="1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1" fontId="8"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4" fontId="8"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8"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85" fontId="7" fillId="0" borderId="0" applyFont="0" applyFill="0" applyBorder="0" applyAlignment="0" applyProtection="0"/>
    <xf numFmtId="177" fontId="11" fillId="0" borderId="0" applyFont="0" applyFill="0" applyBorder="0" applyAlignment="0" applyProtection="0"/>
    <xf numFmtId="0" fontId="11" fillId="0" borderId="0"/>
    <xf numFmtId="166" fontId="11" fillId="0" borderId="0"/>
    <xf numFmtId="0" fontId="11" fillId="0" borderId="0"/>
    <xf numFmtId="166" fontId="11" fillId="0" borderId="0"/>
    <xf numFmtId="0" fontId="11" fillId="0" borderId="0"/>
    <xf numFmtId="166" fontId="11" fillId="0" borderId="0"/>
    <xf numFmtId="0" fontId="11" fillId="0" borderId="0"/>
    <xf numFmtId="166" fontId="11" fillId="0" borderId="0"/>
    <xf numFmtId="0" fontId="11" fillId="0" borderId="0"/>
    <xf numFmtId="166" fontId="11" fillId="0" borderId="0"/>
    <xf numFmtId="168" fontId="8" fillId="0" borderId="0" applyFont="0" applyFill="0" applyBorder="0" applyAlignment="0" applyProtection="0"/>
    <xf numFmtId="168" fontId="11"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3" fontId="163" fillId="0" borderId="0" applyFont="0" applyFill="0" applyBorder="0" applyAlignment="0" applyProtection="0"/>
    <xf numFmtId="183" fontId="163" fillId="0" borderId="0" applyFont="0" applyFill="0" applyBorder="0" applyAlignment="0" applyProtection="0"/>
    <xf numFmtId="182" fontId="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7" fillId="0" borderId="0" applyFont="0" applyFill="0" applyBorder="0" applyAlignment="0" applyProtection="0"/>
    <xf numFmtId="0" fontId="11" fillId="0" borderId="0"/>
    <xf numFmtId="166" fontId="11" fillId="0" borderId="0"/>
    <xf numFmtId="182" fontId="8" fillId="0" borderId="0" applyFont="0" applyFill="0" applyBorder="0" applyAlignment="0" applyProtection="0"/>
    <xf numFmtId="167" fontId="7" fillId="0" borderId="0" applyFont="0" applyFill="0" applyBorder="0" applyAlignment="0" applyProtection="0"/>
    <xf numFmtId="167" fontId="3" fillId="0" borderId="0" applyFont="0" applyFill="0" applyBorder="0" applyAlignment="0" applyProtection="0"/>
    <xf numFmtId="0" fontId="11" fillId="0" borderId="0"/>
    <xf numFmtId="166" fontId="11" fillId="0" borderId="0"/>
    <xf numFmtId="168" fontId="8" fillId="0" borderId="0" applyFont="0" applyFill="0" applyBorder="0" applyAlignment="0" applyProtection="0"/>
    <xf numFmtId="178" fontId="11" fillId="0" borderId="0"/>
    <xf numFmtId="166" fontId="11" fillId="0" borderId="0"/>
    <xf numFmtId="167" fontId="3" fillId="0" borderId="0" applyFont="0" applyFill="0" applyBorder="0" applyAlignment="0" applyProtection="0"/>
    <xf numFmtId="167" fontId="3" fillId="0" borderId="0" applyFont="0" applyFill="0" applyBorder="0" applyAlignment="0" applyProtection="0"/>
    <xf numFmtId="166" fontId="11"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11" fillId="0" borderId="0"/>
    <xf numFmtId="0" fontId="11" fillId="0" borderId="0"/>
    <xf numFmtId="166" fontId="11" fillId="0" borderId="0"/>
    <xf numFmtId="177" fontId="8" fillId="0" borderId="0" applyFont="0" applyFill="0" applyBorder="0" applyAlignment="0" applyProtection="0"/>
    <xf numFmtId="166" fontId="11" fillId="0" borderId="0"/>
    <xf numFmtId="0" fontId="11" fillId="0" borderId="0"/>
    <xf numFmtId="166" fontId="11" fillId="0" borderId="0"/>
    <xf numFmtId="0" fontId="11" fillId="0" borderId="0"/>
    <xf numFmtId="166" fontId="11" fillId="0" borderId="0"/>
    <xf numFmtId="0" fontId="11" fillId="0" borderId="0"/>
    <xf numFmtId="166" fontId="11" fillId="0" borderId="0"/>
    <xf numFmtId="0" fontId="11" fillId="0" borderId="0"/>
    <xf numFmtId="166" fontId="11" fillId="0" borderId="0"/>
    <xf numFmtId="177" fontId="8" fillId="0" borderId="0" applyFont="0" applyFill="0" applyBorder="0" applyAlignment="0" applyProtection="0"/>
    <xf numFmtId="177"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77" fontId="8" fillId="0" borderId="0" applyFont="0" applyFill="0" applyBorder="0" applyAlignment="0" applyProtection="0"/>
    <xf numFmtId="166" fontId="7"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86" fontId="8" fillId="0" borderId="0" applyFont="0" applyFill="0" applyBorder="0" applyAlignment="0" applyProtection="0"/>
    <xf numFmtId="165" fontId="7" fillId="0" borderId="0" applyFont="0" applyFill="0" applyBorder="0" applyAlignment="0" applyProtection="0"/>
    <xf numFmtId="186" fontId="8" fillId="0" borderId="0" applyFont="0" applyFill="0" applyBorder="0" applyAlignment="0" applyProtection="0"/>
    <xf numFmtId="165" fontId="7" fillId="0" borderId="0" applyFont="0" applyFill="0" applyBorder="0" applyAlignment="0" applyProtection="0"/>
    <xf numFmtId="186" fontId="8"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81" fontId="15" fillId="0" borderId="0" applyFont="0" applyFill="0" applyBorder="0" applyAlignment="0" applyProtection="0"/>
    <xf numFmtId="168" fontId="8" fillId="0" borderId="0" applyFont="0" applyFill="0" applyBorder="0" applyAlignment="0" applyProtection="0"/>
    <xf numFmtId="178" fontId="7" fillId="0" borderId="0" applyFont="0" applyFill="0" applyBorder="0" applyAlignment="0" applyProtection="0"/>
    <xf numFmtId="166" fontId="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7" fillId="0" borderId="0" applyFont="0" applyFill="0" applyBorder="0" applyAlignment="0" applyProtection="0"/>
    <xf numFmtId="168" fontId="8" fillId="0" borderId="0" applyFont="0" applyFill="0" applyBorder="0" applyAlignment="0" applyProtection="0"/>
    <xf numFmtId="182" fontId="1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1" fillId="0" borderId="0" applyFont="0" applyFill="0" applyBorder="0" applyAlignment="0" applyProtection="0"/>
    <xf numFmtId="182"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78" fontId="7" fillId="0" borderId="0" applyFont="0" applyFill="0" applyBorder="0" applyAlignment="0" applyProtection="0"/>
    <xf numFmtId="166" fontId="7" fillId="0" borderId="0" applyFont="0" applyFill="0" applyBorder="0" applyAlignment="0" applyProtection="0"/>
    <xf numFmtId="168" fontId="11" fillId="0" borderId="0" applyFont="0" applyFill="0" applyBorder="0" applyAlignment="0" applyProtection="0"/>
    <xf numFmtId="178" fontId="7"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178" fontId="175" fillId="0" borderId="0" applyNumberFormat="0" applyFill="0" applyBorder="0" applyAlignment="0" applyProtection="0"/>
    <xf numFmtId="0" fontId="175" fillId="0" borderId="0" applyNumberFormat="0" applyFill="0" applyBorder="0" applyAlignment="0" applyProtection="0"/>
    <xf numFmtId="166" fontId="175" fillId="0" borderId="0" applyNumberFormat="0" applyFill="0" applyBorder="0" applyAlignment="0" applyProtection="0"/>
    <xf numFmtId="166" fontId="175" fillId="0" borderId="0" applyNumberFormat="0" applyFill="0" applyBorder="0" applyAlignment="0" applyProtection="0"/>
    <xf numFmtId="0" fontId="176" fillId="0" borderId="0" applyFill="0" applyBorder="0" applyProtection="0">
      <alignment horizontal="left"/>
    </xf>
    <xf numFmtId="166" fontId="176" fillId="0" borderId="0" applyFill="0" applyBorder="0" applyProtection="0">
      <alignment horizontal="left"/>
    </xf>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7" fillId="12" borderId="0" applyNumberFormat="0" applyBorder="0" applyAlignment="0" applyProtection="0"/>
    <xf numFmtId="0" fontId="177" fillId="12" borderId="0" applyNumberFormat="0" applyBorder="0" applyAlignment="0" applyProtection="0"/>
    <xf numFmtId="166" fontId="177" fillId="12" borderId="0" applyNumberFormat="0" applyBorder="0" applyAlignment="0" applyProtection="0"/>
    <xf numFmtId="166" fontId="177" fillId="12" borderId="0" applyNumberFormat="0" applyBorder="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8" fillId="0" borderId="29" applyNumberFormat="0" applyFill="0" applyAlignment="0" applyProtection="0"/>
    <xf numFmtId="0" fontId="178" fillId="0" borderId="29" applyNumberFormat="0" applyFill="0" applyAlignment="0" applyProtection="0"/>
    <xf numFmtId="166" fontId="178" fillId="0" borderId="29" applyNumberFormat="0" applyFill="0" applyAlignment="0" applyProtection="0"/>
    <xf numFmtId="166" fontId="178" fillId="0" borderId="29"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79" fillId="0" borderId="30" applyNumberFormat="0" applyFill="0" applyAlignment="0" applyProtection="0"/>
    <xf numFmtId="0" fontId="179" fillId="0" borderId="30" applyNumberFormat="0" applyFill="0" applyAlignment="0" applyProtection="0"/>
    <xf numFmtId="166" fontId="179" fillId="0" borderId="30" applyNumberFormat="0" applyFill="0" applyAlignment="0" applyProtection="0"/>
    <xf numFmtId="166" fontId="179" fillId="0" borderId="30"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31" applyNumberFormat="0" applyFill="0" applyAlignment="0" applyProtection="0"/>
    <xf numFmtId="0" fontId="180" fillId="0" borderId="31" applyNumberFormat="0" applyFill="0" applyAlignment="0" applyProtection="0"/>
    <xf numFmtId="166" fontId="180" fillId="0" borderId="31" applyNumberFormat="0" applyFill="0" applyAlignment="0" applyProtection="0"/>
    <xf numFmtId="166" fontId="180" fillId="0" borderId="31" applyNumberFormat="0" applyFill="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0" fillId="0" borderId="0" applyNumberFormat="0" applyFill="0" applyBorder="0" applyAlignment="0" applyProtection="0"/>
    <xf numFmtId="0" fontId="180" fillId="0" borderId="0" applyNumberFormat="0" applyFill="0" applyBorder="0" applyAlignment="0" applyProtection="0"/>
    <xf numFmtId="166" fontId="180" fillId="0" borderId="0" applyNumberFormat="0" applyFill="0" applyBorder="0" applyAlignment="0" applyProtection="0"/>
    <xf numFmtId="166" fontId="180" fillId="0" borderId="0" applyNumberFormat="0" applyFill="0" applyBorder="0" applyAlignment="0" applyProtection="0"/>
    <xf numFmtId="178" fontId="181"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166" fontId="181" fillId="0" borderId="0" applyNumberFormat="0" applyFill="0" applyBorder="0" applyAlignment="0" applyProtection="0">
      <alignment vertical="top"/>
      <protection locked="0"/>
    </xf>
    <xf numFmtId="166" fontId="181" fillId="0" borderId="0" applyNumberFormat="0" applyFill="0" applyBorder="0" applyAlignment="0" applyProtection="0">
      <alignment vertical="top"/>
      <protection locked="0"/>
    </xf>
    <xf numFmtId="165" fontId="182" fillId="0" borderId="0" applyNumberFormat="0" applyFill="0" applyBorder="0" applyAlignment="0" applyProtection="0">
      <alignment vertical="top"/>
      <protection locked="0"/>
    </xf>
    <xf numFmtId="165" fontId="182" fillId="0" borderId="0" applyNumberFormat="0" applyFill="0" applyBorder="0" applyAlignment="0" applyProtection="0">
      <alignment vertical="top"/>
      <protection locked="0"/>
    </xf>
    <xf numFmtId="165" fontId="182" fillId="0" borderId="0" applyNumberFormat="0" applyFill="0" applyBorder="0" applyAlignment="0" applyProtection="0">
      <alignment vertical="top"/>
      <protection locked="0"/>
    </xf>
    <xf numFmtId="165" fontId="182" fillId="0" borderId="0" applyNumberFormat="0" applyFill="0" applyBorder="0" applyAlignment="0" applyProtection="0">
      <alignment vertical="top"/>
      <protection locked="0"/>
    </xf>
    <xf numFmtId="0" fontId="183" fillId="0" borderId="0" applyNumberFormat="0" applyFill="0" applyBorder="0" applyAlignment="0" applyProtection="0">
      <alignment vertical="top"/>
      <protection locked="0"/>
    </xf>
    <xf numFmtId="166" fontId="183" fillId="0" borderId="0" applyNumberFormat="0" applyFill="0" applyBorder="0" applyAlignment="0" applyProtection="0">
      <alignment vertical="top"/>
      <protection locked="0"/>
    </xf>
    <xf numFmtId="0" fontId="184" fillId="0" borderId="0" applyNumberFormat="0" applyFill="0" applyBorder="0" applyAlignment="0" applyProtection="0">
      <alignment vertical="top"/>
      <protection locked="0"/>
    </xf>
    <xf numFmtId="166" fontId="184" fillId="0" borderId="0" applyNumberFormat="0" applyFill="0" applyBorder="0" applyAlignment="0" applyProtection="0">
      <alignment vertical="top"/>
      <protection locked="0"/>
    </xf>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5" fillId="15" borderId="27" applyNumberFormat="0" applyAlignment="0" applyProtection="0"/>
    <xf numFmtId="0" fontId="185" fillId="15" borderId="27" applyNumberFormat="0" applyAlignment="0" applyProtection="0"/>
    <xf numFmtId="166" fontId="185" fillId="15" borderId="27" applyNumberFormat="0" applyAlignment="0" applyProtection="0"/>
    <xf numFmtId="166" fontId="185" fillId="15" borderId="27" applyNumberFormat="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6" fillId="0" borderId="32" applyNumberFormat="0" applyFill="0" applyAlignment="0" applyProtection="0"/>
    <xf numFmtId="0" fontId="186" fillId="0" borderId="32" applyNumberFormat="0" applyFill="0" applyAlignment="0" applyProtection="0"/>
    <xf numFmtId="166" fontId="186" fillId="0" borderId="32" applyNumberFormat="0" applyFill="0" applyAlignment="0" applyProtection="0"/>
    <xf numFmtId="166" fontId="186" fillId="0" borderId="32" applyNumberFormat="0" applyFill="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178" fontId="187" fillId="30" borderId="0" applyNumberFormat="0" applyBorder="0" applyAlignment="0" applyProtection="0"/>
    <xf numFmtId="0" fontId="187" fillId="30" borderId="0" applyNumberFormat="0" applyBorder="0" applyAlignment="0" applyProtection="0"/>
    <xf numFmtId="166" fontId="187" fillId="30" borderId="0" applyNumberFormat="0" applyBorder="0" applyAlignment="0" applyProtection="0"/>
    <xf numFmtId="166" fontId="187" fillId="30" borderId="0" applyNumberFormat="0" applyBorder="0" applyAlignment="0" applyProtection="0"/>
    <xf numFmtId="0" fontId="11" fillId="0" borderId="0"/>
    <xf numFmtId="166" fontId="163" fillId="0" borderId="0"/>
    <xf numFmtId="0" fontId="163" fillId="0" borderId="0"/>
    <xf numFmtId="0" fontId="163" fillId="0" borderId="0"/>
    <xf numFmtId="166" fontId="11" fillId="0" borderId="0"/>
    <xf numFmtId="178" fontId="11" fillId="0" borderId="0"/>
    <xf numFmtId="0" fontId="18" fillId="0" borderId="0"/>
    <xf numFmtId="166" fontId="18" fillId="0" borderId="0"/>
    <xf numFmtId="166" fontId="11" fillId="0" borderId="0"/>
    <xf numFmtId="166" fontId="18" fillId="0" borderId="0"/>
    <xf numFmtId="0" fontId="18" fillId="0" borderId="0"/>
    <xf numFmtId="166" fontId="18" fillId="0" borderId="0"/>
    <xf numFmtId="166" fontId="18" fillId="0" borderId="0"/>
    <xf numFmtId="166"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166" fontId="11" fillId="0" borderId="0"/>
    <xf numFmtId="0" fontId="163" fillId="0" borderId="0"/>
    <xf numFmtId="166" fontId="163" fillId="0" borderId="0"/>
    <xf numFmtId="178"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0" fontId="8" fillId="0" borderId="0"/>
    <xf numFmtId="166" fontId="8" fillId="0" borderId="0"/>
    <xf numFmtId="166" fontId="3" fillId="0" borderId="0"/>
    <xf numFmtId="166" fontId="3" fillId="0" borderId="0"/>
    <xf numFmtId="166"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8" fontId="8" fillId="0" borderId="0"/>
    <xf numFmtId="0" fontId="3" fillId="0" borderId="0"/>
    <xf numFmtId="166" fontId="3" fillId="0" borderId="0"/>
    <xf numFmtId="166" fontId="3" fillId="0" borderId="0"/>
    <xf numFmtId="0" fontId="3" fillId="0" borderId="0"/>
    <xf numFmtId="0" fontId="3" fillId="0" borderId="0"/>
    <xf numFmtId="0" fontId="3" fillId="0" borderId="0"/>
    <xf numFmtId="166" fontId="8"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8"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3" fillId="0" borderId="0"/>
    <xf numFmtId="0" fontId="33" fillId="0" borderId="0"/>
    <xf numFmtId="166" fontId="33" fillId="0" borderId="0"/>
    <xf numFmtId="166" fontId="33" fillId="0" borderId="0"/>
    <xf numFmtId="178" fontId="33" fillId="0" borderId="0"/>
    <xf numFmtId="0" fontId="33" fillId="0" borderId="0"/>
    <xf numFmtId="166" fontId="33" fillId="0" borderId="0"/>
    <xf numFmtId="0" fontId="163" fillId="0" borderId="0"/>
    <xf numFmtId="166" fontId="163" fillId="0" borderId="0"/>
    <xf numFmtId="166" fontId="3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0" fontId="33" fillId="0" borderId="0"/>
    <xf numFmtId="166" fontId="33" fillId="0" borderId="0"/>
    <xf numFmtId="0" fontId="11" fillId="0" borderId="0"/>
    <xf numFmtId="166" fontId="11"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66" fontId="3" fillId="0" borderId="0"/>
    <xf numFmtId="166" fontId="3" fillId="0" borderId="0"/>
    <xf numFmtId="178" fontId="3" fillId="0" borderId="0"/>
    <xf numFmtId="178" fontId="3" fillId="0" borderId="0"/>
    <xf numFmtId="178" fontId="3" fillId="0" borderId="0"/>
    <xf numFmtId="178" fontId="7" fillId="0" borderId="0"/>
    <xf numFmtId="0" fontId="3" fillId="0" borderId="0"/>
    <xf numFmtId="0" fontId="3" fillId="0" borderId="0"/>
    <xf numFmtId="178" fontId="33" fillId="0" borderId="0"/>
    <xf numFmtId="0" fontId="33" fillId="0" borderId="0"/>
    <xf numFmtId="166" fontId="33" fillId="0" borderId="0"/>
    <xf numFmtId="0" fontId="163" fillId="0" borderId="0"/>
    <xf numFmtId="166" fontId="163" fillId="0" borderId="0"/>
    <xf numFmtId="166" fontId="33" fillId="0" borderId="0"/>
    <xf numFmtId="0" fontId="33" fillId="0" borderId="0"/>
    <xf numFmtId="166" fontId="33" fillId="0" borderId="0"/>
    <xf numFmtId="0" fontId="11" fillId="0" borderId="0"/>
    <xf numFmtId="166" fontId="11" fillId="0" borderId="0"/>
    <xf numFmtId="178" fontId="39" fillId="0" borderId="0"/>
    <xf numFmtId="166" fontId="39" fillId="0" borderId="0"/>
    <xf numFmtId="166" fontId="3" fillId="0" borderId="0"/>
    <xf numFmtId="166" fontId="3" fillId="0" borderId="0"/>
    <xf numFmtId="166" fontId="39" fillId="0" borderId="0"/>
    <xf numFmtId="0" fontId="3" fillId="0" borderId="0"/>
    <xf numFmtId="0" fontId="3" fillId="0" borderId="0"/>
    <xf numFmtId="0" fontId="3" fillId="0" borderId="0"/>
    <xf numFmtId="0" fontId="3" fillId="0" borderId="0"/>
    <xf numFmtId="0" fontId="33" fillId="0" borderId="0"/>
    <xf numFmtId="0" fontId="163" fillId="0" borderId="0"/>
    <xf numFmtId="166" fontId="163" fillId="0" borderId="0"/>
    <xf numFmtId="166" fontId="33" fillId="0" borderId="0"/>
    <xf numFmtId="178" fontId="33" fillId="0" borderId="0"/>
    <xf numFmtId="166" fontId="33" fillId="0" borderId="0"/>
    <xf numFmtId="166" fontId="3" fillId="0" borderId="0"/>
    <xf numFmtId="166" fontId="3" fillId="0" borderId="0"/>
    <xf numFmtId="166" fontId="33" fillId="0" borderId="0"/>
    <xf numFmtId="0" fontId="3" fillId="0" borderId="0"/>
    <xf numFmtId="0" fontId="3" fillId="0" borderId="0"/>
    <xf numFmtId="0" fontId="3" fillId="0" borderId="0"/>
    <xf numFmtId="0" fontId="3" fillId="0" borderId="0"/>
    <xf numFmtId="0" fontId="3" fillId="0" borderId="0"/>
    <xf numFmtId="0" fontId="33" fillId="0" borderId="0"/>
    <xf numFmtId="0" fontId="163" fillId="0" borderId="0"/>
    <xf numFmtId="166" fontId="163" fillId="0" borderId="0"/>
    <xf numFmtId="166" fontId="33" fillId="0" borderId="0"/>
    <xf numFmtId="178" fontId="33" fillId="0" borderId="0"/>
    <xf numFmtId="166" fontId="33" fillId="0" borderId="0"/>
    <xf numFmtId="166" fontId="3" fillId="0" borderId="0"/>
    <xf numFmtId="166" fontId="3" fillId="0" borderId="0"/>
    <xf numFmtId="166" fontId="33" fillId="0" borderId="0"/>
    <xf numFmtId="0" fontId="3" fillId="0" borderId="0"/>
    <xf numFmtId="0" fontId="3" fillId="0" borderId="0"/>
    <xf numFmtId="0" fontId="3" fillId="0" borderId="0"/>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178" fontId="33" fillId="0" borderId="0"/>
    <xf numFmtId="0" fontId="33" fillId="0" borderId="0"/>
    <xf numFmtId="0" fontId="163" fillId="0" borderId="0"/>
    <xf numFmtId="166" fontId="163" fillId="0" borderId="0"/>
    <xf numFmtId="166" fontId="33" fillId="0" borderId="0"/>
    <xf numFmtId="166" fontId="33" fillId="0" borderId="0"/>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178" fontId="33" fillId="0" borderId="0"/>
    <xf numFmtId="0" fontId="33" fillId="0" borderId="0"/>
    <xf numFmtId="166" fontId="33" fillId="0" borderId="0"/>
    <xf numFmtId="166" fontId="33" fillId="0" borderId="0"/>
    <xf numFmtId="178" fontId="33" fillId="0" borderId="0"/>
    <xf numFmtId="0" fontId="33" fillId="0" borderId="0"/>
    <xf numFmtId="166" fontId="33" fillId="0" borderId="0"/>
    <xf numFmtId="166" fontId="33" fillId="0" borderId="0"/>
    <xf numFmtId="178" fontId="33" fillId="0" borderId="0"/>
    <xf numFmtId="0" fontId="33" fillId="0" borderId="0"/>
    <xf numFmtId="166" fontId="33" fillId="0" borderId="0"/>
    <xf numFmtId="166" fontId="3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8" fillId="0" borderId="0"/>
    <xf numFmtId="166" fontId="8" fillId="0" borderId="0"/>
    <xf numFmtId="166" fontId="8"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8" fillId="0" borderId="0"/>
    <xf numFmtId="0" fontId="3" fillId="0" borderId="0"/>
    <xf numFmtId="166" fontId="3" fillId="0" borderId="0"/>
    <xf numFmtId="166" fontId="3" fillId="0" borderId="0"/>
    <xf numFmtId="0" fontId="3" fillId="0" borderId="0"/>
    <xf numFmtId="0" fontId="3" fillId="0" borderId="0"/>
    <xf numFmtId="0" fontId="3" fillId="0" borderId="0"/>
    <xf numFmtId="166" fontId="8"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8" fillId="0" borderId="0"/>
    <xf numFmtId="0" fontId="3" fillId="0" borderId="0"/>
    <xf numFmtId="0" fontId="3" fillId="0" borderId="0"/>
    <xf numFmtId="0" fontId="3" fillId="0" borderId="0"/>
    <xf numFmtId="0" fontId="18" fillId="0" borderId="0"/>
    <xf numFmtId="165" fontId="11" fillId="0" borderId="0"/>
    <xf numFmtId="166" fontId="11" fillId="0" borderId="0"/>
    <xf numFmtId="168" fontId="11" fillId="0" borderId="0"/>
    <xf numFmtId="0" fontId="11" fillId="0" borderId="0"/>
    <xf numFmtId="168" fontId="11" fillId="0" borderId="0"/>
    <xf numFmtId="166" fontId="11" fillId="0" borderId="0"/>
    <xf numFmtId="177" fontId="11" fillId="0" borderId="0"/>
    <xf numFmtId="174" fontId="11" fillId="0" borderId="0"/>
    <xf numFmtId="165" fontId="11" fillId="0" borderId="0"/>
    <xf numFmtId="177" fontId="11" fillId="0" borderId="0"/>
    <xf numFmtId="165" fontId="11" fillId="0" borderId="0"/>
    <xf numFmtId="168" fontId="11" fillId="0" borderId="0"/>
    <xf numFmtId="177" fontId="11" fillId="0" borderId="0"/>
    <xf numFmtId="168" fontId="11" fillId="0" borderId="0"/>
    <xf numFmtId="177" fontId="11" fillId="0" borderId="0"/>
    <xf numFmtId="174" fontId="11" fillId="0" borderId="0"/>
    <xf numFmtId="174" fontId="11" fillId="0" borderId="0"/>
    <xf numFmtId="174" fontId="11" fillId="0" borderId="0"/>
    <xf numFmtId="177" fontId="11" fillId="0" borderId="0"/>
    <xf numFmtId="0" fontId="11" fillId="0" borderId="0"/>
    <xf numFmtId="166" fontId="11" fillId="0" borderId="0"/>
    <xf numFmtId="178"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66" fontId="18" fillId="0" borderId="0"/>
    <xf numFmtId="178" fontId="18" fillId="0" borderId="0"/>
    <xf numFmtId="166" fontId="18" fillId="0" borderId="0"/>
    <xf numFmtId="166" fontId="18" fillId="0" borderId="0"/>
    <xf numFmtId="178" fontId="7"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63" fillId="0" borderId="0"/>
    <xf numFmtId="166" fontId="63" fillId="0" borderId="0"/>
    <xf numFmtId="166" fontId="3" fillId="0" borderId="0"/>
    <xf numFmtId="166" fontId="3" fillId="0" borderId="0"/>
    <xf numFmtId="166" fontId="63" fillId="0" borderId="0"/>
    <xf numFmtId="0" fontId="3" fillId="0" borderId="0"/>
    <xf numFmtId="0" fontId="3" fillId="0" borderId="0"/>
    <xf numFmtId="0" fontId="3" fillId="0" borderId="0"/>
    <xf numFmtId="178"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166" fontId="3" fillId="0" borderId="0"/>
    <xf numFmtId="166" fontId="3" fillId="0" borderId="0"/>
    <xf numFmtId="178" fontId="3" fillId="0" borderId="0"/>
    <xf numFmtId="178" fontId="3" fillId="0" borderId="0"/>
    <xf numFmtId="178"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78" fontId="18" fillId="0" borderId="0"/>
    <xf numFmtId="0" fontId="18" fillId="0" borderId="0"/>
    <xf numFmtId="166" fontId="18" fillId="0" borderId="0"/>
    <xf numFmtId="0" fontId="163" fillId="0" borderId="0"/>
    <xf numFmtId="166" fontId="163" fillId="0" borderId="0"/>
    <xf numFmtId="166" fontId="18" fillId="0" borderId="0"/>
    <xf numFmtId="0" fontId="3" fillId="0" borderId="0"/>
    <xf numFmtId="0" fontId="3" fillId="0" borderId="0"/>
    <xf numFmtId="0"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178" fontId="11" fillId="0" borderId="0"/>
    <xf numFmtId="0" fontId="3" fillId="0" borderId="0"/>
    <xf numFmtId="166" fontId="3" fillId="0" borderId="0"/>
    <xf numFmtId="166" fontId="3" fillId="0" borderId="0"/>
    <xf numFmtId="0" fontId="3" fillId="0" borderId="0"/>
    <xf numFmtId="0" fontId="3" fillId="0" borderId="0"/>
    <xf numFmtId="0" fontId="3" fillId="0" borderId="0"/>
    <xf numFmtId="166" fontId="11" fillId="0" borderId="0"/>
    <xf numFmtId="166"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11" fillId="0" borderId="0"/>
    <xf numFmtId="0" fontId="3" fillId="0" borderId="0"/>
    <xf numFmtId="0" fontId="3" fillId="0" borderId="0"/>
    <xf numFmtId="0" fontId="3" fillId="0" borderId="0"/>
    <xf numFmtId="0"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0" fontId="3" fillId="0" borderId="0"/>
    <xf numFmtId="0" fontId="3" fillId="0" borderId="0"/>
    <xf numFmtId="0" fontId="3" fillId="0" borderId="0"/>
    <xf numFmtId="178"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63" fillId="0" borderId="0"/>
    <xf numFmtId="0" fontId="63" fillId="0" borderId="0"/>
    <xf numFmtId="166" fontId="63" fillId="0" borderId="0"/>
    <xf numFmtId="166" fontId="63" fillId="0" borderId="0"/>
    <xf numFmtId="178" fontId="63" fillId="0" borderId="0"/>
    <xf numFmtId="0" fontId="63" fillId="0" borderId="0"/>
    <xf numFmtId="166" fontId="63" fillId="0" borderId="0"/>
    <xf numFmtId="166" fontId="6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66" fontId="11" fillId="0" borderId="0"/>
    <xf numFmtId="0" fontId="3" fillId="0" borderId="0"/>
    <xf numFmtId="0" fontId="3" fillId="0" borderId="0"/>
    <xf numFmtId="0" fontId="11" fillId="0" borderId="0"/>
    <xf numFmtId="166" fontId="11" fillId="0" borderId="0"/>
    <xf numFmtId="178"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11" fillId="0" borderId="0"/>
    <xf numFmtId="166" fontId="11"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66" fontId="18" fillId="0" borderId="0"/>
    <xf numFmtId="178" fontId="3" fillId="0" borderId="0"/>
    <xf numFmtId="178" fontId="3" fillId="0" borderId="0"/>
    <xf numFmtId="178"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11" fillId="0" borderId="0"/>
    <xf numFmtId="166" fontId="11"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0" fontId="3" fillId="0" borderId="0"/>
    <xf numFmtId="0" fontId="3" fillId="0" borderId="0"/>
    <xf numFmtId="0" fontId="3" fillId="0" borderId="0"/>
    <xf numFmtId="178" fontId="3" fillId="0" borderId="0"/>
    <xf numFmtId="0" fontId="11" fillId="0" borderId="0"/>
    <xf numFmtId="166" fontId="11" fillId="0" borderId="0"/>
    <xf numFmtId="0" fontId="11" fillId="0" borderId="0"/>
    <xf numFmtId="166" fontId="11" fillId="0" borderId="0"/>
    <xf numFmtId="0" fontId="11" fillId="0" borderId="0"/>
    <xf numFmtId="166" fontId="11" fillId="0" borderId="0"/>
    <xf numFmtId="178" fontId="11" fillId="0" borderId="0"/>
    <xf numFmtId="166" fontId="11" fillId="0" borderId="0"/>
    <xf numFmtId="0" fontId="3" fillId="0" borderId="0"/>
    <xf numFmtId="166" fontId="3" fillId="0" borderId="0"/>
    <xf numFmtId="166" fontId="3" fillId="0" borderId="0"/>
    <xf numFmtId="0" fontId="3" fillId="0" borderId="0"/>
    <xf numFmtId="0" fontId="3" fillId="0" borderId="0"/>
    <xf numFmtId="0"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63" fillId="0" borderId="0"/>
    <xf numFmtId="0" fontId="63" fillId="0" borderId="0"/>
    <xf numFmtId="166" fontId="63" fillId="0" borderId="0"/>
    <xf numFmtId="166" fontId="63" fillId="0" borderId="0"/>
    <xf numFmtId="0" fontId="163" fillId="0" borderId="0"/>
    <xf numFmtId="0" fontId="163" fillId="0" borderId="0"/>
    <xf numFmtId="166" fontId="163" fillId="0" borderId="0"/>
    <xf numFmtId="166" fontId="163" fillId="0" borderId="0"/>
    <xf numFmtId="168" fontId="3" fillId="0" borderId="0"/>
    <xf numFmtId="0" fontId="163" fillId="0" borderId="0"/>
    <xf numFmtId="166" fontId="163" fillId="0" borderId="0"/>
    <xf numFmtId="168" fontId="3" fillId="0" borderId="0"/>
    <xf numFmtId="168" fontId="3" fillId="0" borderId="0"/>
    <xf numFmtId="166" fontId="163" fillId="0" borderId="0"/>
    <xf numFmtId="168" fontId="3" fillId="0" borderId="0"/>
    <xf numFmtId="168" fontId="3" fillId="0" borderId="0"/>
    <xf numFmtId="168" fontId="3" fillId="0" borderId="0"/>
    <xf numFmtId="0" fontId="3" fillId="0" borderId="0"/>
    <xf numFmtId="166" fontId="3" fillId="0" borderId="0"/>
    <xf numFmtId="166" fontId="3" fillId="0" borderId="0"/>
    <xf numFmtId="0" fontId="3" fillId="0" borderId="0"/>
    <xf numFmtId="0" fontId="3" fillId="0" borderId="0"/>
    <xf numFmtId="0" fontId="3" fillId="0" borderId="0"/>
    <xf numFmtId="168" fontId="3" fillId="0" borderId="0"/>
    <xf numFmtId="168" fontId="3" fillId="0" borderId="0"/>
    <xf numFmtId="0" fontId="3" fillId="0" borderId="0"/>
    <xf numFmtId="178" fontId="11" fillId="0" borderId="0"/>
    <xf numFmtId="166" fontId="11" fillId="0" borderId="0"/>
    <xf numFmtId="0" fontId="3" fillId="0" borderId="0"/>
    <xf numFmtId="166" fontId="3" fillId="0" borderId="0"/>
    <xf numFmtId="166" fontId="3" fillId="0" borderId="0"/>
    <xf numFmtId="0" fontId="3" fillId="0" borderId="0"/>
    <xf numFmtId="0" fontId="3" fillId="0" borderId="0"/>
    <xf numFmtId="0" fontId="3" fillId="0" borderId="0"/>
    <xf numFmtId="166" fontId="11"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11" fillId="0" borderId="0"/>
    <xf numFmtId="166" fontId="11"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66" fontId="18" fillId="0" borderId="0"/>
    <xf numFmtId="178" fontId="3" fillId="0" borderId="0"/>
    <xf numFmtId="178" fontId="3" fillId="0" borderId="0"/>
    <xf numFmtId="178"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0" fontId="3" fillId="0" borderId="0"/>
    <xf numFmtId="0" fontId="3" fillId="0" borderId="0"/>
    <xf numFmtId="0"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0" fontId="11" fillId="0" borderId="0"/>
    <xf numFmtId="166" fontId="11"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166" fontId="11"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11" fillId="0" borderId="0"/>
    <xf numFmtId="0" fontId="3" fillId="0" borderId="0"/>
    <xf numFmtId="0" fontId="3" fillId="0" borderId="0"/>
    <xf numFmtId="0" fontId="3" fillId="0" borderId="0"/>
    <xf numFmtId="0" fontId="3" fillId="0" borderId="0"/>
    <xf numFmtId="0" fontId="3" fillId="0" borderId="0"/>
    <xf numFmtId="0"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0" fontId="63" fillId="0" borderId="0"/>
    <xf numFmtId="166" fontId="63" fillId="0" borderId="0"/>
    <xf numFmtId="178" fontId="11" fillId="0" borderId="0"/>
    <xf numFmtId="166" fontId="11" fillId="0" borderId="0"/>
    <xf numFmtId="166" fontId="3" fillId="0" borderId="0"/>
    <xf numFmtId="166"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11" fillId="0" borderId="0"/>
    <xf numFmtId="0" fontId="3" fillId="0" borderId="0"/>
    <xf numFmtId="0" fontId="3" fillId="0" borderId="0"/>
    <xf numFmtId="0" fontId="18" fillId="0" borderId="0"/>
    <xf numFmtId="0" fontId="3" fillId="0" borderId="0"/>
    <xf numFmtId="0"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0" fontId="11" fillId="0" borderId="0"/>
    <xf numFmtId="166" fontId="11" fillId="0" borderId="0"/>
    <xf numFmtId="178" fontId="11" fillId="0" borderId="0"/>
    <xf numFmtId="166" fontId="11" fillId="0" borderId="0"/>
    <xf numFmtId="166" fontId="18" fillId="0" borderId="0"/>
    <xf numFmtId="166" fontId="11" fillId="0" borderId="0"/>
    <xf numFmtId="0" fontId="3" fillId="0" borderId="0"/>
    <xf numFmtId="0" fontId="11" fillId="0" borderId="0"/>
    <xf numFmtId="166" fontId="11" fillId="0" borderId="0"/>
    <xf numFmtId="0" fontId="11" fillId="0" borderId="0"/>
    <xf numFmtId="166" fontId="11" fillId="0" borderId="0"/>
    <xf numFmtId="178"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0" fontId="3" fillId="0" borderId="0"/>
    <xf numFmtId="0" fontId="11" fillId="0" borderId="0"/>
    <xf numFmtId="166" fontId="11" fillId="0" borderId="0"/>
    <xf numFmtId="0" fontId="11" fillId="0" borderId="0"/>
    <xf numFmtId="166" fontId="11" fillId="0" borderId="0"/>
    <xf numFmtId="178"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63" fillId="0" borderId="0"/>
    <xf numFmtId="166" fontId="6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63" fillId="0" borderId="0"/>
    <xf numFmtId="166" fontId="63" fillId="0" borderId="0"/>
    <xf numFmtId="178" fontId="63" fillId="0" borderId="0"/>
    <xf numFmtId="166" fontId="63" fillId="0" borderId="0"/>
    <xf numFmtId="166" fontId="3" fillId="0" borderId="0"/>
    <xf numFmtId="166" fontId="3" fillId="0" borderId="0"/>
    <xf numFmtId="166" fontId="63" fillId="0" borderId="0"/>
    <xf numFmtId="0" fontId="3" fillId="0" borderId="0"/>
    <xf numFmtId="0" fontId="3" fillId="0" borderId="0"/>
    <xf numFmtId="0" fontId="3" fillId="0" borderId="0"/>
    <xf numFmtId="0" fontId="3" fillId="0" borderId="0"/>
    <xf numFmtId="178" fontId="8" fillId="0" borderId="0"/>
    <xf numFmtId="178" fontId="18" fillId="0" borderId="0"/>
    <xf numFmtId="0" fontId="18" fillId="0" borderId="0"/>
    <xf numFmtId="166" fontId="18" fillId="0" borderId="0"/>
    <xf numFmtId="166" fontId="18"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0" fontId="11" fillId="0" borderId="0"/>
    <xf numFmtId="166" fontId="11" fillId="0" borderId="0"/>
    <xf numFmtId="0" fontId="11" fillId="0" borderId="0">
      <alignment horizontal="left" wrapText="1"/>
    </xf>
    <xf numFmtId="166" fontId="11" fillId="0" borderId="0">
      <alignment horizontal="left" wrapText="1"/>
    </xf>
    <xf numFmtId="0" fontId="163" fillId="0" borderId="0"/>
    <xf numFmtId="166" fontId="163" fillId="0" borderId="0"/>
    <xf numFmtId="166" fontId="16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0" fontId="11" fillId="0" borderId="0"/>
    <xf numFmtId="166" fontId="11" fillId="0" borderId="0"/>
    <xf numFmtId="178" fontId="11" fillId="0" borderId="0"/>
    <xf numFmtId="166" fontId="11" fillId="0" borderId="0"/>
    <xf numFmtId="0" fontId="3" fillId="0" borderId="0"/>
    <xf numFmtId="166" fontId="3" fillId="0" borderId="0"/>
    <xf numFmtId="166" fontId="3" fillId="0" borderId="0"/>
    <xf numFmtId="0" fontId="3" fillId="0" borderId="0"/>
    <xf numFmtId="0" fontId="3" fillId="0" borderId="0"/>
    <xf numFmtId="0" fontId="3" fillId="0" borderId="0"/>
    <xf numFmtId="166" fontId="11"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11" fillId="0" borderId="0"/>
    <xf numFmtId="0" fontId="3" fillId="0" borderId="0"/>
    <xf numFmtId="166" fontId="3" fillId="0" borderId="0"/>
    <xf numFmtId="166" fontId="3" fillId="0" borderId="0"/>
    <xf numFmtId="0" fontId="3" fillId="0" borderId="0"/>
    <xf numFmtId="0" fontId="3" fillId="0" borderId="0"/>
    <xf numFmtId="0" fontId="3" fillId="0" borderId="0"/>
    <xf numFmtId="166" fontId="11" fillId="0" borderId="0"/>
    <xf numFmtId="166"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11" fillId="0" borderId="0"/>
    <xf numFmtId="0"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11" fillId="0" borderId="0"/>
    <xf numFmtId="0" fontId="3" fillId="0" borderId="0"/>
    <xf numFmtId="166" fontId="3" fillId="0" borderId="0"/>
    <xf numFmtId="166" fontId="3" fillId="0" borderId="0"/>
    <xf numFmtId="0" fontId="3" fillId="0" borderId="0"/>
    <xf numFmtId="0" fontId="3" fillId="0" borderId="0"/>
    <xf numFmtId="0" fontId="3" fillId="0" borderId="0"/>
    <xf numFmtId="166" fontId="11" fillId="0" borderId="0"/>
    <xf numFmtId="166"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11" fillId="0" borderId="0"/>
    <xf numFmtId="178" fontId="11" fillId="0" borderId="0"/>
    <xf numFmtId="166" fontId="3" fillId="0" borderId="0"/>
    <xf numFmtId="166" fontId="3" fillId="0" borderId="0"/>
    <xf numFmtId="166" fontId="11" fillId="0" borderId="0"/>
    <xf numFmtId="0" fontId="3" fillId="0" borderId="0"/>
    <xf numFmtId="0" fontId="3" fillId="0" borderId="0"/>
    <xf numFmtId="0" fontId="18" fillId="0" borderId="0"/>
    <xf numFmtId="0" fontId="11" fillId="0" borderId="0"/>
    <xf numFmtId="166" fontId="11" fillId="0" borderId="0"/>
    <xf numFmtId="178" fontId="11" fillId="0" borderId="0"/>
    <xf numFmtId="166" fontId="11" fillId="0" borderId="0"/>
    <xf numFmtId="166" fontId="18" fillId="0" borderId="0"/>
    <xf numFmtId="166" fontId="11" fillId="0" borderId="0"/>
    <xf numFmtId="0" fontId="3" fillId="0" borderId="0"/>
    <xf numFmtId="0" fontId="11" fillId="0" borderId="0"/>
    <xf numFmtId="166" fontId="11" fillId="0" borderId="0"/>
    <xf numFmtId="178"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11" fillId="0" borderId="0"/>
    <xf numFmtId="166" fontId="11"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178" fontId="18" fillId="0" borderId="0"/>
    <xf numFmtId="0" fontId="18" fillId="0" borderId="0"/>
    <xf numFmtId="166" fontId="18" fillId="0" borderId="0"/>
    <xf numFmtId="166" fontId="18" fillId="0" borderId="0"/>
    <xf numFmtId="0" fontId="11" fillId="0" borderId="0"/>
    <xf numFmtId="166" fontId="11" fillId="0" borderId="0"/>
    <xf numFmtId="178"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8" fillId="0" borderId="0"/>
    <xf numFmtId="0" fontId="18" fillId="0" borderId="0"/>
    <xf numFmtId="166" fontId="18" fillId="0" borderId="0"/>
    <xf numFmtId="166" fontId="18" fillId="0" borderId="0"/>
    <xf numFmtId="178" fontId="18" fillId="0" borderId="0"/>
    <xf numFmtId="0" fontId="18" fillId="0" borderId="0"/>
    <xf numFmtId="166" fontId="18" fillId="0" borderId="0"/>
    <xf numFmtId="166" fontId="18"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0" fontId="163" fillId="0" borderId="0"/>
    <xf numFmtId="166" fontId="163" fillId="0" borderId="0"/>
    <xf numFmtId="166" fontId="163" fillId="0" borderId="0"/>
    <xf numFmtId="166" fontId="163"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0" fontId="11" fillId="0" borderId="0"/>
    <xf numFmtId="166" fontId="11" fillId="0" borderId="0"/>
    <xf numFmtId="178" fontId="11" fillId="0" borderId="0"/>
    <xf numFmtId="166" fontId="11" fillId="0" borderId="0"/>
    <xf numFmtId="166" fontId="18" fillId="0" borderId="0"/>
    <xf numFmtId="166" fontId="163"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0" fontId="18" fillId="0" borderId="0"/>
    <xf numFmtId="0" fontId="11" fillId="0" borderId="0"/>
    <xf numFmtId="166" fontId="11" fillId="0" borderId="0"/>
    <xf numFmtId="178" fontId="11" fillId="0" borderId="0"/>
    <xf numFmtId="166" fontId="11" fillId="0" borderId="0"/>
    <xf numFmtId="166" fontId="18" fillId="0" borderId="0"/>
    <xf numFmtId="166" fontId="11" fillId="0" borderId="0"/>
    <xf numFmtId="0" fontId="3" fillId="0" borderId="0"/>
    <xf numFmtId="0" fontId="11" fillId="0" borderId="0"/>
    <xf numFmtId="166" fontId="11" fillId="0" borderId="0"/>
    <xf numFmtId="178"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0" fontId="11" fillId="0" borderId="0"/>
    <xf numFmtId="166" fontId="11" fillId="0" borderId="0"/>
    <xf numFmtId="178" fontId="11" fillId="0" borderId="0"/>
    <xf numFmtId="166" fontId="11" fillId="0" borderId="0"/>
    <xf numFmtId="0" fontId="18" fillId="0" borderId="0"/>
    <xf numFmtId="166" fontId="18"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0" fontId="11" fillId="0" borderId="0"/>
    <xf numFmtId="166" fontId="11" fillId="0" borderId="0"/>
    <xf numFmtId="178" fontId="11" fillId="0" borderId="0"/>
    <xf numFmtId="166" fontId="11" fillId="0" borderId="0"/>
    <xf numFmtId="0" fontId="18" fillId="0" borderId="0"/>
    <xf numFmtId="166" fontId="18"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0" fontId="11" fillId="0" borderId="0"/>
    <xf numFmtId="166" fontId="11" fillId="0" borderId="0"/>
    <xf numFmtId="178" fontId="11" fillId="0" borderId="0"/>
    <xf numFmtId="166" fontId="11" fillId="0" borderId="0"/>
    <xf numFmtId="0" fontId="18" fillId="0" borderId="0"/>
    <xf numFmtId="166" fontId="18"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0" fontId="11" fillId="0" borderId="0"/>
    <xf numFmtId="166" fontId="11" fillId="0" borderId="0"/>
    <xf numFmtId="178" fontId="11" fillId="0" borderId="0"/>
    <xf numFmtId="166" fontId="11" fillId="0" borderId="0"/>
    <xf numFmtId="165" fontId="7" fillId="0" borderId="0"/>
    <xf numFmtId="178" fontId="33" fillId="0" borderId="0"/>
    <xf numFmtId="0" fontId="33" fillId="0" borderId="0"/>
    <xf numFmtId="166" fontId="33" fillId="0" borderId="0"/>
    <xf numFmtId="166" fontId="33" fillId="0" borderId="0"/>
    <xf numFmtId="178" fontId="33" fillId="0" borderId="0"/>
    <xf numFmtId="0" fontId="33" fillId="0" borderId="0"/>
    <xf numFmtId="166" fontId="33" fillId="0" borderId="0"/>
    <xf numFmtId="166" fontId="33" fillId="0" borderId="0"/>
    <xf numFmtId="178" fontId="3" fillId="0" borderId="0"/>
    <xf numFmtId="178" fontId="11" fillId="0" borderId="0"/>
    <xf numFmtId="0" fontId="11" fillId="0" borderId="0"/>
    <xf numFmtId="166" fontId="11" fillId="0" borderId="0"/>
    <xf numFmtId="166" fontId="11"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11" fillId="0" borderId="0"/>
    <xf numFmtId="166" fontId="11"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8"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0" fontId="163" fillId="0" borderId="0"/>
    <xf numFmtId="166" fontId="163" fillId="0" borderId="0"/>
    <xf numFmtId="166" fontId="11" fillId="0" borderId="0"/>
    <xf numFmtId="178" fontId="3" fillId="0" borderId="0"/>
    <xf numFmtId="178" fontId="11" fillId="0" borderId="0"/>
    <xf numFmtId="0" fontId="11" fillId="0" borderId="0"/>
    <xf numFmtId="166" fontId="11" fillId="0" borderId="0"/>
    <xf numFmtId="166" fontId="11"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0" fontId="71" fillId="0" borderId="0" applyFill="0" applyBorder="0" applyAlignment="0" applyProtection="0"/>
    <xf numFmtId="166" fontId="71" fillId="0" borderId="0" applyFill="0" applyBorder="0" applyAlignment="0" applyProtection="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8" fillId="0" borderId="0"/>
    <xf numFmtId="0" fontId="18" fillId="0" borderId="0"/>
    <xf numFmtId="166" fontId="18" fillId="0" borderId="0"/>
    <xf numFmtId="166" fontId="18" fillId="0" borderId="0"/>
    <xf numFmtId="178" fontId="18" fillId="0" borderId="0"/>
    <xf numFmtId="0" fontId="18" fillId="0" borderId="0"/>
    <xf numFmtId="166" fontId="18" fillId="0" borderId="0"/>
    <xf numFmtId="166" fontId="18"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7"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7" fontId="11" fillId="0" borderId="0"/>
    <xf numFmtId="183" fontId="39" fillId="0" borderId="0"/>
    <xf numFmtId="183" fontId="39" fillId="0" borderId="0"/>
    <xf numFmtId="0" fontId="11" fillId="0" borderId="0">
      <alignment horizontal="left" wrapText="1"/>
    </xf>
    <xf numFmtId="183" fontId="39" fillId="0" borderId="0"/>
    <xf numFmtId="166" fontId="11" fillId="0" borderId="0">
      <alignment horizontal="left" wrapText="1"/>
    </xf>
    <xf numFmtId="0" fontId="11" fillId="0" borderId="0">
      <alignment horizontal="left" wrapText="1"/>
    </xf>
    <xf numFmtId="183" fontId="39" fillId="0" borderId="0"/>
    <xf numFmtId="166" fontId="11" fillId="0" borderId="0">
      <alignment horizontal="left" wrapText="1"/>
    </xf>
    <xf numFmtId="166" fontId="11" fillId="0" borderId="0">
      <alignment horizontal="left" wrapText="1"/>
    </xf>
    <xf numFmtId="178" fontId="18" fillId="0" borderId="0"/>
    <xf numFmtId="0" fontId="18" fillId="0" borderId="0"/>
    <xf numFmtId="166" fontId="18" fillId="0" borderId="0"/>
    <xf numFmtId="166" fontId="18" fillId="0" borderId="0"/>
    <xf numFmtId="178" fontId="18" fillId="0" borderId="0"/>
    <xf numFmtId="0" fontId="18" fillId="0" borderId="0"/>
    <xf numFmtId="166" fontId="18" fillId="0" borderId="0"/>
    <xf numFmtId="166" fontId="18" fillId="0" borderId="0"/>
    <xf numFmtId="178" fontId="18" fillId="0" borderId="0"/>
    <xf numFmtId="0" fontId="18" fillId="0" borderId="0"/>
    <xf numFmtId="166" fontId="18" fillId="0" borderId="0"/>
    <xf numFmtId="166" fontId="18" fillId="0" borderId="0"/>
    <xf numFmtId="0" fontId="11" fillId="0" borderId="0"/>
    <xf numFmtId="166" fontId="11" fillId="0" borderId="0"/>
    <xf numFmtId="178" fontId="11" fillId="0" borderId="0"/>
    <xf numFmtId="166" fontId="11" fillId="0" borderId="0"/>
    <xf numFmtId="166" fontId="11" fillId="0" borderId="0"/>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xf numFmtId="0" fontId="3" fillId="0" borderId="0"/>
    <xf numFmtId="0" fontId="3" fillId="0" borderId="0"/>
    <xf numFmtId="0" fontId="3" fillId="0" borderId="0"/>
    <xf numFmtId="0" fontId="3" fillId="0" borderId="0"/>
    <xf numFmtId="166" fontId="163" fillId="0" borderId="0"/>
    <xf numFmtId="166"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16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163" fillId="0" borderId="0"/>
    <xf numFmtId="0"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16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163" fillId="0" borderId="0"/>
    <xf numFmtId="166" fontId="3" fillId="0" borderId="0"/>
    <xf numFmtId="166" fontId="3" fillId="0" borderId="0"/>
    <xf numFmtId="166" fontId="3" fillId="0" borderId="0"/>
    <xf numFmtId="0" fontId="11"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11" fillId="0" borderId="0"/>
    <xf numFmtId="166" fontId="3" fillId="0" borderId="0"/>
    <xf numFmtId="166" fontId="3" fillId="0" borderId="0"/>
    <xf numFmtId="166"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11" fillId="0" borderId="0"/>
    <xf numFmtId="0" fontId="11" fillId="0" borderId="0"/>
    <xf numFmtId="0" fontId="16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163" fillId="0" borderId="0"/>
    <xf numFmtId="0" fontId="3" fillId="0" borderId="0"/>
    <xf numFmtId="166" fontId="18" fillId="0" borderId="0"/>
    <xf numFmtId="166" fontId="3" fillId="0" borderId="0"/>
    <xf numFmtId="166" fontId="3" fillId="0" borderId="0"/>
    <xf numFmtId="0" fontId="3" fillId="0" borderId="0"/>
    <xf numFmtId="0" fontId="3" fillId="0" borderId="0"/>
    <xf numFmtId="0" fontId="3" fillId="0" borderId="0"/>
    <xf numFmtId="0" fontId="3" fillId="0" borderId="0"/>
    <xf numFmtId="0" fontId="163" fillId="0" borderId="0"/>
    <xf numFmtId="166" fontId="18" fillId="0" borderId="0"/>
    <xf numFmtId="166" fontId="163" fillId="0" borderId="0"/>
    <xf numFmtId="178" fontId="11" fillId="0" borderId="0"/>
    <xf numFmtId="0" fontId="3" fillId="0" borderId="0"/>
    <xf numFmtId="166" fontId="3" fillId="0" borderId="0"/>
    <xf numFmtId="166" fontId="3" fillId="0" borderId="0"/>
    <xf numFmtId="0" fontId="3" fillId="0" borderId="0"/>
    <xf numFmtId="0" fontId="3" fillId="0" borderId="0"/>
    <xf numFmtId="0" fontId="3" fillId="0" borderId="0"/>
    <xf numFmtId="166" fontId="11" fillId="0" borderId="0"/>
    <xf numFmtId="166"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3" fillId="0" borderId="0"/>
    <xf numFmtId="166" fontId="3" fillId="0" borderId="0"/>
    <xf numFmtId="166" fontId="3" fillId="0" borderId="0"/>
    <xf numFmtId="0" fontId="3" fillId="0" borderId="0"/>
    <xf numFmtId="0" fontId="3" fillId="0" borderId="0"/>
    <xf numFmtId="0" fontId="3" fillId="0" borderId="0"/>
    <xf numFmtId="166" fontId="11" fillId="0" borderId="0">
      <alignment horizontal="left" wrapText="1"/>
    </xf>
    <xf numFmtId="166" fontId="11" fillId="0" borderId="0">
      <alignment horizontal="left" wrapText="1"/>
    </xf>
    <xf numFmtId="166" fontId="11" fillId="0" borderId="0">
      <alignment horizontal="left" wrapText="1"/>
    </xf>
    <xf numFmtId="0" fontId="163" fillId="0" borderId="0"/>
    <xf numFmtId="0" fontId="11" fillId="0" borderId="0"/>
    <xf numFmtId="166" fontId="11" fillId="0" borderId="0"/>
    <xf numFmtId="166" fontId="163" fillId="0" borderId="0"/>
    <xf numFmtId="166" fontId="11" fillId="0" borderId="0"/>
    <xf numFmtId="178" fontId="11" fillId="0" borderId="0"/>
    <xf numFmtId="0" fontId="163" fillId="0" borderId="0"/>
    <xf numFmtId="166" fontId="163" fillId="0" borderId="0"/>
    <xf numFmtId="166" fontId="11" fillId="0" borderId="0"/>
    <xf numFmtId="166" fontId="163" fillId="0" borderId="0"/>
    <xf numFmtId="0" fontId="163" fillId="0" borderId="0"/>
    <xf numFmtId="166" fontId="163" fillId="0" borderId="0"/>
    <xf numFmtId="166" fontId="163" fillId="0" borderId="0"/>
    <xf numFmtId="166" fontId="11" fillId="0" borderId="0"/>
    <xf numFmtId="0" fontId="3" fillId="0" borderId="0"/>
    <xf numFmtId="0" fontId="163" fillId="0" borderId="0"/>
    <xf numFmtId="0" fontId="11" fillId="0" borderId="0"/>
    <xf numFmtId="166" fontId="11" fillId="0" borderId="0"/>
    <xf numFmtId="166" fontId="163" fillId="0" borderId="0"/>
    <xf numFmtId="166" fontId="11" fillId="0" borderId="0"/>
    <xf numFmtId="178" fontId="11" fillId="0" borderId="0"/>
    <xf numFmtId="0" fontId="163" fillId="0" borderId="0"/>
    <xf numFmtId="166" fontId="163" fillId="0" borderId="0"/>
    <xf numFmtId="166" fontId="11" fillId="0" borderId="0"/>
    <xf numFmtId="166" fontId="163" fillId="0" borderId="0"/>
    <xf numFmtId="0" fontId="163" fillId="0" borderId="0"/>
    <xf numFmtId="166" fontId="163" fillId="0" borderId="0"/>
    <xf numFmtId="166" fontId="163" fillId="0" borderId="0"/>
    <xf numFmtId="166" fontId="11" fillId="0" borderId="0"/>
    <xf numFmtId="0" fontId="3" fillId="0" borderId="0"/>
    <xf numFmtId="0" fontId="11" fillId="0" borderId="0"/>
    <xf numFmtId="166" fontId="11" fillId="0" borderId="0"/>
    <xf numFmtId="178"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178" fontId="3" fillId="0" borderId="0"/>
    <xf numFmtId="166" fontId="39"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0" fontId="11" fillId="0" borderId="0"/>
    <xf numFmtId="178" fontId="11" fillId="0" borderId="0"/>
    <xf numFmtId="0" fontId="11" fillId="0" borderId="0"/>
    <xf numFmtId="166" fontId="11" fillId="0" borderId="0"/>
    <xf numFmtId="166" fontId="11" fillId="0" borderId="0"/>
    <xf numFmtId="0" fontId="11" fillId="0" borderId="0"/>
    <xf numFmtId="166" fontId="11" fillId="0" borderId="0"/>
    <xf numFmtId="178" fontId="11" fillId="0" borderId="0"/>
    <xf numFmtId="166" fontId="11" fillId="0" borderId="0"/>
    <xf numFmtId="0" fontId="163" fillId="0" borderId="0"/>
    <xf numFmtId="166" fontId="163" fillId="0" borderId="0"/>
    <xf numFmtId="166" fontId="11" fillId="0" borderId="0"/>
    <xf numFmtId="178" fontId="15" fillId="0" borderId="0"/>
    <xf numFmtId="178" fontId="11" fillId="0" borderId="0"/>
    <xf numFmtId="0" fontId="11" fillId="0" borderId="0"/>
    <xf numFmtId="166" fontId="11" fillId="0" borderId="0"/>
    <xf numFmtId="166" fontId="11" fillId="0" borderId="0"/>
    <xf numFmtId="178"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0" fontId="11" fillId="0" borderId="0"/>
    <xf numFmtId="166" fontId="11"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11" fillId="0" borderId="0"/>
    <xf numFmtId="0" fontId="11" fillId="0" borderId="0"/>
    <xf numFmtId="166" fontId="11" fillId="0" borderId="0"/>
    <xf numFmtId="166" fontId="11" fillId="0" borderId="0"/>
    <xf numFmtId="178"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8"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11" fillId="0" borderId="0"/>
    <xf numFmtId="0" fontId="11" fillId="0" borderId="0"/>
    <xf numFmtId="166" fontId="11" fillId="0" borderId="0"/>
    <xf numFmtId="166" fontId="11" fillId="0" borderId="0"/>
    <xf numFmtId="178"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11" fillId="0" borderId="0"/>
    <xf numFmtId="0" fontId="11" fillId="0" borderId="0"/>
    <xf numFmtId="166" fontId="11" fillId="0" borderId="0"/>
    <xf numFmtId="166" fontId="11"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0" fontId="163" fillId="0" borderId="0"/>
    <xf numFmtId="166" fontId="163" fillId="0" borderId="0"/>
    <xf numFmtId="173" fontId="3" fillId="0" borderId="0"/>
    <xf numFmtId="0" fontId="163" fillId="0" borderId="0"/>
    <xf numFmtId="166" fontId="163" fillId="0" borderId="0"/>
    <xf numFmtId="173" fontId="3" fillId="0" borderId="0"/>
    <xf numFmtId="173" fontId="3" fillId="0" borderId="0"/>
    <xf numFmtId="166" fontId="163" fillId="0" borderId="0"/>
    <xf numFmtId="173" fontId="3" fillId="0" borderId="0"/>
    <xf numFmtId="173" fontId="3" fillId="0" borderId="0"/>
    <xf numFmtId="173" fontId="3" fillId="0" borderId="0"/>
    <xf numFmtId="0" fontId="3" fillId="0" borderId="0"/>
    <xf numFmtId="166" fontId="3" fillId="0" borderId="0"/>
    <xf numFmtId="166" fontId="3" fillId="0" borderId="0"/>
    <xf numFmtId="0" fontId="3" fillId="0" borderId="0"/>
    <xf numFmtId="0" fontId="3" fillId="0" borderId="0"/>
    <xf numFmtId="0" fontId="3" fillId="0" borderId="0"/>
    <xf numFmtId="173" fontId="3" fillId="0" borderId="0"/>
    <xf numFmtId="173" fontId="3" fillId="0" borderId="0"/>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11" fillId="0" borderId="0"/>
    <xf numFmtId="166" fontId="11" fillId="0" borderId="0"/>
    <xf numFmtId="178"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166" fontId="3" fillId="0" borderId="0"/>
    <xf numFmtId="166" fontId="3" fillId="0" borderId="0"/>
    <xf numFmtId="178" fontId="3" fillId="0" borderId="0"/>
    <xf numFmtId="178" fontId="3" fillId="0" borderId="0"/>
    <xf numFmtId="178"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0" fontId="3" fillId="0" borderId="0"/>
    <xf numFmtId="0" fontId="3" fillId="0" borderId="0"/>
    <xf numFmtId="0" fontId="3" fillId="0" borderId="0"/>
    <xf numFmtId="0" fontId="18" fillId="0" borderId="0"/>
    <xf numFmtId="0" fontId="11" fillId="0" borderId="0"/>
    <xf numFmtId="166" fontId="11" fillId="0" borderId="0"/>
    <xf numFmtId="178" fontId="11" fillId="0" borderId="0"/>
    <xf numFmtId="166" fontId="11" fillId="0" borderId="0"/>
    <xf numFmtId="166" fontId="18" fillId="0" borderId="0"/>
    <xf numFmtId="166" fontId="11" fillId="0" borderId="0"/>
    <xf numFmtId="0" fontId="3" fillId="0" borderId="0"/>
    <xf numFmtId="0" fontId="11" fillId="0" borderId="0"/>
    <xf numFmtId="166" fontId="11" fillId="0" borderId="0"/>
    <xf numFmtId="178"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3" fillId="0" borderId="0"/>
    <xf numFmtId="0" fontId="163" fillId="0" borderId="0"/>
    <xf numFmtId="166" fontId="163" fillId="0" borderId="0"/>
    <xf numFmtId="0" fontId="11" fillId="0" borderId="0"/>
    <xf numFmtId="166" fontId="11" fillId="0" borderId="0"/>
    <xf numFmtId="0" fontId="163" fillId="0" borderId="0"/>
    <xf numFmtId="166" fontId="16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163" fillId="0" borderId="0"/>
    <xf numFmtId="0" fontId="163" fillId="0" borderId="0"/>
    <xf numFmtId="166" fontId="163" fillId="0" borderId="0"/>
    <xf numFmtId="0" fontId="163" fillId="0" borderId="0"/>
    <xf numFmtId="166" fontId="163" fillId="0" borderId="0"/>
    <xf numFmtId="166" fontId="163" fillId="0" borderId="0"/>
    <xf numFmtId="173" fontId="7" fillId="0" borderId="0"/>
    <xf numFmtId="178"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8" fontId="11" fillId="0" borderId="0"/>
    <xf numFmtId="0" fontId="11" fillId="0" borderId="0"/>
    <xf numFmtId="166" fontId="11" fillId="0" borderId="0"/>
    <xf numFmtId="166" fontId="11" fillId="0" borderId="0"/>
    <xf numFmtId="178"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8"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166" fontId="3" fillId="0" borderId="0"/>
    <xf numFmtId="178" fontId="3" fillId="0" borderId="0"/>
    <xf numFmtId="178" fontId="3" fillId="0" borderId="0"/>
    <xf numFmtId="178" fontId="3" fillId="0" borderId="0"/>
    <xf numFmtId="178"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4" fontId="3" fillId="0" borderId="0"/>
    <xf numFmtId="168" fontId="3" fillId="0" borderId="0"/>
    <xf numFmtId="168" fontId="3" fillId="0" borderId="0"/>
    <xf numFmtId="168" fontId="3" fillId="0" borderId="0"/>
    <xf numFmtId="168" fontId="3" fillId="0" borderId="0"/>
    <xf numFmtId="168" fontId="3" fillId="0" borderId="0"/>
    <xf numFmtId="168" fontId="3" fillId="0" borderId="0"/>
    <xf numFmtId="168" fontId="3" fillId="0" borderId="0"/>
    <xf numFmtId="168" fontId="3" fillId="0" borderId="0"/>
    <xf numFmtId="168" fontId="3" fillId="0" borderId="0"/>
    <xf numFmtId="168" fontId="3" fillId="0" borderId="0"/>
    <xf numFmtId="168" fontId="3" fillId="0" borderId="0"/>
    <xf numFmtId="168" fontId="3" fillId="0" borderId="0"/>
    <xf numFmtId="168"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0" fontId="3" fillId="0" borderId="0"/>
    <xf numFmtId="0"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163" fillId="0" borderId="0"/>
    <xf numFmtId="0" fontId="3" fillId="0" borderId="0"/>
    <xf numFmtId="166" fontId="3" fillId="0" borderId="0"/>
    <xf numFmtId="166" fontId="3" fillId="0" borderId="0"/>
    <xf numFmtId="0" fontId="3" fillId="0" borderId="0"/>
    <xf numFmtId="0" fontId="3" fillId="0" borderId="0"/>
    <xf numFmtId="0" fontId="3" fillId="0" borderId="0"/>
    <xf numFmtId="166" fontId="16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163" fillId="0" borderId="0"/>
    <xf numFmtId="0" fontId="3" fillId="0" borderId="0"/>
    <xf numFmtId="0" fontId="3" fillId="0" borderId="0"/>
    <xf numFmtId="0" fontId="3" fillId="0" borderId="0"/>
    <xf numFmtId="0"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0" fontId="3" fillId="0" borderId="0"/>
    <xf numFmtId="0" fontId="3" fillId="0" borderId="0"/>
    <xf numFmtId="0" fontId="3" fillId="0" borderId="0"/>
    <xf numFmtId="166" fontId="3" fillId="0" borderId="0"/>
    <xf numFmtId="178" fontId="11"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11" fillId="0" borderId="0"/>
    <xf numFmtId="166" fontId="3" fillId="0" borderId="0"/>
    <xf numFmtId="166"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11" fillId="0" borderId="0"/>
    <xf numFmtId="178" fontId="11" fillId="0" borderId="0"/>
    <xf numFmtId="0" fontId="3" fillId="0" borderId="0"/>
    <xf numFmtId="0" fontId="3" fillId="0" borderId="0"/>
    <xf numFmtId="0" fontId="11" fillId="0" borderId="0"/>
    <xf numFmtId="0" fontId="3" fillId="0" borderId="0"/>
    <xf numFmtId="166" fontId="3" fillId="0" borderId="0"/>
    <xf numFmtId="166" fontId="3" fillId="0" borderId="0"/>
    <xf numFmtId="0" fontId="3" fillId="0" borderId="0"/>
    <xf numFmtId="0" fontId="3" fillId="0" borderId="0"/>
    <xf numFmtId="0" fontId="3" fillId="0" borderId="0"/>
    <xf numFmtId="166" fontId="11"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11"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178"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66" fontId="3" fillId="0" borderId="0"/>
    <xf numFmtId="178" fontId="3" fillId="0" borderId="0"/>
    <xf numFmtId="178" fontId="3" fillId="0" borderId="0"/>
    <xf numFmtId="178" fontId="3" fillId="0" borderId="0"/>
    <xf numFmtId="166"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78" fontId="7"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67" fontId="3" fillId="0" borderId="0"/>
    <xf numFmtId="178" fontId="11" fillId="0" borderId="0"/>
    <xf numFmtId="0" fontId="11" fillId="0" borderId="0"/>
    <xf numFmtId="166" fontId="11" fillId="0" borderId="0"/>
    <xf numFmtId="166" fontId="11" fillId="0" borderId="0"/>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xf numFmtId="166" fontId="11" fillId="0" borderId="0"/>
    <xf numFmtId="166" fontId="11" fillId="0" borderId="0">
      <alignment horizontal="left" wrapText="1"/>
    </xf>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xf numFmtId="166" fontId="11" fillId="0" borderId="0"/>
    <xf numFmtId="166" fontId="11" fillId="0" borderId="0">
      <alignment horizontal="left" wrapText="1"/>
    </xf>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xf numFmtId="166" fontId="11" fillId="0" borderId="0"/>
    <xf numFmtId="166" fontId="11" fillId="0" borderId="0">
      <alignment horizontal="left" wrapText="1"/>
    </xf>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8" fillId="0" borderId="0"/>
    <xf numFmtId="0" fontId="8" fillId="0" borderId="0"/>
    <xf numFmtId="166" fontId="8" fillId="0" borderId="0"/>
    <xf numFmtId="0" fontId="163" fillId="0" borderId="0"/>
    <xf numFmtId="166" fontId="163" fillId="0" borderId="0"/>
    <xf numFmtId="166" fontId="8" fillId="0" borderId="0"/>
    <xf numFmtId="0" fontId="11" fillId="0" borderId="0"/>
    <xf numFmtId="166" fontId="11" fillId="0" borderId="0"/>
    <xf numFmtId="173" fontId="7" fillId="0" borderId="0"/>
    <xf numFmtId="177"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8" fontId="11" fillId="0" borderId="0"/>
    <xf numFmtId="174" fontId="11" fillId="0" borderId="0"/>
    <xf numFmtId="168" fontId="11" fillId="0" borderId="0"/>
    <xf numFmtId="177" fontId="11" fillId="0" borderId="0"/>
    <xf numFmtId="168" fontId="11" fillId="0" borderId="0"/>
    <xf numFmtId="0" fontId="11" fillId="0" borderId="0"/>
    <xf numFmtId="166" fontId="11" fillId="0" borderId="0"/>
    <xf numFmtId="166" fontId="11" fillId="0" borderId="0"/>
    <xf numFmtId="178" fontId="11" fillId="0" borderId="0"/>
    <xf numFmtId="174" fontId="11" fillId="0" borderId="0"/>
    <xf numFmtId="168" fontId="11" fillId="0" borderId="0"/>
    <xf numFmtId="177" fontId="11" fillId="0" borderId="0"/>
    <xf numFmtId="0" fontId="11" fillId="0" borderId="0"/>
    <xf numFmtId="168" fontId="11" fillId="0" borderId="0"/>
    <xf numFmtId="166"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7"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174"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0" fontId="3" fillId="0" borderId="0"/>
    <xf numFmtId="0" fontId="11" fillId="0" borderId="0"/>
    <xf numFmtId="166" fontId="11" fillId="0" borderId="0"/>
    <xf numFmtId="0" fontId="163" fillId="0" borderId="0"/>
    <xf numFmtId="166" fontId="163" fillId="0" borderId="0"/>
    <xf numFmtId="178"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0" fontId="163" fillId="0" borderId="0"/>
    <xf numFmtId="0" fontId="8" fillId="0" borderId="0"/>
    <xf numFmtId="166" fontId="8" fillId="0" borderId="0"/>
    <xf numFmtId="166" fontId="163" fillId="0" borderId="0"/>
    <xf numFmtId="166" fontId="8" fillId="0" borderId="0"/>
    <xf numFmtId="0" fontId="11" fillId="0" borderId="0"/>
    <xf numFmtId="166" fontId="11"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7" fillId="0" borderId="0"/>
    <xf numFmtId="166" fontId="3" fillId="0" borderId="0"/>
    <xf numFmtId="166" fontId="3" fillId="0" borderId="0"/>
    <xf numFmtId="0" fontId="3" fillId="0" borderId="0"/>
    <xf numFmtId="0" fontId="11" fillId="0" borderId="0"/>
    <xf numFmtId="0" fontId="3" fillId="0" borderId="0"/>
    <xf numFmtId="0" fontId="11" fillId="0" borderId="0"/>
    <xf numFmtId="0" fontId="163" fillId="0" borderId="0"/>
    <xf numFmtId="0" fontId="3" fillId="0" borderId="0"/>
    <xf numFmtId="0" fontId="11" fillId="0" borderId="0"/>
    <xf numFmtId="166" fontId="11" fillId="0" borderId="0"/>
    <xf numFmtId="178" fontId="11" fillId="0" borderId="0"/>
    <xf numFmtId="166" fontId="11" fillId="0" borderId="0"/>
    <xf numFmtId="166" fontId="3" fillId="0" borderId="0"/>
    <xf numFmtId="166" fontId="3" fillId="0" borderId="0"/>
    <xf numFmtId="166" fontId="11" fillId="0" borderId="0"/>
    <xf numFmtId="0" fontId="3" fillId="0" borderId="0"/>
    <xf numFmtId="0" fontId="3" fillId="0" borderId="0"/>
    <xf numFmtId="0" fontId="3" fillId="0" borderId="0"/>
    <xf numFmtId="0" fontId="3" fillId="0" borderId="0"/>
    <xf numFmtId="0" fontId="18" fillId="0" borderId="0"/>
    <xf numFmtId="166" fontId="18"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66" fontId="3" fillId="0" borderId="0"/>
    <xf numFmtId="166" fontId="3" fillId="0" borderId="0"/>
    <xf numFmtId="173" fontId="3" fillId="0" borderId="0"/>
    <xf numFmtId="173" fontId="3" fillId="0" borderId="0"/>
    <xf numFmtId="173" fontId="3" fillId="0" borderId="0"/>
    <xf numFmtId="173" fontId="3" fillId="0" borderId="0"/>
    <xf numFmtId="173" fontId="3" fillId="0" borderId="0"/>
    <xf numFmtId="0" fontId="3" fillId="0" borderId="0"/>
    <xf numFmtId="0" fontId="3" fillId="0" borderId="0"/>
    <xf numFmtId="0" fontId="3" fillId="0" borderId="0"/>
    <xf numFmtId="0" fontId="3" fillId="0" borderId="0"/>
    <xf numFmtId="173" fontId="7" fillId="0" borderId="0"/>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0" fontId="3" fillId="0" borderId="0"/>
    <xf numFmtId="173" fontId="3" fillId="0" borderId="0"/>
    <xf numFmtId="173" fontId="3" fillId="0" borderId="0"/>
    <xf numFmtId="0" fontId="3" fillId="0" borderId="0"/>
    <xf numFmtId="0" fontId="3" fillId="0" borderId="0"/>
    <xf numFmtId="0" fontId="3" fillId="0" borderId="0"/>
    <xf numFmtId="0" fontId="3" fillId="0" borderId="0"/>
    <xf numFmtId="0" fontId="3" fillId="0" borderId="0"/>
    <xf numFmtId="0" fontId="11" fillId="0" borderId="0"/>
    <xf numFmtId="166" fontId="11" fillId="0" borderId="0"/>
    <xf numFmtId="0" fontId="7" fillId="0" borderId="0"/>
    <xf numFmtId="166" fontId="7" fillId="0" borderId="0"/>
    <xf numFmtId="166" fontId="3" fillId="0" borderId="0"/>
    <xf numFmtId="166" fontId="3" fillId="0" borderId="0"/>
    <xf numFmtId="166" fontId="7" fillId="0" borderId="0"/>
    <xf numFmtId="0" fontId="3" fillId="0" borderId="0"/>
    <xf numFmtId="0" fontId="3" fillId="0" borderId="0"/>
    <xf numFmtId="0" fontId="3"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178" fontId="11" fillId="0" borderId="0"/>
    <xf numFmtId="0" fontId="11" fillId="0" borderId="0"/>
    <xf numFmtId="166" fontId="11" fillId="0" borderId="0"/>
    <xf numFmtId="166" fontId="11" fillId="0" borderId="0"/>
    <xf numFmtId="0" fontId="163" fillId="0" borderId="0"/>
    <xf numFmtId="166" fontId="163" fillId="0" borderId="0"/>
    <xf numFmtId="0" fontId="11" fillId="0" borderId="0"/>
    <xf numFmtId="166" fontId="11"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173" fontId="3" fillId="0" borderId="0"/>
    <xf numFmtId="0" fontId="3" fillId="0" borderId="0"/>
    <xf numFmtId="166" fontId="3" fillId="0" borderId="0"/>
    <xf numFmtId="166" fontId="3" fillId="0" borderId="0"/>
    <xf numFmtId="0" fontId="3" fillId="0" borderId="0"/>
    <xf numFmtId="0" fontId="3" fillId="0" borderId="0"/>
    <xf numFmtId="0" fontId="3" fillId="0" borderId="0"/>
    <xf numFmtId="173" fontId="7" fillId="0" borderId="0"/>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0" fontId="11" fillId="0" borderId="0">
      <alignment horizontal="left" wrapText="1"/>
    </xf>
    <xf numFmtId="0" fontId="11" fillId="0" borderId="0">
      <alignment horizontal="left" wrapText="1"/>
    </xf>
    <xf numFmtId="166" fontId="11" fillId="0" borderId="0">
      <alignment horizontal="left" wrapText="1"/>
    </xf>
    <xf numFmtId="0" fontId="11" fillId="0" borderId="0">
      <alignment horizontal="left" wrapText="1"/>
    </xf>
    <xf numFmtId="166" fontId="11" fillId="0" borderId="0">
      <alignment horizontal="left" wrapText="1"/>
    </xf>
    <xf numFmtId="166" fontId="11" fillId="0" borderId="0">
      <alignment horizontal="left" wrapText="1"/>
    </xf>
    <xf numFmtId="0" fontId="188" fillId="0" borderId="0"/>
    <xf numFmtId="177" fontId="107" fillId="0" borderId="0"/>
    <xf numFmtId="177" fontId="107" fillId="0" borderId="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8" fillId="31" borderId="33" applyNumberFormat="0" applyFont="0" applyAlignment="0" applyProtection="0"/>
    <xf numFmtId="0" fontId="8" fillId="31" borderId="33" applyNumberFormat="0" applyFont="0" applyAlignment="0" applyProtection="0"/>
    <xf numFmtId="166" fontId="8"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8"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8" fillId="31" borderId="33" applyNumberFormat="0" applyFont="0" applyAlignment="0" applyProtection="0"/>
    <xf numFmtId="0" fontId="8" fillId="31" borderId="33" applyNumberFormat="0" applyFont="0" applyAlignment="0" applyProtection="0"/>
    <xf numFmtId="166" fontId="8" fillId="31" borderId="33" applyNumberFormat="0" applyFont="0" applyAlignment="0" applyProtection="0"/>
    <xf numFmtId="166" fontId="8" fillId="31" borderId="33" applyNumberFormat="0" applyFont="0" applyAlignment="0" applyProtection="0"/>
    <xf numFmtId="178" fontId="8" fillId="31" borderId="33" applyNumberFormat="0" applyFont="0" applyAlignment="0" applyProtection="0"/>
    <xf numFmtId="0" fontId="8" fillId="31" borderId="33" applyNumberFormat="0" applyFont="0" applyAlignment="0" applyProtection="0"/>
    <xf numFmtId="166" fontId="8" fillId="31" borderId="33" applyNumberFormat="0" applyFont="0" applyAlignment="0" applyProtection="0"/>
    <xf numFmtId="166" fontId="8"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1" fillId="31" borderId="33" applyNumberFormat="0" applyFont="0" applyAlignment="0" applyProtection="0"/>
    <xf numFmtId="0" fontId="11" fillId="31" borderId="33" applyNumberFormat="0" applyFont="0" applyAlignment="0" applyProtection="0"/>
    <xf numFmtId="166" fontId="11" fillId="31" borderId="33" applyNumberFormat="0" applyFont="0" applyAlignment="0" applyProtection="0"/>
    <xf numFmtId="166" fontId="11" fillId="31" borderId="33" applyNumberFormat="0" applyFon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178" fontId="189" fillId="28" borderId="34" applyNumberFormat="0" applyAlignment="0" applyProtection="0"/>
    <xf numFmtId="0" fontId="189" fillId="28" borderId="34" applyNumberFormat="0" applyAlignment="0" applyProtection="0"/>
    <xf numFmtId="166" fontId="189" fillId="28" borderId="34" applyNumberFormat="0" applyAlignment="0" applyProtection="0"/>
    <xf numFmtId="166" fontId="189" fillId="28" borderId="34"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63" fillId="0" borderId="0" applyFont="0" applyFill="0" applyBorder="0" applyAlignment="0" applyProtection="0"/>
    <xf numFmtId="9" fontId="7" fillId="0" borderId="0" applyFont="0" applyFill="0" applyBorder="0" applyAlignment="0" applyProtection="0"/>
    <xf numFmtId="9" fontId="16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187" fontId="11" fillId="0" borderId="0"/>
    <xf numFmtId="187" fontId="11" fillId="0" borderId="0"/>
    <xf numFmtId="187" fontId="11" fillId="0" borderId="0"/>
    <xf numFmtId="0" fontId="190" fillId="0" borderId="0" applyBorder="0" applyProtection="0">
      <alignment horizontal="left"/>
    </xf>
    <xf numFmtId="166" fontId="190" fillId="0" borderId="0" applyBorder="0" applyProtection="0">
      <alignment horizontal="left"/>
    </xf>
    <xf numFmtId="0" fontId="57" fillId="0" borderId="0" applyFill="0" applyBorder="0" applyProtection="0">
      <alignment horizontal="left"/>
    </xf>
    <xf numFmtId="166" fontId="57" fillId="0" borderId="0" applyFill="0" applyBorder="0" applyProtection="0">
      <alignment horizontal="left"/>
    </xf>
    <xf numFmtId="0" fontId="71" fillId="0" borderId="35" applyFill="0" applyBorder="0" applyProtection="0">
      <alignment horizontal="left" vertical="top"/>
    </xf>
    <xf numFmtId="166" fontId="71" fillId="0" borderId="35" applyFill="0" applyBorder="0" applyProtection="0">
      <alignment horizontal="left" vertical="top"/>
    </xf>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1" fillId="0" borderId="0" applyNumberFormat="0" applyFill="0" applyBorder="0" applyAlignment="0" applyProtection="0"/>
    <xf numFmtId="0" fontId="191" fillId="0" borderId="0" applyNumberFormat="0" applyFill="0" applyBorder="0" applyAlignment="0" applyProtection="0"/>
    <xf numFmtId="166" fontId="191" fillId="0" borderId="0" applyNumberFormat="0" applyFill="0" applyBorder="0" applyAlignment="0" applyProtection="0"/>
    <xf numFmtId="166" fontId="191" fillId="0" borderId="0" applyNumberFormat="0" applyFill="0" applyBorder="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2" fillId="0" borderId="36" applyNumberFormat="0" applyFill="0" applyAlignment="0" applyProtection="0"/>
    <xf numFmtId="0" fontId="192" fillId="0" borderId="36" applyNumberFormat="0" applyFill="0" applyAlignment="0" applyProtection="0"/>
    <xf numFmtId="166" fontId="192" fillId="0" borderId="36" applyNumberFormat="0" applyFill="0" applyAlignment="0" applyProtection="0"/>
    <xf numFmtId="166" fontId="192" fillId="0" borderId="36" applyNumberFormat="0" applyFill="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178" fontId="193" fillId="0" borderId="0" applyNumberFormat="0" applyFill="0" applyBorder="0" applyAlignment="0" applyProtection="0"/>
    <xf numFmtId="0" fontId="193" fillId="0" borderId="0" applyNumberFormat="0" applyFill="0" applyBorder="0" applyAlignment="0" applyProtection="0"/>
    <xf numFmtId="166" fontId="193" fillId="0" borderId="0" applyNumberFormat="0" applyFill="0" applyBorder="0" applyAlignment="0" applyProtection="0"/>
    <xf numFmtId="166" fontId="193" fillId="0" borderId="0" applyNumberFormat="0" applyFill="0" applyBorder="0" applyAlignment="0" applyProtection="0"/>
    <xf numFmtId="0" fontId="194" fillId="0" borderId="0"/>
    <xf numFmtId="188" fontId="11" fillId="0" borderId="0" applyFont="0" applyFill="0" applyBorder="0" applyAlignment="0" applyProtection="0"/>
    <xf numFmtId="189" fontId="11" fillId="0" borderId="0" applyFont="0" applyFill="0" applyBorder="0" applyAlignment="0" applyProtection="0"/>
    <xf numFmtId="182" fontId="11" fillId="0" borderId="0" applyFont="0" applyFill="0" applyBorder="0" applyAlignment="0" applyProtection="0"/>
    <xf numFmtId="177" fontId="1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cellStyleXfs>
  <cellXfs count="2908">
    <xf numFmtId="0" fontId="0" fillId="0" borderId="0" xfId="0"/>
    <xf numFmtId="0" fontId="21" fillId="0" borderId="0" xfId="0" applyFont="1" applyAlignment="1">
      <alignment horizontal="right" readingOrder="2"/>
    </xf>
    <xf numFmtId="0" fontId="22" fillId="0" borderId="0" xfId="0" applyFont="1" applyAlignment="1">
      <alignment horizontal="right" readingOrder="2"/>
    </xf>
    <xf numFmtId="0" fontId="23" fillId="0" borderId="0" xfId="0" applyFont="1" applyAlignment="1">
      <alignment horizontal="right" indent="2" readingOrder="2"/>
    </xf>
    <xf numFmtId="0" fontId="24" fillId="0" borderId="0" xfId="0" applyFont="1" applyAlignment="1">
      <alignment horizontal="right" readingOrder="2"/>
    </xf>
    <xf numFmtId="0" fontId="25" fillId="0" borderId="0" xfId="0" applyFont="1" applyAlignment="1">
      <alignment readingOrder="2"/>
    </xf>
    <xf numFmtId="0" fontId="25" fillId="0" borderId="0" xfId="0" applyFont="1" applyAlignment="1">
      <alignment horizontal="right" readingOrder="2"/>
    </xf>
    <xf numFmtId="0" fontId="24" fillId="0" borderId="0" xfId="0" applyFont="1" applyAlignment="1">
      <alignment horizontal="right"/>
    </xf>
    <xf numFmtId="0" fontId="27" fillId="0" borderId="0" xfId="0" applyFont="1" applyAlignment="1">
      <alignment horizontal="right"/>
    </xf>
    <xf numFmtId="0" fontId="25" fillId="0" borderId="0" xfId="0" applyFont="1" applyAlignment="1">
      <alignment horizontal="right"/>
    </xf>
    <xf numFmtId="0" fontId="27" fillId="0" borderId="0" xfId="0" applyFont="1" applyAlignment="1">
      <alignment horizontal="right" readingOrder="2"/>
    </xf>
    <xf numFmtId="0" fontId="21" fillId="0" borderId="0" xfId="0" applyFont="1" applyAlignment="1">
      <alignment horizontal="left" readingOrder="2"/>
    </xf>
    <xf numFmtId="0" fontId="21" fillId="0" borderId="0" xfId="0" applyFont="1" applyAlignment="1">
      <alignment readingOrder="2"/>
    </xf>
    <xf numFmtId="0" fontId="28" fillId="0" borderId="0" xfId="0" applyFont="1" applyAlignment="1">
      <alignment readingOrder="2"/>
    </xf>
    <xf numFmtId="0" fontId="26" fillId="0" borderId="0" xfId="0" applyFont="1" applyAlignment="1">
      <alignment readingOrder="2"/>
    </xf>
    <xf numFmtId="0" fontId="28" fillId="0" borderId="0" xfId="0" applyFont="1" applyAlignment="1">
      <alignment horizontal="left" readingOrder="2"/>
    </xf>
    <xf numFmtId="0" fontId="20" fillId="0" borderId="0" xfId="0" applyFont="1" applyAlignment="1">
      <alignment readingOrder="2"/>
    </xf>
    <xf numFmtId="0" fontId="20" fillId="0" borderId="0" xfId="0" applyFont="1" applyAlignment="1">
      <alignment horizontal="left" readingOrder="2"/>
    </xf>
    <xf numFmtId="0" fontId="29" fillId="0" borderId="0" xfId="0" applyFont="1" applyAlignment="1">
      <alignment horizontal="right" indent="2" readingOrder="2"/>
    </xf>
    <xf numFmtId="0" fontId="30" fillId="0" borderId="0" xfId="0" applyFont="1" applyAlignment="1">
      <alignment horizontal="right" readingOrder="2"/>
    </xf>
    <xf numFmtId="0" fontId="31" fillId="0" borderId="0" xfId="0" applyFont="1" applyAlignment="1">
      <alignment readingOrder="2"/>
    </xf>
    <xf numFmtId="0" fontId="32" fillId="0" borderId="0" xfId="0" applyFont="1" applyAlignment="1">
      <alignment horizontal="right" readingOrder="2"/>
    </xf>
    <xf numFmtId="0" fontId="31" fillId="0" borderId="0" xfId="0" applyFont="1" applyAlignment="1">
      <alignment horizontal="right" readingOrder="2"/>
    </xf>
    <xf numFmtId="0" fontId="14" fillId="0" borderId="0" xfId="0" applyFont="1" applyFill="1"/>
    <xf numFmtId="0" fontId="38" fillId="0" borderId="0" xfId="0" applyFont="1" applyFill="1" applyAlignment="1">
      <alignment vertical="center"/>
    </xf>
    <xf numFmtId="168" fontId="11" fillId="0" borderId="0" xfId="0" applyNumberFormat="1" applyFont="1" applyFill="1" applyBorder="1" applyAlignment="1">
      <alignment vertical="center"/>
    </xf>
    <xf numFmtId="0" fontId="34" fillId="0" borderId="2" xfId="0" applyFont="1" applyFill="1" applyBorder="1" applyAlignment="1">
      <alignment vertical="center"/>
    </xf>
    <xf numFmtId="0" fontId="34" fillId="0" borderId="2" xfId="0" applyFont="1" applyFill="1" applyBorder="1" applyAlignment="1">
      <alignment horizontal="right" vertical="center"/>
    </xf>
    <xf numFmtId="0" fontId="34" fillId="0" borderId="2" xfId="0" applyFont="1" applyFill="1" applyBorder="1" applyAlignment="1">
      <alignment horizontal="right" vertical="center" readingOrder="2"/>
    </xf>
    <xf numFmtId="0" fontId="42" fillId="0" borderId="0" xfId="0" applyFont="1" applyFill="1" applyAlignment="1">
      <alignment horizontal="right" vertical="center"/>
    </xf>
    <xf numFmtId="0" fontId="42" fillId="0" borderId="0" xfId="0" applyFont="1" applyFill="1" applyAlignment="1">
      <alignment horizontal="right" vertical="center" readingOrder="2"/>
    </xf>
    <xf numFmtId="0" fontId="11" fillId="0" borderId="0" xfId="0" applyFont="1" applyFill="1"/>
    <xf numFmtId="168" fontId="11" fillId="0" borderId="1" xfId="0" applyNumberFormat="1" applyFont="1" applyFill="1" applyBorder="1" applyAlignment="1">
      <alignment vertical="center"/>
    </xf>
    <xf numFmtId="3" fontId="11" fillId="0" borderId="0" xfId="0" applyNumberFormat="1" applyFont="1" applyFill="1" applyBorder="1" applyAlignment="1" applyProtection="1">
      <alignment horizontal="right" vertical="center" readingOrder="1"/>
    </xf>
    <xf numFmtId="0" fontId="39" fillId="0" borderId="0" xfId="0" applyFont="1" applyFill="1"/>
    <xf numFmtId="168" fontId="11" fillId="0" borderId="0" xfId="0" applyNumberFormat="1" applyFont="1" applyFill="1" applyBorder="1" applyAlignment="1">
      <alignment horizontal="right" vertical="center"/>
    </xf>
    <xf numFmtId="168" fontId="11" fillId="0" borderId="1" xfId="0" applyNumberFormat="1" applyFont="1" applyFill="1" applyBorder="1" applyAlignment="1">
      <alignment horizontal="right" vertical="center"/>
    </xf>
    <xf numFmtId="0" fontId="42" fillId="0" borderId="0" xfId="0" applyFont="1" applyFill="1"/>
    <xf numFmtId="0" fontId="38" fillId="0" borderId="1" xfId="0" applyFont="1" applyFill="1" applyBorder="1" applyAlignment="1">
      <alignment vertical="center"/>
    </xf>
    <xf numFmtId="0" fontId="38" fillId="0" borderId="0" xfId="0" applyFont="1" applyFill="1" applyBorder="1" applyAlignment="1">
      <alignment vertical="center"/>
    </xf>
    <xf numFmtId="0" fontId="15" fillId="0" borderId="0" xfId="0" applyFont="1" applyFill="1" applyAlignment="1">
      <alignment vertical="center"/>
    </xf>
    <xf numFmtId="0" fontId="48" fillId="0" borderId="0" xfId="0" applyFont="1" applyFill="1" applyAlignment="1">
      <alignment vertical="center"/>
    </xf>
    <xf numFmtId="168" fontId="11" fillId="0" borderId="0" xfId="0" applyNumberFormat="1" applyFont="1" applyFill="1" applyBorder="1" applyAlignment="1" applyProtection="1">
      <alignment horizontal="right" vertical="center" readingOrder="1"/>
    </xf>
    <xf numFmtId="0" fontId="34" fillId="0" borderId="3" xfId="0" applyFont="1" applyFill="1" applyBorder="1" applyAlignment="1">
      <alignment vertical="center"/>
    </xf>
    <xf numFmtId="0" fontId="35" fillId="0" borderId="0" xfId="0" applyFont="1" applyFill="1" applyBorder="1" applyAlignment="1">
      <alignment horizontal="right" vertical="center" readingOrder="2"/>
    </xf>
    <xf numFmtId="2" fontId="11" fillId="0" borderId="0" xfId="0" applyNumberFormat="1" applyFont="1" applyFill="1" applyBorder="1" applyAlignment="1" applyProtection="1">
      <alignment horizontal="right" vertical="center" wrapText="1"/>
    </xf>
    <xf numFmtId="2" fontId="11" fillId="0" borderId="1" xfId="0" applyNumberFormat="1" applyFont="1" applyFill="1" applyBorder="1" applyAlignment="1" applyProtection="1">
      <alignment horizontal="right" vertical="center" wrapText="1"/>
    </xf>
    <xf numFmtId="0" fontId="34" fillId="0" borderId="2" xfId="0" applyFont="1" applyFill="1" applyBorder="1" applyAlignment="1">
      <alignment vertical="center" wrapText="1"/>
    </xf>
    <xf numFmtId="0" fontId="38" fillId="0" borderId="0" xfId="0" applyFont="1" applyFill="1" applyAlignment="1">
      <alignment horizontal="left" vertical="center" wrapText="1"/>
    </xf>
    <xf numFmtId="0" fontId="38" fillId="0" borderId="0" xfId="0" applyFont="1" applyFill="1" applyAlignment="1">
      <alignment vertical="center" wrapText="1"/>
    </xf>
    <xf numFmtId="0" fontId="34" fillId="0" borderId="1" xfId="0" applyFont="1" applyFill="1" applyBorder="1" applyAlignment="1">
      <alignment vertical="center"/>
    </xf>
    <xf numFmtId="0" fontId="39" fillId="0" borderId="0" xfId="0" applyFont="1" applyFill="1" applyBorder="1"/>
    <xf numFmtId="0" fontId="34" fillId="0" borderId="1" xfId="0" applyFont="1" applyFill="1" applyBorder="1" applyAlignment="1">
      <alignment horizontal="right" vertical="center" readingOrder="2"/>
    </xf>
    <xf numFmtId="0" fontId="35" fillId="0" borderId="0" xfId="0" applyFont="1" applyFill="1" applyAlignment="1">
      <alignment horizontal="right" vertical="center" readingOrder="2"/>
    </xf>
    <xf numFmtId="0" fontId="43" fillId="0" borderId="1" xfId="0" applyFont="1" applyFill="1" applyBorder="1" applyAlignment="1">
      <alignment horizontal="right" vertical="center"/>
    </xf>
    <xf numFmtId="166" fontId="38" fillId="0" borderId="1" xfId="0" applyNumberFormat="1" applyFont="1" applyFill="1" applyBorder="1" applyAlignment="1">
      <alignment horizontal="right" vertical="center" readingOrder="2"/>
    </xf>
    <xf numFmtId="1" fontId="34" fillId="0" borderId="0" xfId="0" applyNumberFormat="1" applyFont="1" applyFill="1" applyBorder="1" applyAlignment="1">
      <alignment horizontal="right" vertical="center"/>
    </xf>
    <xf numFmtId="3" fontId="11" fillId="0" borderId="0" xfId="0" applyNumberFormat="1" applyFont="1" applyFill="1" applyBorder="1" applyAlignment="1" applyProtection="1">
      <alignment horizontal="right" vertical="center"/>
    </xf>
    <xf numFmtId="3" fontId="11" fillId="0" borderId="1" xfId="0" applyNumberFormat="1" applyFont="1" applyFill="1" applyBorder="1" applyAlignment="1" applyProtection="1">
      <alignment horizontal="right" vertical="center"/>
    </xf>
    <xf numFmtId="0" fontId="11" fillId="0" borderId="0" xfId="0" applyFont="1" applyFill="1" applyBorder="1" applyAlignment="1">
      <alignment horizontal="right" vertical="center" readingOrder="2"/>
    </xf>
    <xf numFmtId="168" fontId="11" fillId="0" borderId="3" xfId="0" applyNumberFormat="1" applyFont="1" applyFill="1" applyBorder="1" applyAlignment="1" applyProtection="1">
      <alignment horizontal="right" vertical="center" readingOrder="1"/>
    </xf>
    <xf numFmtId="0" fontId="11" fillId="0" borderId="1" xfId="0" applyFont="1" applyFill="1" applyBorder="1" applyAlignment="1">
      <alignment horizontal="right" vertical="center" readingOrder="2"/>
    </xf>
    <xf numFmtId="168" fontId="11" fillId="0" borderId="1" xfId="0" applyNumberFormat="1" applyFont="1" applyFill="1" applyBorder="1" applyAlignment="1" applyProtection="1">
      <alignment horizontal="right" vertical="center" readingOrder="1"/>
    </xf>
    <xf numFmtId="1" fontId="11" fillId="0" borderId="3" xfId="0" applyNumberFormat="1" applyFont="1" applyFill="1" applyBorder="1" applyAlignment="1" applyProtection="1">
      <alignment horizontal="right" vertical="center"/>
    </xf>
    <xf numFmtId="1" fontId="11" fillId="0" borderId="0" xfId="28" applyNumberFormat="1" applyFont="1" applyFill="1" applyBorder="1" applyAlignment="1" applyProtection="1">
      <alignment horizontal="right" vertical="center"/>
    </xf>
    <xf numFmtId="1" fontId="11" fillId="0" borderId="1" xfId="0" applyNumberFormat="1" applyFont="1" applyFill="1" applyBorder="1" applyAlignment="1" applyProtection="1">
      <alignment horizontal="right" vertical="center"/>
    </xf>
    <xf numFmtId="168" fontId="11" fillId="0" borderId="0" xfId="0" applyNumberFormat="1" applyFont="1" applyFill="1" applyBorder="1" applyAlignment="1" applyProtection="1">
      <alignment horizontal="right" vertical="center"/>
    </xf>
    <xf numFmtId="168" fontId="11" fillId="0" borderId="1" xfId="0" applyNumberFormat="1" applyFont="1" applyFill="1" applyBorder="1" applyAlignment="1" applyProtection="1">
      <alignment horizontal="right" vertical="center"/>
    </xf>
    <xf numFmtId="171" fontId="11" fillId="0" borderId="3" xfId="1" applyNumberFormat="1" applyFont="1" applyFill="1" applyBorder="1" applyAlignment="1" applyProtection="1">
      <alignment horizontal="right" vertical="center"/>
    </xf>
    <xf numFmtId="171" fontId="11" fillId="0" borderId="0" xfId="1" applyNumberFormat="1" applyFont="1" applyFill="1" applyBorder="1" applyAlignment="1" applyProtection="1">
      <alignment horizontal="right" vertical="center"/>
    </xf>
    <xf numFmtId="0" fontId="38" fillId="0" borderId="1" xfId="0" applyFont="1" applyFill="1" applyBorder="1" applyAlignment="1">
      <alignment vertical="center" readingOrder="2"/>
    </xf>
    <xf numFmtId="0" fontId="42" fillId="0" borderId="0" xfId="0" applyFont="1" applyFill="1" applyBorder="1" applyAlignment="1">
      <alignment horizontal="center" vertical="center"/>
    </xf>
    <xf numFmtId="171" fontId="11" fillId="0" borderId="1" xfId="1" applyNumberFormat="1" applyFont="1" applyFill="1" applyBorder="1" applyAlignment="1" applyProtection="1">
      <alignment horizontal="right" vertical="center"/>
    </xf>
    <xf numFmtId="3" fontId="50" fillId="0" borderId="0" xfId="0" applyNumberFormat="1" applyFont="1" applyFill="1" applyBorder="1" applyAlignment="1" applyProtection="1">
      <alignment horizontal="right" vertical="center"/>
    </xf>
    <xf numFmtId="0" fontId="34" fillId="0" borderId="2" xfId="0" applyFont="1" applyFill="1" applyBorder="1" applyAlignment="1">
      <alignment horizontal="right" vertical="center" wrapText="1" readingOrder="2"/>
    </xf>
    <xf numFmtId="0" fontId="11" fillId="0" borderId="0" xfId="0" applyFont="1" applyFill="1" applyBorder="1" applyAlignment="1">
      <alignment vertical="center"/>
    </xf>
    <xf numFmtId="0" fontId="11" fillId="0" borderId="1" xfId="0" applyFont="1" applyFill="1" applyBorder="1" applyAlignment="1">
      <alignment vertical="center"/>
    </xf>
    <xf numFmtId="0" fontId="44" fillId="0" borderId="0" xfId="0" applyFont="1" applyFill="1" applyAlignment="1">
      <alignment vertical="center"/>
    </xf>
    <xf numFmtId="3" fontId="11" fillId="0" borderId="0" xfId="0" applyNumberFormat="1" applyFont="1" applyFill="1" applyBorder="1" applyAlignment="1">
      <alignment vertical="center" wrapText="1"/>
    </xf>
    <xf numFmtId="3" fontId="11" fillId="0" borderId="1" xfId="0" applyNumberFormat="1" applyFont="1" applyFill="1" applyBorder="1" applyAlignment="1">
      <alignment vertical="center" wrapText="1"/>
    </xf>
    <xf numFmtId="3" fontId="11" fillId="0" borderId="0" xfId="0" applyNumberFormat="1" applyFont="1" applyFill="1" applyBorder="1" applyAlignment="1">
      <alignment horizontal="left" vertical="center" wrapText="1"/>
    </xf>
    <xf numFmtId="3" fontId="14" fillId="0" borderId="0" xfId="0" applyNumberFormat="1" applyFont="1" applyFill="1" applyBorder="1" applyAlignment="1">
      <alignment horizontal="left" vertical="center" wrapText="1"/>
    </xf>
    <xf numFmtId="3" fontId="34" fillId="0" borderId="0" xfId="0" applyNumberFormat="1" applyFont="1" applyFill="1" applyBorder="1" applyAlignment="1">
      <alignment vertical="center" wrapText="1"/>
    </xf>
    <xf numFmtId="3" fontId="11" fillId="0" borderId="0" xfId="0" applyNumberFormat="1" applyFont="1" applyFill="1" applyBorder="1" applyAlignment="1">
      <alignment horizontal="right" vertical="center" wrapText="1"/>
    </xf>
    <xf numFmtId="3" fontId="34" fillId="0" borderId="2" xfId="0" applyNumberFormat="1" applyFont="1" applyFill="1" applyBorder="1" applyAlignment="1">
      <alignment horizontal="right" vertical="center" wrapText="1" readingOrder="2"/>
    </xf>
    <xf numFmtId="3" fontId="34" fillId="0" borderId="3" xfId="0" applyNumberFormat="1" applyFont="1" applyFill="1" applyBorder="1" applyAlignment="1">
      <alignment horizontal="right" vertical="center" wrapText="1" readingOrder="2"/>
    </xf>
    <xf numFmtId="0" fontId="34" fillId="0" borderId="3" xfId="0" applyFont="1" applyFill="1" applyBorder="1" applyAlignment="1">
      <alignment vertical="center" wrapText="1"/>
    </xf>
    <xf numFmtId="0" fontId="34" fillId="0" borderId="0" xfId="0" applyFont="1" applyFill="1" applyBorder="1" applyAlignment="1">
      <alignment vertical="center" wrapText="1"/>
    </xf>
    <xf numFmtId="0" fontId="42" fillId="0" borderId="0" xfId="0" applyFont="1" applyFill="1" applyAlignment="1">
      <alignment vertical="center"/>
    </xf>
    <xf numFmtId="0" fontId="34" fillId="0" borderId="0" xfId="0" applyFont="1" applyFill="1" applyBorder="1" applyAlignment="1">
      <alignment vertical="center"/>
    </xf>
    <xf numFmtId="3" fontId="11" fillId="0" borderId="3" xfId="0" applyNumberFormat="1" applyFont="1" applyFill="1" applyBorder="1" applyAlignment="1">
      <alignment horizontal="right" vertical="center"/>
    </xf>
    <xf numFmtId="172" fontId="11" fillId="0" borderId="0" xfId="0" applyNumberFormat="1" applyFont="1" applyFill="1" applyBorder="1" applyAlignment="1">
      <alignment horizontal="right" vertical="center"/>
    </xf>
    <xf numFmtId="2" fontId="11" fillId="0" borderId="0" xfId="0" applyNumberFormat="1" applyFont="1" applyFill="1" applyBorder="1" applyAlignment="1">
      <alignment horizontal="right" vertical="center"/>
    </xf>
    <xf numFmtId="172" fontId="11" fillId="0" borderId="0" xfId="29" applyNumberFormat="1" applyFont="1" applyFill="1" applyBorder="1" applyAlignment="1">
      <alignment horizontal="right" vertical="center"/>
    </xf>
    <xf numFmtId="3" fontId="11" fillId="0" borderId="1" xfId="29" applyNumberFormat="1" applyFont="1" applyFill="1" applyBorder="1" applyAlignment="1">
      <alignment horizontal="right" vertical="center"/>
    </xf>
    <xf numFmtId="3" fontId="42" fillId="0" borderId="0" xfId="0" applyNumberFormat="1" applyFont="1" applyFill="1" applyBorder="1" applyAlignment="1">
      <alignment horizontal="right" vertical="center" wrapText="1"/>
    </xf>
    <xf numFmtId="3" fontId="42" fillId="0" borderId="0" xfId="0" applyNumberFormat="1" applyFont="1" applyFill="1" applyBorder="1" applyAlignment="1">
      <alignment horizontal="right" vertical="center" wrapText="1" readingOrder="2"/>
    </xf>
    <xf numFmtId="0" fontId="11" fillId="0" borderId="0" xfId="0" applyFont="1" applyFill="1" applyBorder="1" applyAlignment="1">
      <alignment horizontal="right" vertical="center" wrapText="1"/>
    </xf>
    <xf numFmtId="0" fontId="11" fillId="0" borderId="1" xfId="0" applyFont="1" applyFill="1" applyBorder="1" applyAlignment="1">
      <alignment horizontal="right" vertical="center" wrapText="1"/>
    </xf>
    <xf numFmtId="168" fontId="34" fillId="0" borderId="0" xfId="0" applyNumberFormat="1" applyFont="1" applyFill="1" applyBorder="1" applyAlignment="1">
      <alignment horizontal="right" vertical="center"/>
    </xf>
    <xf numFmtId="0" fontId="42" fillId="0" borderId="0" xfId="7" applyFont="1" applyFill="1" applyAlignment="1">
      <alignment horizontal="right" vertical="center" readingOrder="2"/>
    </xf>
    <xf numFmtId="168" fontId="50" fillId="0" borderId="0" xfId="7" applyNumberFormat="1" applyFont="1" applyFill="1" applyBorder="1" applyAlignment="1">
      <alignment horizontal="right" vertical="center"/>
    </xf>
    <xf numFmtId="3" fontId="46" fillId="0" borderId="0" xfId="7" applyNumberFormat="1" applyFont="1" applyFill="1" applyBorder="1" applyAlignment="1" applyProtection="1">
      <alignment horizontal="center" vertical="center"/>
    </xf>
    <xf numFmtId="0" fontId="16" fillId="0" borderId="1" xfId="0" applyFont="1" applyFill="1" applyBorder="1" applyAlignment="1">
      <alignment horizontal="right" vertical="center" readingOrder="2"/>
    </xf>
    <xf numFmtId="0" fontId="42" fillId="0" borderId="0" xfId="0" applyFont="1" applyFill="1" applyBorder="1" applyAlignment="1">
      <alignment horizontal="right" vertical="center" readingOrder="2"/>
    </xf>
    <xf numFmtId="0" fontId="40" fillId="0" borderId="0" xfId="0" applyFont="1" applyFill="1"/>
    <xf numFmtId="164" fontId="42" fillId="0" borderId="1" xfId="5" applyFont="1" applyFill="1" applyBorder="1" applyAlignment="1">
      <alignment horizontal="right" vertical="center"/>
    </xf>
    <xf numFmtId="164" fontId="11" fillId="0" borderId="0" xfId="5" applyFont="1" applyFill="1" applyBorder="1" applyAlignment="1">
      <alignment horizontal="right" vertical="center"/>
    </xf>
    <xf numFmtId="164" fontId="11" fillId="0" borderId="0" xfId="5" applyFont="1" applyFill="1" applyBorder="1" applyAlignment="1">
      <alignment vertical="center"/>
    </xf>
    <xf numFmtId="0" fontId="11" fillId="0" borderId="1" xfId="0" applyFont="1" applyFill="1" applyBorder="1" applyAlignment="1">
      <alignment horizontal="right" vertical="center"/>
    </xf>
    <xf numFmtId="1" fontId="11" fillId="0" borderId="0" xfId="0" applyNumberFormat="1" applyFont="1" applyFill="1" applyBorder="1" applyAlignment="1">
      <alignment horizontal="right" vertical="center"/>
    </xf>
    <xf numFmtId="1" fontId="11" fillId="0" borderId="1" xfId="0" applyNumberFormat="1" applyFont="1" applyFill="1" applyBorder="1" applyAlignment="1">
      <alignment horizontal="right" vertical="center"/>
    </xf>
    <xf numFmtId="1" fontId="11" fillId="0" borderId="1" xfId="0" applyNumberFormat="1" applyFont="1" applyFill="1" applyBorder="1" applyAlignment="1">
      <alignment vertical="center" readingOrder="2"/>
    </xf>
    <xf numFmtId="0" fontId="11" fillId="0" borderId="0" xfId="0" applyFont="1" applyFill="1" applyBorder="1" applyAlignment="1">
      <alignment horizontal="right" vertical="center"/>
    </xf>
    <xf numFmtId="3" fontId="34" fillId="0" borderId="2" xfId="0" applyNumberFormat="1" applyFont="1" applyFill="1" applyBorder="1" applyAlignment="1">
      <alignment horizontal="right" vertical="center" wrapText="1"/>
    </xf>
    <xf numFmtId="0" fontId="49" fillId="0" borderId="0" xfId="0" applyFont="1" applyFill="1"/>
    <xf numFmtId="1" fontId="34" fillId="0" borderId="2" xfId="0" applyNumberFormat="1" applyFont="1" applyFill="1" applyBorder="1" applyAlignment="1">
      <alignment horizontal="right" vertical="center"/>
    </xf>
    <xf numFmtId="3" fontId="11" fillId="0" borderId="0" xfId="0" applyNumberFormat="1" applyFont="1" applyFill="1" applyBorder="1" applyAlignment="1" applyProtection="1">
      <alignment horizontal="right" vertical="center" readingOrder="2"/>
    </xf>
    <xf numFmtId="168" fontId="11" fillId="0" borderId="0" xfId="0" applyNumberFormat="1" applyFont="1" applyFill="1" applyBorder="1" applyAlignment="1">
      <alignment vertical="center" readingOrder="2"/>
    </xf>
    <xf numFmtId="168" fontId="11" fillId="0" borderId="0" xfId="0" applyNumberFormat="1" applyFont="1" applyFill="1" applyBorder="1" applyAlignment="1">
      <alignment horizontal="right" vertical="center" readingOrder="2"/>
    </xf>
    <xf numFmtId="168" fontId="11" fillId="0" borderId="1" xfId="0" applyNumberFormat="1" applyFont="1" applyFill="1" applyBorder="1" applyAlignment="1">
      <alignment horizontal="right" vertical="center" readingOrder="2"/>
    </xf>
    <xf numFmtId="167" fontId="11" fillId="0" borderId="0" xfId="0" applyNumberFormat="1" applyFont="1" applyFill="1" applyBorder="1" applyAlignment="1">
      <alignment horizontal="right" vertical="center" readingOrder="2"/>
    </xf>
    <xf numFmtId="0" fontId="34" fillId="0" borderId="2" xfId="0" applyFont="1" applyFill="1" applyBorder="1" applyAlignment="1">
      <alignment horizontal="right" vertical="center" wrapText="1"/>
    </xf>
    <xf numFmtId="167" fontId="15" fillId="0" borderId="0" xfId="0" applyNumberFormat="1" applyFont="1" applyFill="1" applyAlignment="1">
      <alignment vertical="center"/>
    </xf>
    <xf numFmtId="167" fontId="11" fillId="0" borderId="0" xfId="4" applyNumberFormat="1" applyFont="1" applyFill="1" applyBorder="1" applyAlignment="1" applyProtection="1">
      <alignment horizontal="right" vertical="center" readingOrder="2"/>
    </xf>
    <xf numFmtId="167" fontId="11" fillId="0" borderId="1" xfId="4" applyNumberFormat="1" applyFont="1" applyFill="1" applyBorder="1" applyAlignment="1" applyProtection="1">
      <alignment horizontal="right" vertical="center" readingOrder="2"/>
    </xf>
    <xf numFmtId="167" fontId="11" fillId="0" borderId="1" xfId="0" applyNumberFormat="1" applyFont="1" applyFill="1" applyBorder="1" applyAlignment="1">
      <alignment horizontal="right" vertical="center" readingOrder="2"/>
    </xf>
    <xf numFmtId="168" fontId="11" fillId="0" borderId="0" xfId="0" applyNumberFormat="1" applyFont="1" applyFill="1" applyBorder="1" applyAlignment="1" applyProtection="1">
      <alignment horizontal="right" vertical="center" readingOrder="2"/>
    </xf>
    <xf numFmtId="167" fontId="11" fillId="0" borderId="0" xfId="0" applyNumberFormat="1" applyFont="1" applyFill="1" applyBorder="1" applyAlignment="1" applyProtection="1">
      <alignment horizontal="right" vertical="center" readingOrder="2"/>
    </xf>
    <xf numFmtId="167" fontId="11" fillId="0" borderId="1" xfId="0" applyNumberFormat="1" applyFont="1" applyFill="1" applyBorder="1" applyAlignment="1" applyProtection="1">
      <alignment horizontal="right" vertical="center" readingOrder="2"/>
    </xf>
    <xf numFmtId="167" fontId="34" fillId="0" borderId="0" xfId="4" applyNumberFormat="1" applyFont="1" applyFill="1" applyAlignment="1">
      <alignment horizontal="right" vertical="center" readingOrder="2"/>
    </xf>
    <xf numFmtId="167" fontId="11" fillId="0" borderId="0" xfId="4" applyNumberFormat="1" applyFont="1" applyFill="1" applyAlignment="1">
      <alignment horizontal="right" vertical="center" readingOrder="2"/>
    </xf>
    <xf numFmtId="167" fontId="11" fillId="0" borderId="1" xfId="4" applyNumberFormat="1" applyFont="1" applyFill="1" applyBorder="1" applyAlignment="1">
      <alignment horizontal="right" vertical="center" readingOrder="2"/>
    </xf>
    <xf numFmtId="168" fontId="11" fillId="0" borderId="0" xfId="0" applyNumberFormat="1" applyFont="1" applyFill="1" applyAlignment="1">
      <alignment horizontal="right" vertical="center" readingOrder="2"/>
    </xf>
    <xf numFmtId="167" fontId="34" fillId="0" borderId="3" xfId="0" applyNumberFormat="1" applyFont="1" applyFill="1" applyBorder="1" applyAlignment="1">
      <alignment horizontal="right" vertical="center" readingOrder="2"/>
    </xf>
    <xf numFmtId="0" fontId="33" fillId="0" borderId="0" xfId="0" applyFont="1" applyFill="1" applyAlignment="1">
      <alignment vertical="center"/>
    </xf>
    <xf numFmtId="167" fontId="33" fillId="0" borderId="0" xfId="0" applyNumberFormat="1" applyFont="1" applyFill="1" applyAlignment="1">
      <alignment vertical="center"/>
    </xf>
    <xf numFmtId="0" fontId="14" fillId="0" borderId="0" xfId="0" applyFont="1" applyFill="1" applyAlignment="1">
      <alignment vertical="center"/>
    </xf>
    <xf numFmtId="0" fontId="42" fillId="0" borderId="0" xfId="0" applyFont="1" applyFill="1" applyBorder="1" applyAlignment="1">
      <alignment vertical="center"/>
    </xf>
    <xf numFmtId="0" fontId="11" fillId="0" borderId="3" xfId="0" applyFont="1" applyFill="1" applyBorder="1" applyAlignment="1">
      <alignment vertical="center"/>
    </xf>
    <xf numFmtId="0" fontId="42" fillId="0" borderId="0" xfId="0" applyFont="1" applyFill="1" applyAlignment="1">
      <alignment horizontal="left" vertical="center"/>
    </xf>
    <xf numFmtId="0" fontId="11" fillId="0" borderId="0" xfId="0" applyFont="1" applyFill="1" applyAlignment="1">
      <alignment vertical="center"/>
    </xf>
    <xf numFmtId="168" fontId="11" fillId="0" borderId="0" xfId="0" applyNumberFormat="1" applyFont="1" applyFill="1" applyAlignment="1">
      <alignment vertical="center"/>
    </xf>
    <xf numFmtId="167" fontId="11" fillId="0" borderId="0" xfId="0" applyNumberFormat="1" applyFont="1" applyFill="1" applyAlignment="1">
      <alignment vertical="center"/>
    </xf>
    <xf numFmtId="167" fontId="34" fillId="0" borderId="5" xfId="4" applyNumberFormat="1" applyFont="1" applyFill="1" applyBorder="1" applyAlignment="1">
      <alignment horizontal="center" vertical="center" readingOrder="2"/>
    </xf>
    <xf numFmtId="167" fontId="34" fillId="0" borderId="10" xfId="4" applyNumberFormat="1" applyFont="1" applyFill="1" applyBorder="1" applyAlignment="1">
      <alignment horizontal="center" vertical="center" readingOrder="2"/>
    </xf>
    <xf numFmtId="167" fontId="34" fillId="0" borderId="4" xfId="4" applyNumberFormat="1" applyFont="1" applyFill="1" applyBorder="1" applyAlignment="1">
      <alignment horizontal="center" vertical="center" readingOrder="2"/>
    </xf>
    <xf numFmtId="3" fontId="33" fillId="0" borderId="0" xfId="0" applyNumberFormat="1" applyFont="1" applyFill="1" applyAlignment="1">
      <alignment vertical="center"/>
    </xf>
    <xf numFmtId="0" fontId="11" fillId="0" borderId="5" xfId="0" applyFont="1" applyFill="1" applyBorder="1" applyAlignment="1">
      <alignment horizontal="center" vertical="center" readingOrder="2"/>
    </xf>
    <xf numFmtId="0" fontId="11" fillId="0" borderId="10" xfId="0" applyFont="1" applyFill="1" applyBorder="1" applyAlignment="1">
      <alignment horizontal="center" vertical="center" readingOrder="2"/>
    </xf>
    <xf numFmtId="0" fontId="11" fillId="0" borderId="4" xfId="0" applyFont="1" applyFill="1" applyBorder="1" applyAlignment="1">
      <alignment horizontal="center" vertical="center" readingOrder="2"/>
    </xf>
    <xf numFmtId="0" fontId="38" fillId="0" borderId="0" xfId="0" applyFont="1" applyFill="1" applyAlignment="1">
      <alignment horizontal="right" vertical="center" readingOrder="2"/>
    </xf>
    <xf numFmtId="0" fontId="14" fillId="0" borderId="0" xfId="0" applyFont="1" applyFill="1" applyAlignment="1">
      <alignment horizontal="right" vertical="center" readingOrder="2"/>
    </xf>
    <xf numFmtId="0" fontId="34" fillId="0" borderId="0" xfId="0" applyFont="1" applyFill="1" applyBorder="1" applyAlignment="1">
      <alignment horizontal="left" vertical="center"/>
    </xf>
    <xf numFmtId="0" fontId="14" fillId="0" borderId="0" xfId="0" applyFont="1" applyFill="1" applyAlignment="1">
      <alignment horizontal="justify" vertical="center"/>
    </xf>
    <xf numFmtId="0" fontId="14" fillId="0" borderId="0" xfId="0" applyFont="1" applyFill="1" applyAlignment="1">
      <alignment horizontal="justify" vertical="center" wrapText="1"/>
    </xf>
    <xf numFmtId="0" fontId="40" fillId="0" borderId="0" xfId="0" applyFont="1" applyFill="1" applyAlignment="1">
      <alignment vertical="center"/>
    </xf>
    <xf numFmtId="0" fontId="53" fillId="0" borderId="0" xfId="0" applyFont="1" applyFill="1" applyAlignment="1">
      <alignment horizontal="center" vertical="center"/>
    </xf>
    <xf numFmtId="168" fontId="53" fillId="0" borderId="0" xfId="0" applyNumberFormat="1" applyFont="1" applyFill="1" applyAlignment="1">
      <alignment horizontal="center" vertical="center"/>
    </xf>
    <xf numFmtId="0" fontId="53" fillId="0" borderId="0" xfId="0" applyFont="1" applyFill="1" applyAlignment="1">
      <alignment horizontal="center" vertical="center" wrapText="1"/>
    </xf>
    <xf numFmtId="0" fontId="14" fillId="0" borderId="0" xfId="0" applyFont="1" applyFill="1" applyBorder="1" applyAlignment="1">
      <alignment horizontal="justify" vertical="center" wrapText="1"/>
    </xf>
    <xf numFmtId="0" fontId="42" fillId="0" borderId="0" xfId="0" applyFont="1" applyFill="1" applyBorder="1" applyAlignment="1">
      <alignment horizontal="left" vertical="center"/>
    </xf>
    <xf numFmtId="0" fontId="53" fillId="0" borderId="0" xfId="0" applyFont="1" applyFill="1" applyAlignment="1">
      <alignment vertical="center"/>
    </xf>
    <xf numFmtId="168" fontId="53" fillId="0" borderId="0" xfId="0" applyNumberFormat="1" applyFont="1" applyFill="1" applyAlignment="1">
      <alignment vertical="center"/>
    </xf>
    <xf numFmtId="2" fontId="40" fillId="0" borderId="0" xfId="0" applyNumberFormat="1" applyFont="1" applyFill="1" applyAlignment="1">
      <alignment vertical="center"/>
    </xf>
    <xf numFmtId="0" fontId="14" fillId="0" borderId="0" xfId="0" applyFont="1" applyFill="1" applyBorder="1" applyAlignment="1">
      <alignment vertical="center"/>
    </xf>
    <xf numFmtId="168" fontId="14" fillId="0" borderId="0" xfId="0" applyNumberFormat="1" applyFont="1" applyFill="1" applyBorder="1" applyAlignment="1">
      <alignment vertical="center"/>
    </xf>
    <xf numFmtId="4" fontId="11" fillId="0" borderId="0" xfId="0" applyNumberFormat="1" applyFont="1" applyFill="1" applyBorder="1" applyAlignment="1">
      <alignment vertical="center"/>
    </xf>
    <xf numFmtId="2" fontId="55" fillId="0" borderId="0" xfId="0" applyNumberFormat="1" applyFont="1" applyFill="1" applyAlignment="1">
      <alignment vertical="center"/>
    </xf>
    <xf numFmtId="0" fontId="11" fillId="0" borderId="0" xfId="0" applyFont="1" applyFill="1" applyBorder="1" applyAlignment="1">
      <alignment horizontal="left" vertical="center"/>
    </xf>
    <xf numFmtId="0" fontId="34" fillId="0" borderId="0" xfId="0" applyFont="1" applyFill="1" applyAlignment="1">
      <alignment vertical="center" wrapText="1" readingOrder="2"/>
    </xf>
    <xf numFmtId="0" fontId="11" fillId="0" borderId="3" xfId="0" applyFont="1" applyFill="1" applyBorder="1" applyAlignment="1">
      <alignment horizontal="right" vertical="center"/>
    </xf>
    <xf numFmtId="167" fontId="11" fillId="0" borderId="3" xfId="0" applyNumberFormat="1" applyFont="1" applyFill="1" applyBorder="1" applyAlignment="1">
      <alignment vertical="center"/>
    </xf>
    <xf numFmtId="167" fontId="11" fillId="0" borderId="0" xfId="0" applyNumberFormat="1" applyFont="1" applyFill="1" applyBorder="1" applyAlignment="1">
      <alignment horizontal="right" vertical="center"/>
    </xf>
    <xf numFmtId="167" fontId="11" fillId="0" borderId="0" xfId="0" applyNumberFormat="1" applyFont="1" applyFill="1" applyBorder="1" applyAlignment="1">
      <alignment vertical="center"/>
    </xf>
    <xf numFmtId="167" fontId="11" fillId="0" borderId="1" xfId="0" applyNumberFormat="1" applyFont="1" applyFill="1" applyBorder="1" applyAlignment="1">
      <alignment vertical="center"/>
    </xf>
    <xf numFmtId="167" fontId="11" fillId="0" borderId="1" xfId="0" applyNumberFormat="1" applyFont="1" applyFill="1" applyBorder="1" applyAlignment="1">
      <alignment horizontal="right" vertical="center"/>
    </xf>
    <xf numFmtId="0" fontId="42" fillId="0" borderId="3" xfId="0" applyFont="1" applyFill="1" applyBorder="1" applyAlignment="1">
      <alignment vertical="center"/>
    </xf>
    <xf numFmtId="2" fontId="11" fillId="0" borderId="0" xfId="0" applyNumberFormat="1" applyFont="1" applyFill="1" applyBorder="1" applyAlignment="1">
      <alignment vertical="center"/>
    </xf>
    <xf numFmtId="0" fontId="34" fillId="0" borderId="0" xfId="0" applyFont="1" applyFill="1" applyAlignment="1">
      <alignment horizontal="right" vertical="center" wrapText="1" readingOrder="2"/>
    </xf>
    <xf numFmtId="0" fontId="34" fillId="0" borderId="0" xfId="0" applyFont="1" applyFill="1" applyBorder="1" applyAlignment="1">
      <alignment vertical="center" wrapText="1" readingOrder="2"/>
    </xf>
    <xf numFmtId="168" fontId="11" fillId="0" borderId="1" xfId="0" applyNumberFormat="1" applyFont="1" applyFill="1" applyBorder="1" applyAlignment="1">
      <alignment vertical="center" readingOrder="2"/>
    </xf>
    <xf numFmtId="4" fontId="42" fillId="0" borderId="0" xfId="0" applyNumberFormat="1" applyFont="1" applyFill="1" applyBorder="1" applyAlignment="1">
      <alignment vertical="center"/>
    </xf>
    <xf numFmtId="168" fontId="11" fillId="0" borderId="0" xfId="0" applyNumberFormat="1" applyFont="1" applyFill="1" applyBorder="1" applyAlignment="1">
      <alignment horizontal="center" vertical="center"/>
    </xf>
    <xf numFmtId="168" fontId="11" fillId="0" borderId="0" xfId="0" applyNumberFormat="1" applyFont="1" applyFill="1" applyBorder="1" applyAlignment="1">
      <alignment horizontal="center" vertical="center" readingOrder="2"/>
    </xf>
    <xf numFmtId="168" fontId="11" fillId="0" borderId="1" xfId="0" applyNumberFormat="1" applyFont="1" applyFill="1" applyBorder="1" applyAlignment="1">
      <alignment horizontal="center" vertical="center"/>
    </xf>
    <xf numFmtId="168" fontId="11" fillId="0" borderId="0" xfId="0" applyNumberFormat="1" applyFont="1" applyFill="1" applyBorder="1" applyAlignment="1" applyProtection="1">
      <alignment horizontal="center" vertical="center"/>
    </xf>
    <xf numFmtId="168" fontId="11" fillId="0" borderId="1" xfId="0" applyNumberFormat="1" applyFont="1" applyFill="1" applyBorder="1" applyAlignment="1" applyProtection="1">
      <alignment horizontal="center" vertical="center"/>
    </xf>
    <xf numFmtId="0" fontId="14" fillId="0" borderId="0" xfId="0" applyFont="1" applyFill="1" applyAlignment="1">
      <alignment horizontal="right" vertical="center"/>
    </xf>
    <xf numFmtId="3" fontId="11" fillId="0" borderId="1"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0" fontId="25" fillId="0" borderId="0" xfId="0" applyFont="1" applyAlignment="1">
      <alignment vertical="center" readingOrder="2"/>
    </xf>
    <xf numFmtId="0" fontId="29" fillId="0" borderId="0" xfId="0" applyFont="1" applyAlignment="1">
      <alignment horizontal="right" vertical="center" readingOrder="2"/>
    </xf>
    <xf numFmtId="0" fontId="24" fillId="0" borderId="0" xfId="0" applyFont="1" applyAlignment="1">
      <alignment horizontal="right" vertical="center" readingOrder="2"/>
    </xf>
    <xf numFmtId="0" fontId="23" fillId="0" borderId="0" xfId="0" applyFont="1" applyAlignment="1">
      <alignment horizontal="right" vertical="center" readingOrder="2"/>
    </xf>
    <xf numFmtId="0" fontId="35" fillId="0" borderId="0" xfId="7" applyFont="1" applyFill="1" applyAlignment="1">
      <alignment horizontal="right" vertical="center" readingOrder="2"/>
    </xf>
    <xf numFmtId="0" fontId="14" fillId="0" borderId="0" xfId="7" applyFont="1" applyFill="1" applyBorder="1" applyAlignment="1">
      <alignment vertical="center"/>
    </xf>
    <xf numFmtId="0" fontId="38" fillId="0" borderId="1" xfId="7" applyFont="1" applyFill="1" applyBorder="1" applyAlignment="1">
      <alignment horizontal="right" vertical="center" readingOrder="2"/>
    </xf>
    <xf numFmtId="0" fontId="38" fillId="0" borderId="0" xfId="7" applyFont="1" applyFill="1" applyBorder="1" applyAlignment="1">
      <alignment horizontal="right" vertical="center" readingOrder="2"/>
    </xf>
    <xf numFmtId="0" fontId="34" fillId="0" borderId="2" xfId="7" applyFont="1" applyFill="1" applyBorder="1" applyAlignment="1">
      <alignment horizontal="right" vertical="center"/>
    </xf>
    <xf numFmtId="0" fontId="42" fillId="0" borderId="0" xfId="7" applyFont="1" applyFill="1" applyBorder="1" applyAlignment="1">
      <alignment vertical="center"/>
    </xf>
    <xf numFmtId="0" fontId="38" fillId="0" borderId="1" xfId="7" applyFont="1" applyFill="1" applyBorder="1" applyAlignment="1">
      <alignment vertical="center" readingOrder="2"/>
    </xf>
    <xf numFmtId="0" fontId="38" fillId="0" borderId="0" xfId="7" applyFont="1" applyFill="1" applyBorder="1" applyAlignment="1">
      <alignment vertical="center" readingOrder="2"/>
    </xf>
    <xf numFmtId="0" fontId="38" fillId="0" borderId="0" xfId="7" applyFont="1" applyFill="1" applyAlignment="1">
      <alignment vertical="center"/>
    </xf>
    <xf numFmtId="0" fontId="34" fillId="0" borderId="2" xfId="7" applyFont="1" applyFill="1" applyBorder="1" applyAlignment="1">
      <alignment vertical="center"/>
    </xf>
    <xf numFmtId="0" fontId="34" fillId="0" borderId="1" xfId="7" applyFont="1" applyFill="1" applyBorder="1" applyAlignment="1">
      <alignment horizontal="right" vertical="center" wrapText="1"/>
    </xf>
    <xf numFmtId="0" fontId="34" fillId="0" borderId="3" xfId="7" applyFont="1" applyFill="1" applyBorder="1" applyAlignment="1">
      <alignment vertical="center"/>
    </xf>
    <xf numFmtId="0" fontId="38" fillId="0" borderId="0" xfId="7" applyFont="1" applyFill="1" applyAlignment="1">
      <alignment vertical="center" wrapText="1"/>
    </xf>
    <xf numFmtId="0" fontId="42" fillId="0" borderId="3" xfId="7" applyFont="1" applyFill="1" applyBorder="1" applyAlignment="1">
      <alignment vertical="center"/>
    </xf>
    <xf numFmtId="3" fontId="42" fillId="0" borderId="0" xfId="7" applyNumberFormat="1" applyFont="1" applyFill="1" applyBorder="1" applyAlignment="1">
      <alignment vertical="center"/>
    </xf>
    <xf numFmtId="0" fontId="14" fillId="0" borderId="0" xfId="7" applyFont="1" applyFill="1" applyBorder="1" applyAlignment="1">
      <alignment horizontal="justify" vertical="center"/>
    </xf>
    <xf numFmtId="0" fontId="14" fillId="0" borderId="0" xfId="7" applyFont="1" applyFill="1" applyAlignment="1">
      <alignment horizontal="justify" vertical="center"/>
    </xf>
    <xf numFmtId="0" fontId="34" fillId="0" borderId="1" xfId="7" applyFont="1" applyFill="1" applyBorder="1" applyAlignment="1">
      <alignment vertical="center" wrapText="1"/>
    </xf>
    <xf numFmtId="0" fontId="14" fillId="0" borderId="0" xfId="7" applyFont="1" applyFill="1" applyAlignment="1">
      <alignment vertical="center"/>
    </xf>
    <xf numFmtId="0" fontId="11" fillId="0" borderId="0" xfId="7" applyFont="1" applyFill="1" applyBorder="1" applyAlignment="1">
      <alignment vertical="center"/>
    </xf>
    <xf numFmtId="168" fontId="11" fillId="0" borderId="0" xfId="7" applyNumberFormat="1" applyFont="1" applyFill="1" applyAlignment="1">
      <alignment horizontal="right" vertical="center"/>
    </xf>
    <xf numFmtId="0" fontId="11" fillId="0" borderId="1" xfId="7" applyFont="1" applyFill="1" applyBorder="1" applyAlignment="1">
      <alignment vertical="center"/>
    </xf>
    <xf numFmtId="0" fontId="42" fillId="0" borderId="0" xfId="7" applyFont="1" applyFill="1" applyBorder="1" applyAlignment="1">
      <alignment horizontal="right" vertical="center" readingOrder="2"/>
    </xf>
    <xf numFmtId="0" fontId="42" fillId="0" borderId="0" xfId="7" applyFont="1" applyFill="1" applyAlignment="1">
      <alignment vertical="center"/>
    </xf>
    <xf numFmtId="3" fontId="34" fillId="0" borderId="0" xfId="7" applyNumberFormat="1" applyFont="1" applyFill="1" applyAlignment="1">
      <alignment vertical="center"/>
    </xf>
    <xf numFmtId="0" fontId="11" fillId="0" borderId="0" xfId="24" applyFont="1" applyFill="1" applyBorder="1" applyAlignment="1">
      <alignment horizontal="right" vertical="center"/>
    </xf>
    <xf numFmtId="3" fontId="11" fillId="0" borderId="0" xfId="7" applyNumberFormat="1" applyFont="1" applyFill="1" applyBorder="1" applyAlignment="1">
      <alignment vertical="center"/>
    </xf>
    <xf numFmtId="0" fontId="11" fillId="0" borderId="1" xfId="24" applyFont="1" applyFill="1" applyBorder="1" applyAlignment="1">
      <alignment horizontal="right" vertical="center"/>
    </xf>
    <xf numFmtId="3" fontId="11" fillId="0" borderId="1" xfId="7" applyNumberFormat="1" applyFont="1" applyFill="1" applyBorder="1" applyAlignment="1">
      <alignment vertical="center"/>
    </xf>
    <xf numFmtId="0" fontId="14" fillId="0" borderId="0" xfId="7" applyFont="1" applyFill="1" applyBorder="1" applyAlignment="1">
      <alignment horizontal="right" vertical="center" readingOrder="2"/>
    </xf>
    <xf numFmtId="3" fontId="11" fillId="0" borderId="0" xfId="7" applyNumberFormat="1" applyFont="1" applyFill="1" applyBorder="1" applyAlignment="1">
      <alignment horizontal="left" vertical="center"/>
    </xf>
    <xf numFmtId="0" fontId="11" fillId="0" borderId="3" xfId="7" applyFont="1" applyFill="1" applyBorder="1" applyAlignment="1">
      <alignment horizontal="left" vertical="center"/>
    </xf>
    <xf numFmtId="0" fontId="11" fillId="0" borderId="0" xfId="7" applyFont="1" applyFill="1" applyBorder="1" applyAlignment="1">
      <alignment horizontal="left" vertical="center"/>
    </xf>
    <xf numFmtId="0" fontId="34" fillId="0" borderId="0" xfId="7" applyFont="1" applyFill="1" applyBorder="1" applyAlignment="1">
      <alignment horizontal="left" vertical="center"/>
    </xf>
    <xf numFmtId="0" fontId="11" fillId="0" borderId="0" xfId="7" applyFont="1" applyFill="1" applyAlignment="1">
      <alignment vertical="center"/>
    </xf>
    <xf numFmtId="3" fontId="11" fillId="0" borderId="0" xfId="7" applyNumberFormat="1" applyFont="1" applyFill="1" applyAlignment="1">
      <alignment vertical="center"/>
    </xf>
    <xf numFmtId="0" fontId="42" fillId="0" borderId="3" xfId="7" applyFont="1" applyFill="1" applyBorder="1" applyAlignment="1">
      <alignment horizontal="left" vertical="center"/>
    </xf>
    <xf numFmtId="3" fontId="34" fillId="0" borderId="0" xfId="7" applyNumberFormat="1" applyFont="1" applyFill="1" applyAlignment="1">
      <alignment horizontal="center" vertical="center"/>
    </xf>
    <xf numFmtId="3" fontId="11" fillId="0" borderId="0" xfId="7" applyNumberFormat="1" applyFont="1" applyFill="1" applyBorder="1" applyAlignment="1">
      <alignment horizontal="center" vertical="center"/>
    </xf>
    <xf numFmtId="3" fontId="11" fillId="0" borderId="1" xfId="7" applyNumberFormat="1" applyFont="1" applyFill="1" applyBorder="1" applyAlignment="1">
      <alignment horizontal="center" vertical="center"/>
    </xf>
    <xf numFmtId="0" fontId="42" fillId="0" borderId="0" xfId="7" applyFont="1" applyFill="1" applyBorder="1" applyAlignment="1">
      <alignment horizontal="left" vertical="center"/>
    </xf>
    <xf numFmtId="167" fontId="11" fillId="0" borderId="0" xfId="0" applyNumberFormat="1" applyFont="1" applyFill="1" applyBorder="1" applyAlignment="1" applyProtection="1">
      <alignment horizontal="center" vertical="center"/>
    </xf>
    <xf numFmtId="167" fontId="11" fillId="0" borderId="1" xfId="0" applyNumberFormat="1" applyFont="1" applyFill="1" applyBorder="1" applyAlignment="1" applyProtection="1">
      <alignment horizontal="center" vertical="center"/>
    </xf>
    <xf numFmtId="0" fontId="34" fillId="0" borderId="10" xfId="0" applyFont="1" applyFill="1" applyBorder="1" applyAlignment="1">
      <alignment horizontal="center" vertical="center" wrapText="1"/>
    </xf>
    <xf numFmtId="168" fontId="11" fillId="0" borderId="0" xfId="0" applyNumberFormat="1" applyFont="1" applyFill="1" applyAlignment="1">
      <alignment horizontal="center" vertical="center"/>
    </xf>
    <xf numFmtId="0" fontId="56" fillId="0" borderId="0" xfId="0" applyFont="1" applyFill="1" applyBorder="1" applyAlignment="1">
      <alignment vertical="center"/>
    </xf>
    <xf numFmtId="2" fontId="56" fillId="0" borderId="0" xfId="0" applyNumberFormat="1" applyFont="1" applyFill="1" applyBorder="1" applyAlignment="1">
      <alignment vertical="center"/>
    </xf>
    <xf numFmtId="166" fontId="34" fillId="0" borderId="0" xfId="0" applyNumberFormat="1" applyFont="1" applyFill="1" applyBorder="1" applyAlignment="1">
      <alignment horizontal="right" vertical="center"/>
    </xf>
    <xf numFmtId="166" fontId="34" fillId="0" borderId="1" xfId="0" applyNumberFormat="1" applyFont="1" applyFill="1" applyBorder="1" applyAlignment="1">
      <alignment vertical="center"/>
    </xf>
    <xf numFmtId="0" fontId="36" fillId="0" borderId="0" xfId="0" applyFont="1" applyFill="1" applyAlignment="1">
      <alignment vertical="center"/>
    </xf>
    <xf numFmtId="0" fontId="41" fillId="0" borderId="0" xfId="0" applyFont="1" applyFill="1" applyBorder="1" applyAlignment="1">
      <alignment vertical="center"/>
    </xf>
    <xf numFmtId="0" fontId="36" fillId="0" borderId="0" xfId="0" applyFont="1" applyFill="1" applyBorder="1" applyAlignment="1">
      <alignment vertical="center"/>
    </xf>
    <xf numFmtId="49" fontId="41" fillId="0" borderId="0" xfId="0" applyNumberFormat="1" applyFont="1" applyFill="1" applyBorder="1" applyAlignment="1">
      <alignment horizontal="right" vertical="center"/>
    </xf>
    <xf numFmtId="3" fontId="41" fillId="0" borderId="0" xfId="0" applyNumberFormat="1" applyFont="1" applyFill="1" applyBorder="1" applyAlignment="1">
      <alignment horizontal="right" vertical="center" readingOrder="1"/>
    </xf>
    <xf numFmtId="0" fontId="42" fillId="0" borderId="1" xfId="0" applyFont="1" applyFill="1" applyBorder="1" applyAlignment="1">
      <alignment horizontal="right" vertical="center"/>
    </xf>
    <xf numFmtId="0" fontId="14" fillId="0" borderId="1" xfId="0" applyFont="1" applyFill="1" applyBorder="1" applyAlignment="1">
      <alignment vertical="center"/>
    </xf>
    <xf numFmtId="3" fontId="34" fillId="0" borderId="3" xfId="0" applyNumberFormat="1" applyFont="1" applyFill="1" applyBorder="1" applyAlignment="1">
      <alignment vertical="center"/>
    </xf>
    <xf numFmtId="3" fontId="11" fillId="0" borderId="0" xfId="0" applyNumberFormat="1" applyFont="1" applyFill="1" applyBorder="1" applyAlignment="1">
      <alignment vertical="center"/>
    </xf>
    <xf numFmtId="3" fontId="11" fillId="0" borderId="1" xfId="0" applyNumberFormat="1" applyFont="1" applyFill="1" applyBorder="1" applyAlignment="1">
      <alignment vertical="center" readingOrder="2"/>
    </xf>
    <xf numFmtId="3" fontId="14" fillId="0" borderId="0" xfId="0" applyNumberFormat="1" applyFont="1" applyFill="1" applyBorder="1" applyAlignment="1">
      <alignment vertical="center"/>
    </xf>
    <xf numFmtId="1" fontId="14" fillId="0" borderId="0" xfId="0" applyNumberFormat="1" applyFont="1" applyFill="1" applyBorder="1" applyAlignment="1">
      <alignment vertical="center"/>
    </xf>
    <xf numFmtId="3" fontId="11" fillId="0" borderId="3" xfId="0" applyNumberFormat="1" applyFont="1" applyFill="1" applyBorder="1" applyAlignment="1">
      <alignment vertical="center"/>
    </xf>
    <xf numFmtId="3" fontId="11" fillId="0" borderId="0" xfId="0" applyNumberFormat="1" applyFont="1" applyFill="1" applyAlignment="1">
      <alignment vertical="center"/>
    </xf>
    <xf numFmtId="167" fontId="34" fillId="0" borderId="3" xfId="0" applyNumberFormat="1" applyFont="1" applyFill="1" applyBorder="1" applyAlignment="1">
      <alignment vertical="center" readingOrder="2"/>
    </xf>
    <xf numFmtId="167" fontId="11" fillId="0" borderId="0" xfId="0" applyNumberFormat="1" applyFont="1" applyFill="1" applyBorder="1" applyAlignment="1">
      <alignment vertical="center" readingOrder="2"/>
    </xf>
    <xf numFmtId="168" fontId="34" fillId="0" borderId="3" xfId="0" applyNumberFormat="1" applyFont="1" applyFill="1" applyBorder="1" applyAlignment="1">
      <alignment vertical="center" readingOrder="2"/>
    </xf>
    <xf numFmtId="0" fontId="39" fillId="0" borderId="0" xfId="0" applyFont="1" applyFill="1" applyAlignment="1">
      <alignment vertical="center"/>
    </xf>
    <xf numFmtId="0" fontId="14" fillId="0" borderId="0" xfId="0" applyFont="1" applyFill="1" applyBorder="1" applyAlignment="1">
      <alignment horizontal="center" vertical="center"/>
    </xf>
    <xf numFmtId="166" fontId="11" fillId="0" borderId="0" xfId="0" applyNumberFormat="1" applyFont="1" applyFill="1" applyBorder="1" applyAlignment="1">
      <alignment horizontal="right" vertical="center"/>
    </xf>
    <xf numFmtId="0" fontId="38" fillId="0" borderId="0" xfId="0" applyFont="1" applyFill="1" applyAlignment="1">
      <alignment horizontal="center" vertical="center"/>
    </xf>
    <xf numFmtId="0" fontId="11" fillId="0" borderId="0" xfId="0" applyFont="1" applyFill="1" applyAlignment="1">
      <alignment horizontal="right" vertical="center"/>
    </xf>
    <xf numFmtId="167" fontId="11" fillId="0" borderId="0" xfId="0" applyNumberFormat="1" applyFont="1" applyFill="1" applyBorder="1" applyAlignment="1" applyProtection="1">
      <alignment horizontal="right" vertical="center" readingOrder="1"/>
    </xf>
    <xf numFmtId="3" fontId="52" fillId="0" borderId="0" xfId="0" applyNumberFormat="1" applyFont="1" applyFill="1" applyBorder="1" applyAlignment="1" applyProtection="1">
      <alignment horizontal="right" vertical="center" readingOrder="1"/>
    </xf>
    <xf numFmtId="3" fontId="52" fillId="0" borderId="0" xfId="0" applyNumberFormat="1" applyFont="1" applyFill="1" applyBorder="1" applyAlignment="1" applyProtection="1">
      <alignment horizontal="right" vertical="center" readingOrder="2"/>
    </xf>
    <xf numFmtId="3" fontId="11" fillId="0" borderId="1" xfId="0" applyNumberFormat="1" applyFont="1" applyFill="1" applyBorder="1" applyAlignment="1">
      <alignment vertical="center"/>
    </xf>
    <xf numFmtId="167" fontId="34" fillId="0" borderId="3" xfId="0" applyNumberFormat="1" applyFont="1" applyFill="1" applyBorder="1" applyAlignment="1">
      <alignment vertical="center"/>
    </xf>
    <xf numFmtId="168" fontId="34" fillId="0" borderId="0" xfId="0" applyNumberFormat="1" applyFont="1" applyFill="1" applyBorder="1" applyAlignment="1">
      <alignment vertical="center"/>
    </xf>
    <xf numFmtId="3" fontId="42" fillId="0" borderId="0" xfId="0" applyNumberFormat="1" applyFont="1" applyFill="1" applyBorder="1" applyAlignment="1">
      <alignment vertical="center"/>
    </xf>
    <xf numFmtId="1" fontId="42" fillId="0" borderId="0" xfId="0" applyNumberFormat="1" applyFont="1" applyFill="1" applyBorder="1" applyAlignment="1">
      <alignment vertical="center"/>
    </xf>
    <xf numFmtId="0" fontId="42" fillId="0" borderId="1" xfId="0" applyFont="1" applyFill="1" applyBorder="1" applyAlignment="1">
      <alignment vertical="center"/>
    </xf>
    <xf numFmtId="3" fontId="42" fillId="0" borderId="0" xfId="0" applyNumberFormat="1" applyFont="1" applyFill="1" applyAlignment="1">
      <alignment vertical="center"/>
    </xf>
    <xf numFmtId="167" fontId="42" fillId="0" borderId="3" xfId="0" applyNumberFormat="1" applyFont="1" applyFill="1" applyBorder="1" applyAlignment="1">
      <alignment vertical="center"/>
    </xf>
    <xf numFmtId="167" fontId="42" fillId="0" borderId="0" xfId="0" applyNumberFormat="1" applyFont="1" applyFill="1" applyBorder="1" applyAlignment="1">
      <alignment vertical="center"/>
    </xf>
    <xf numFmtId="0" fontId="50" fillId="0" borderId="0" xfId="0" applyFont="1" applyFill="1" applyAlignment="1">
      <alignment vertical="center"/>
    </xf>
    <xf numFmtId="3" fontId="50" fillId="0" borderId="0" xfId="0" applyNumberFormat="1" applyFont="1" applyFill="1" applyAlignment="1">
      <alignment vertical="center"/>
    </xf>
    <xf numFmtId="0" fontId="46" fillId="0" borderId="0" xfId="0" applyFont="1" applyFill="1" applyBorder="1" applyAlignment="1">
      <alignment horizontal="right" vertical="center" readingOrder="2"/>
    </xf>
    <xf numFmtId="0" fontId="50" fillId="0" borderId="0" xfId="0" applyFont="1" applyFill="1" applyBorder="1" applyAlignment="1">
      <alignment vertical="center"/>
    </xf>
    <xf numFmtId="3" fontId="50" fillId="0" borderId="0" xfId="0" applyNumberFormat="1" applyFont="1" applyFill="1" applyBorder="1" applyAlignment="1" applyProtection="1">
      <alignment horizontal="right" vertical="center" readingOrder="1"/>
    </xf>
    <xf numFmtId="3" fontId="50" fillId="0" borderId="0" xfId="0" applyNumberFormat="1" applyFont="1" applyFill="1" applyBorder="1" applyAlignment="1" applyProtection="1">
      <alignment horizontal="right" vertical="center" readingOrder="2"/>
    </xf>
    <xf numFmtId="3" fontId="33" fillId="0" borderId="0" xfId="0" applyNumberFormat="1" applyFont="1" applyFill="1" applyBorder="1" applyAlignment="1">
      <alignment vertical="center"/>
    </xf>
    <xf numFmtId="0" fontId="47" fillId="0" borderId="0" xfId="0" applyFont="1" applyFill="1" applyAlignment="1">
      <alignment vertical="center"/>
    </xf>
    <xf numFmtId="0" fontId="49" fillId="0" borderId="0" xfId="0" applyFont="1" applyFill="1" applyAlignment="1">
      <alignment vertical="center"/>
    </xf>
    <xf numFmtId="0" fontId="49" fillId="0" borderId="0" xfId="0" applyFont="1" applyFill="1" applyBorder="1" applyAlignment="1">
      <alignment vertical="center"/>
    </xf>
    <xf numFmtId="0" fontId="45" fillId="0" borderId="0" xfId="0" applyFont="1" applyFill="1" applyAlignment="1">
      <alignment vertical="center"/>
    </xf>
    <xf numFmtId="1" fontId="34" fillId="0" borderId="0" xfId="0" applyNumberFormat="1" applyFont="1" applyFill="1" applyBorder="1" applyAlignment="1">
      <alignment vertical="center"/>
    </xf>
    <xf numFmtId="3" fontId="34" fillId="0" borderId="0" xfId="0" applyNumberFormat="1" applyFont="1" applyFill="1" applyBorder="1" applyAlignment="1">
      <alignment vertical="center"/>
    </xf>
    <xf numFmtId="168" fontId="11" fillId="0" borderId="0" xfId="0" applyNumberFormat="1" applyFont="1" applyFill="1" applyBorder="1" applyAlignment="1" applyProtection="1">
      <alignment vertical="center"/>
    </xf>
    <xf numFmtId="168" fontId="11" fillId="0" borderId="1" xfId="0" applyNumberFormat="1" applyFont="1" applyFill="1" applyBorder="1" applyAlignment="1" applyProtection="1">
      <alignment vertical="center"/>
    </xf>
    <xf numFmtId="0" fontId="57" fillId="0" borderId="1" xfId="0" applyFont="1" applyFill="1" applyBorder="1" applyAlignment="1">
      <alignment vertical="center"/>
    </xf>
    <xf numFmtId="0" fontId="57" fillId="0" borderId="0" xfId="0" applyFont="1" applyFill="1" applyBorder="1" applyAlignment="1">
      <alignment vertical="center"/>
    </xf>
    <xf numFmtId="0" fontId="11" fillId="0" borderId="0" xfId="0" applyFont="1" applyFill="1" applyBorder="1" applyAlignment="1">
      <alignment vertical="center" readingOrder="1"/>
    </xf>
    <xf numFmtId="0" fontId="11" fillId="0" borderId="1" xfId="0" applyFont="1" applyFill="1" applyBorder="1" applyAlignment="1">
      <alignment vertical="center" readingOrder="1"/>
    </xf>
    <xf numFmtId="0" fontId="39" fillId="0" borderId="0" xfId="7" applyFont="1" applyFill="1" applyAlignment="1">
      <alignment vertical="center"/>
    </xf>
    <xf numFmtId="0" fontId="14" fillId="0" borderId="0" xfId="7" applyFont="1" applyFill="1" applyBorder="1" applyAlignment="1">
      <alignment horizontal="right" vertical="center"/>
    </xf>
    <xf numFmtId="0" fontId="34" fillId="0" borderId="0" xfId="7" applyFont="1" applyFill="1" applyBorder="1" applyAlignment="1">
      <alignment vertical="center"/>
    </xf>
    <xf numFmtId="0" fontId="11" fillId="0" borderId="0" xfId="7" applyFont="1" applyFill="1" applyBorder="1" applyAlignment="1">
      <alignment horizontal="right" vertical="center" readingOrder="2"/>
    </xf>
    <xf numFmtId="0" fontId="11" fillId="0" borderId="1" xfId="7" applyFont="1" applyFill="1" applyBorder="1" applyAlignment="1">
      <alignment horizontal="right" vertical="center"/>
    </xf>
    <xf numFmtId="0" fontId="14" fillId="0" borderId="0" xfId="7" applyFont="1" applyFill="1" applyBorder="1" applyAlignment="1">
      <alignment horizontal="left" vertical="center"/>
    </xf>
    <xf numFmtId="0" fontId="45" fillId="0" borderId="0" xfId="7" applyFont="1" applyFill="1" applyAlignment="1">
      <alignment vertical="center"/>
    </xf>
    <xf numFmtId="0" fontId="11" fillId="0" borderId="0" xfId="7" applyFont="1" applyFill="1" applyBorder="1" applyAlignment="1">
      <alignment horizontal="right" vertical="center"/>
    </xf>
    <xf numFmtId="0" fontId="50" fillId="0" borderId="0" xfId="7" applyFont="1" applyFill="1" applyBorder="1" applyAlignment="1">
      <alignment horizontal="right" vertical="center"/>
    </xf>
    <xf numFmtId="0" fontId="40" fillId="0" borderId="0" xfId="7" applyFont="1" applyFill="1" applyBorder="1" applyAlignment="1">
      <alignment vertical="center"/>
    </xf>
    <xf numFmtId="0" fontId="40" fillId="0" borderId="0" xfId="7" applyFont="1" applyFill="1" applyBorder="1" applyAlignment="1">
      <alignment horizontal="right" vertical="center" readingOrder="2"/>
    </xf>
    <xf numFmtId="3" fontId="40" fillId="0" borderId="0" xfId="7" applyNumberFormat="1" applyFont="1" applyFill="1" applyBorder="1" applyAlignment="1">
      <alignment vertical="center"/>
    </xf>
    <xf numFmtId="0" fontId="58" fillId="0" borderId="0" xfId="7" applyFont="1" applyFill="1" applyAlignment="1">
      <alignment vertical="center"/>
    </xf>
    <xf numFmtId="0" fontId="49" fillId="0" borderId="0" xfId="7" applyFont="1" applyFill="1" applyAlignment="1">
      <alignment vertical="center"/>
    </xf>
    <xf numFmtId="0" fontId="39" fillId="0" borderId="0" xfId="7" applyFont="1" applyFill="1" applyAlignment="1">
      <alignment horizontal="right" vertical="center" readingOrder="2"/>
    </xf>
    <xf numFmtId="0" fontId="44" fillId="0" borderId="0" xfId="7" applyFont="1" applyFill="1" applyAlignment="1">
      <alignment vertical="center"/>
    </xf>
    <xf numFmtId="168" fontId="44" fillId="0" borderId="0" xfId="7" applyNumberFormat="1" applyFont="1" applyFill="1" applyAlignment="1">
      <alignment vertical="center"/>
    </xf>
    <xf numFmtId="3" fontId="34" fillId="0" borderId="0" xfId="7" applyNumberFormat="1" applyFont="1" applyFill="1" applyBorder="1" applyAlignment="1">
      <alignment horizontal="center" vertical="center"/>
    </xf>
    <xf numFmtId="168" fontId="11" fillId="0" borderId="0" xfId="7" applyNumberFormat="1" applyFont="1" applyFill="1" applyBorder="1" applyAlignment="1">
      <alignment horizontal="center" vertical="center"/>
    </xf>
    <xf numFmtId="168" fontId="11" fillId="0" borderId="1" xfId="7" applyNumberFormat="1" applyFont="1" applyFill="1" applyBorder="1" applyAlignment="1">
      <alignment horizontal="center" vertical="center"/>
    </xf>
    <xf numFmtId="1" fontId="44" fillId="0" borderId="0" xfId="7" applyNumberFormat="1" applyFont="1" applyFill="1" applyAlignment="1">
      <alignment vertical="center"/>
    </xf>
    <xf numFmtId="167" fontId="44" fillId="0" borderId="0" xfId="7" applyNumberFormat="1" applyFont="1" applyFill="1" applyAlignment="1">
      <alignment vertical="center"/>
    </xf>
    <xf numFmtId="0" fontId="40" fillId="0" borderId="0" xfId="7" applyFont="1" applyFill="1" applyAlignment="1">
      <alignment vertical="center"/>
    </xf>
    <xf numFmtId="168" fontId="40" fillId="0" borderId="0" xfId="7" applyNumberFormat="1" applyFont="1" applyFill="1" applyAlignment="1">
      <alignment vertical="center"/>
    </xf>
    <xf numFmtId="0" fontId="34" fillId="0" borderId="0" xfId="7" applyFont="1" applyFill="1" applyBorder="1" applyAlignment="1">
      <alignment horizontal="center" vertical="center"/>
    </xf>
    <xf numFmtId="1" fontId="34" fillId="0" borderId="0" xfId="7" applyNumberFormat="1" applyFont="1" applyFill="1" applyBorder="1" applyAlignment="1">
      <alignment horizontal="center" vertical="center"/>
    </xf>
    <xf numFmtId="0" fontId="57" fillId="0" borderId="1" xfId="7" applyFont="1" applyFill="1" applyBorder="1" applyAlignment="1">
      <alignment vertical="center"/>
    </xf>
    <xf numFmtId="0" fontId="57" fillId="0" borderId="0" xfId="7" applyFont="1" applyFill="1" applyBorder="1" applyAlignment="1">
      <alignment vertical="center"/>
    </xf>
    <xf numFmtId="168" fontId="55" fillId="0" borderId="0" xfId="7" applyNumberFormat="1" applyFont="1" applyFill="1" applyBorder="1" applyAlignment="1">
      <alignment vertical="center"/>
    </xf>
    <xf numFmtId="0" fontId="55" fillId="0" borderId="0" xfId="7" applyFont="1" applyFill="1" applyBorder="1" applyAlignment="1">
      <alignment vertical="center"/>
    </xf>
    <xf numFmtId="0" fontId="34" fillId="0" borderId="4" xfId="7" applyFont="1" applyFill="1" applyBorder="1" applyAlignment="1">
      <alignment horizontal="center" vertical="center"/>
    </xf>
    <xf numFmtId="0" fontId="15" fillId="0" borderId="0" xfId="0" applyFont="1" applyFill="1" applyAlignment="1">
      <alignment horizontal="right" vertical="center"/>
    </xf>
    <xf numFmtId="167" fontId="48" fillId="0" borderId="0" xfId="0" applyNumberFormat="1" applyFont="1" applyFill="1" applyAlignment="1">
      <alignment vertical="center"/>
    </xf>
    <xf numFmtId="167" fontId="34" fillId="0" borderId="0" xfId="0" applyNumberFormat="1" applyFont="1" applyFill="1" applyAlignment="1">
      <alignment horizontal="right" vertical="center" readingOrder="2"/>
    </xf>
    <xf numFmtId="2" fontId="42" fillId="0" borderId="0" xfId="0" applyNumberFormat="1" applyFont="1" applyFill="1" applyAlignment="1">
      <alignment horizontal="right" vertical="center" readingOrder="2"/>
    </xf>
    <xf numFmtId="0" fontId="33" fillId="0" borderId="0" xfId="0" applyFont="1" applyFill="1" applyAlignment="1">
      <alignment horizontal="right" vertical="center"/>
    </xf>
    <xf numFmtId="167" fontId="33" fillId="0" borderId="0" xfId="0" applyNumberFormat="1" applyFont="1" applyFill="1" applyAlignment="1">
      <alignment horizontal="right" vertical="center"/>
    </xf>
    <xf numFmtId="0" fontId="57" fillId="0" borderId="0" xfId="0" applyFont="1" applyFill="1" applyAlignment="1">
      <alignment horizontal="right" vertical="center" readingOrder="2"/>
    </xf>
    <xf numFmtId="167" fontId="42" fillId="0" borderId="0" xfId="0" applyNumberFormat="1" applyFont="1" applyFill="1" applyAlignment="1">
      <alignment vertical="center"/>
    </xf>
    <xf numFmtId="167" fontId="42" fillId="0" borderId="0" xfId="0" applyNumberFormat="1" applyFont="1" applyFill="1" applyAlignment="1">
      <alignment horizontal="right" vertical="center" readingOrder="2"/>
    </xf>
    <xf numFmtId="0" fontId="42" fillId="0" borderId="0" xfId="0" applyFont="1" applyFill="1" applyBorder="1" applyAlignment="1">
      <alignment vertical="center" readingOrder="1"/>
    </xf>
    <xf numFmtId="167" fontId="11" fillId="0" borderId="0" xfId="0" applyNumberFormat="1" applyFont="1" applyFill="1" applyAlignment="1">
      <alignment horizontal="right" vertical="center" readingOrder="2"/>
    </xf>
    <xf numFmtId="3" fontId="34" fillId="0" borderId="0" xfId="0" applyNumberFormat="1" applyFont="1" applyFill="1" applyBorder="1" applyAlignment="1">
      <alignment horizontal="right" vertical="center" readingOrder="2"/>
    </xf>
    <xf numFmtId="3" fontId="11" fillId="0" borderId="0" xfId="0" applyNumberFormat="1" applyFont="1" applyFill="1" applyBorder="1" applyAlignment="1">
      <alignment horizontal="right" vertical="center" readingOrder="2"/>
    </xf>
    <xf numFmtId="3" fontId="11" fillId="0" borderId="1" xfId="0" applyNumberFormat="1" applyFont="1" applyFill="1" applyBorder="1" applyAlignment="1">
      <alignment horizontal="right" vertical="center" readingOrder="2"/>
    </xf>
    <xf numFmtId="168" fontId="11" fillId="0" borderId="0" xfId="0" applyNumberFormat="1" applyFont="1" applyFill="1" applyAlignment="1" applyProtection="1">
      <alignment horizontal="right" vertical="center" readingOrder="2"/>
    </xf>
    <xf numFmtId="167" fontId="11" fillId="0" borderId="0" xfId="0" applyNumberFormat="1" applyFont="1" applyFill="1" applyAlignment="1" applyProtection="1">
      <alignment horizontal="right" vertical="center" readingOrder="2"/>
    </xf>
    <xf numFmtId="168" fontId="11" fillId="0" borderId="1" xfId="0" applyNumberFormat="1" applyFont="1" applyFill="1" applyBorder="1" applyAlignment="1" applyProtection="1">
      <alignment horizontal="right" vertical="center" readingOrder="2"/>
    </xf>
    <xf numFmtId="1" fontId="34" fillId="0" borderId="0" xfId="0" applyNumberFormat="1" applyFont="1" applyFill="1" applyAlignment="1">
      <alignment horizontal="right" vertical="center"/>
    </xf>
    <xf numFmtId="171" fontId="34" fillId="0" borderId="0" xfId="4" applyNumberFormat="1" applyFont="1" applyFill="1" applyBorder="1" applyAlignment="1" applyProtection="1">
      <alignment horizontal="right" vertical="center" readingOrder="2"/>
    </xf>
    <xf numFmtId="3" fontId="34" fillId="0" borderId="3" xfId="0" applyNumberFormat="1" applyFont="1" applyFill="1" applyBorder="1" applyAlignment="1">
      <alignment horizontal="right" vertical="center" readingOrder="2"/>
    </xf>
    <xf numFmtId="3" fontId="48" fillId="0" borderId="0" xfId="0" applyNumberFormat="1" applyFont="1" applyFill="1" applyAlignment="1">
      <alignment vertical="center"/>
    </xf>
    <xf numFmtId="0" fontId="57" fillId="0" borderId="3" xfId="0" applyFont="1" applyFill="1" applyBorder="1" applyAlignment="1" applyProtection="1">
      <alignment horizontal="right" vertical="center" readingOrder="2"/>
    </xf>
    <xf numFmtId="1" fontId="34" fillId="0" borderId="0" xfId="0" applyNumberFormat="1" applyFont="1" applyFill="1" applyBorder="1" applyAlignment="1">
      <alignment horizontal="right" vertical="center" readingOrder="2"/>
    </xf>
    <xf numFmtId="168" fontId="57" fillId="0" borderId="0" xfId="0" applyNumberFormat="1" applyFont="1" applyFill="1" applyBorder="1" applyAlignment="1">
      <alignment horizontal="right" vertical="center" readingOrder="2"/>
    </xf>
    <xf numFmtId="0" fontId="57" fillId="0" borderId="0" xfId="0" applyFont="1" applyFill="1" applyBorder="1" applyAlignment="1">
      <alignment horizontal="right" vertical="center" readingOrder="2"/>
    </xf>
    <xf numFmtId="171" fontId="34" fillId="0" borderId="3" xfId="1" applyNumberFormat="1" applyFont="1" applyFill="1" applyBorder="1" applyAlignment="1">
      <alignment horizontal="right" vertical="center" readingOrder="2"/>
    </xf>
    <xf numFmtId="0" fontId="39" fillId="0" borderId="0" xfId="0" applyFont="1" applyFill="1" applyBorder="1" applyAlignment="1">
      <alignment vertical="center"/>
    </xf>
    <xf numFmtId="167" fontId="33" fillId="0" borderId="1" xfId="0" applyNumberFormat="1" applyFont="1" applyFill="1" applyBorder="1" applyAlignment="1">
      <alignment vertical="center"/>
    </xf>
    <xf numFmtId="3" fontId="11" fillId="0" borderId="1" xfId="3" applyNumberFormat="1" applyFont="1" applyFill="1" applyBorder="1" applyAlignment="1" applyProtection="1">
      <alignment horizontal="right" vertical="center"/>
    </xf>
    <xf numFmtId="0" fontId="58" fillId="0" borderId="0" xfId="0" applyFont="1" applyFill="1" applyAlignment="1">
      <alignment vertical="center"/>
    </xf>
    <xf numFmtId="0" fontId="34" fillId="0" borderId="5" xfId="0" applyFont="1" applyFill="1" applyBorder="1" applyAlignment="1">
      <alignment horizontal="right" vertical="center"/>
    </xf>
    <xf numFmtId="0" fontId="34" fillId="0" borderId="4" xfId="0" applyFont="1" applyFill="1" applyBorder="1" applyAlignment="1">
      <alignment horizontal="right" vertical="center"/>
    </xf>
    <xf numFmtId="166" fontId="11" fillId="0" borderId="1" xfId="0" applyNumberFormat="1" applyFont="1" applyFill="1" applyBorder="1" applyAlignment="1">
      <alignment horizontal="right" vertical="center"/>
    </xf>
    <xf numFmtId="0" fontId="55" fillId="0" borderId="0" xfId="0" applyFont="1" applyFill="1" applyAlignment="1">
      <alignment vertical="center"/>
    </xf>
    <xf numFmtId="168" fontId="55" fillId="0" borderId="0" xfId="0" applyNumberFormat="1" applyFont="1" applyFill="1" applyAlignment="1">
      <alignment vertical="center"/>
    </xf>
    <xf numFmtId="1" fontId="11" fillId="0" borderId="1" xfId="0" applyNumberFormat="1" applyFont="1" applyFill="1" applyBorder="1" applyAlignment="1">
      <alignment horizontal="right" vertical="center" readingOrder="2"/>
    </xf>
    <xf numFmtId="171" fontId="11" fillId="0" borderId="3" xfId="1" applyNumberFormat="1" applyFont="1" applyFill="1" applyBorder="1" applyAlignment="1">
      <alignment horizontal="right" vertical="center"/>
    </xf>
    <xf numFmtId="3" fontId="34" fillId="0" borderId="3" xfId="0" applyNumberFormat="1" applyFont="1" applyFill="1" applyBorder="1" applyAlignment="1">
      <alignment horizontal="right" vertical="center"/>
    </xf>
    <xf numFmtId="0" fontId="42" fillId="0" borderId="0" xfId="0" applyFont="1" applyFill="1" applyAlignment="1">
      <alignment horizontal="right" readingOrder="2"/>
    </xf>
    <xf numFmtId="0" fontId="42" fillId="0" borderId="0" xfId="0" applyFont="1" applyFill="1" applyAlignment="1"/>
    <xf numFmtId="9" fontId="40" fillId="0" borderId="0" xfId="33" applyNumberFormat="1" applyFont="1" applyFill="1"/>
    <xf numFmtId="0" fontId="59" fillId="0" borderId="2" xfId="0" applyFont="1" applyFill="1" applyBorder="1" applyAlignment="1">
      <alignment horizontal="center" vertical="center" wrapText="1"/>
    </xf>
    <xf numFmtId="3" fontId="11" fillId="0" borderId="3" xfId="0" applyNumberFormat="1" applyFont="1" applyFill="1" applyBorder="1" applyAlignment="1" applyProtection="1">
      <alignment horizontal="right" vertical="center"/>
    </xf>
    <xf numFmtId="3" fontId="34" fillId="0" borderId="0" xfId="0" applyNumberFormat="1" applyFont="1" applyFill="1" applyBorder="1" applyAlignment="1" applyProtection="1">
      <alignment horizontal="right" vertical="center"/>
    </xf>
    <xf numFmtId="171" fontId="11" fillId="0" borderId="0" xfId="1" applyNumberFormat="1" applyFont="1" applyFill="1" applyBorder="1" applyAlignment="1">
      <alignment vertical="center"/>
    </xf>
    <xf numFmtId="171" fontId="11" fillId="0" borderId="1" xfId="1" applyNumberFormat="1" applyFont="1" applyFill="1" applyBorder="1" applyAlignment="1">
      <alignment vertical="center"/>
    </xf>
    <xf numFmtId="0" fontId="42" fillId="0" borderId="1" xfId="0" applyFont="1" applyFill="1" applyBorder="1" applyAlignment="1">
      <alignment horizontal="left" vertical="center"/>
    </xf>
    <xf numFmtId="2" fontId="42" fillId="0" borderId="0" xfId="0" applyNumberFormat="1" applyFont="1" applyFill="1" applyBorder="1" applyAlignment="1">
      <alignment vertical="center"/>
    </xf>
    <xf numFmtId="0" fontId="34" fillId="0" borderId="2" xfId="0" applyFont="1" applyFill="1" applyBorder="1" applyAlignment="1">
      <alignment vertical="center" wrapText="1" readingOrder="2"/>
    </xf>
    <xf numFmtId="167" fontId="11" fillId="0" borderId="0" xfId="0" applyNumberFormat="1" applyFont="1" applyFill="1" applyBorder="1" applyAlignment="1" applyProtection="1">
      <alignment vertical="center"/>
    </xf>
    <xf numFmtId="167" fontId="11" fillId="0" borderId="0" xfId="0" applyNumberFormat="1" applyFont="1" applyFill="1" applyBorder="1" applyAlignment="1" applyProtection="1">
      <alignment horizontal="right" vertical="center"/>
    </xf>
    <xf numFmtId="0" fontId="46" fillId="0" borderId="0" xfId="0" applyFont="1" applyFill="1" applyBorder="1" applyAlignment="1">
      <alignment horizontal="right" vertical="center"/>
    </xf>
    <xf numFmtId="3" fontId="59" fillId="0" borderId="0" xfId="0" applyNumberFormat="1" applyFont="1" applyFill="1" applyBorder="1" applyAlignment="1">
      <alignment vertical="center"/>
    </xf>
    <xf numFmtId="3" fontId="52" fillId="0" borderId="0" xfId="0" applyNumberFormat="1" applyFont="1" applyFill="1" applyBorder="1" applyAlignment="1">
      <alignment vertical="center"/>
    </xf>
    <xf numFmtId="0" fontId="59" fillId="0" borderId="2" xfId="0" applyFont="1" applyFill="1" applyBorder="1" applyAlignment="1">
      <alignment vertical="center"/>
    </xf>
    <xf numFmtId="0" fontId="59" fillId="0" borderId="2" xfId="0" applyFont="1" applyFill="1" applyBorder="1" applyAlignment="1">
      <alignment vertical="center" wrapText="1"/>
    </xf>
    <xf numFmtId="3" fontId="52" fillId="0" borderId="0" xfId="0" applyNumberFormat="1" applyFont="1" applyFill="1" applyBorder="1" applyAlignment="1" applyProtection="1">
      <alignment vertical="center"/>
    </xf>
    <xf numFmtId="9" fontId="50" fillId="0" borderId="0" xfId="33" applyFont="1" applyFill="1" applyBorder="1" applyAlignment="1">
      <alignment horizontal="right" vertical="center"/>
    </xf>
    <xf numFmtId="167" fontId="11" fillId="0" borderId="1" xfId="0" applyNumberFormat="1" applyFont="1" applyFill="1" applyBorder="1" applyAlignment="1" applyProtection="1">
      <alignment vertical="center"/>
    </xf>
    <xf numFmtId="167" fontId="11" fillId="0" borderId="1" xfId="0" applyNumberFormat="1" applyFont="1" applyFill="1" applyBorder="1" applyAlignment="1" applyProtection="1">
      <alignment horizontal="right" vertical="center"/>
    </xf>
    <xf numFmtId="0" fontId="40" fillId="5" borderId="0" xfId="0" applyFont="1" applyFill="1" applyAlignment="1">
      <alignment vertical="center"/>
    </xf>
    <xf numFmtId="167" fontId="40" fillId="5" borderId="0" xfId="0" applyNumberFormat="1" applyFont="1" applyFill="1" applyAlignment="1">
      <alignment horizontal="center" vertical="center"/>
    </xf>
    <xf numFmtId="173" fontId="40" fillId="5" borderId="0" xfId="0" applyNumberFormat="1" applyFont="1" applyFill="1" applyAlignment="1">
      <alignment horizontal="center" vertical="center"/>
    </xf>
    <xf numFmtId="3" fontId="52" fillId="0" borderId="0" xfId="0" applyNumberFormat="1" applyFont="1" applyFill="1" applyBorder="1" applyAlignment="1">
      <alignment vertical="center" wrapText="1"/>
    </xf>
    <xf numFmtId="3" fontId="52" fillId="0" borderId="1" xfId="0" applyNumberFormat="1" applyFont="1" applyFill="1" applyBorder="1" applyAlignment="1">
      <alignment vertical="center" wrapText="1"/>
    </xf>
    <xf numFmtId="0" fontId="48" fillId="0" borderId="0" xfId="0" applyFont="1" applyFill="1"/>
    <xf numFmtId="3" fontId="42" fillId="0" borderId="0" xfId="0" applyNumberFormat="1" applyFont="1" applyFill="1" applyBorder="1" applyAlignment="1">
      <alignment horizontal="left" vertical="center" wrapText="1"/>
    </xf>
    <xf numFmtId="0" fontId="46" fillId="0" borderId="0" xfId="0" applyFont="1" applyFill="1" applyBorder="1" applyAlignment="1">
      <alignment vertical="center"/>
    </xf>
    <xf numFmtId="3" fontId="46" fillId="0" borderId="0" xfId="0" applyNumberFormat="1" applyFont="1" applyFill="1" applyBorder="1" applyAlignment="1">
      <alignment vertical="center"/>
    </xf>
    <xf numFmtId="3" fontId="38" fillId="0" borderId="0" xfId="0" applyNumberFormat="1" applyFont="1" applyFill="1" applyBorder="1" applyAlignment="1">
      <alignment horizontal="right" vertical="center"/>
    </xf>
    <xf numFmtId="3" fontId="11" fillId="0" borderId="1" xfId="0" applyNumberFormat="1" applyFont="1" applyFill="1" applyBorder="1" applyAlignment="1">
      <alignment horizontal="right" vertical="center" wrapText="1"/>
    </xf>
    <xf numFmtId="0" fontId="34" fillId="0" borderId="0" xfId="0" applyFont="1" applyFill="1" applyBorder="1" applyAlignment="1">
      <alignment horizontal="right" vertical="center"/>
    </xf>
    <xf numFmtId="0" fontId="41" fillId="0" borderId="0" xfId="0" applyFont="1" applyFill="1" applyAlignment="1">
      <alignment vertical="center"/>
    </xf>
    <xf numFmtId="0" fontId="11" fillId="0" borderId="0" xfId="0" applyFont="1" applyFill="1" applyBorder="1" applyAlignment="1">
      <alignment horizontal="left" vertical="center" wrapText="1" readingOrder="1"/>
    </xf>
    <xf numFmtId="0" fontId="11" fillId="0" borderId="1" xfId="0" applyFont="1" applyFill="1" applyBorder="1" applyAlignment="1">
      <alignment horizontal="left" vertical="center" wrapText="1" readingOrder="1"/>
    </xf>
    <xf numFmtId="167" fontId="62" fillId="0" borderId="0" xfId="0" applyNumberFormat="1" applyFont="1" applyFill="1" applyBorder="1"/>
    <xf numFmtId="0" fontId="34" fillId="0" borderId="0" xfId="0" applyFont="1" applyFill="1" applyAlignment="1">
      <alignment horizontal="right" vertical="center"/>
    </xf>
    <xf numFmtId="0" fontId="57" fillId="0" borderId="0" xfId="0" applyFont="1" applyFill="1" applyBorder="1" applyAlignment="1">
      <alignment horizontal="right" vertical="center"/>
    </xf>
    <xf numFmtId="0" fontId="38" fillId="0" borderId="0" xfId="0" applyFont="1" applyFill="1" applyBorder="1" applyAlignment="1">
      <alignment horizontal="right" vertical="center"/>
    </xf>
    <xf numFmtId="3" fontId="11" fillId="0" borderId="0" xfId="29" applyNumberFormat="1" applyFont="1" applyFill="1" applyBorder="1" applyAlignment="1">
      <alignment horizontal="right" vertical="center"/>
    </xf>
    <xf numFmtId="0" fontId="39" fillId="0" borderId="0" xfId="0" applyFont="1" applyFill="1" applyAlignment="1">
      <alignment vertical="center" wrapText="1"/>
    </xf>
    <xf numFmtId="3" fontId="11" fillId="0" borderId="0" xfId="8" applyNumberFormat="1" applyFont="1" applyFill="1" applyBorder="1" applyAlignment="1">
      <alignment horizontal="right" vertical="center"/>
    </xf>
    <xf numFmtId="167" fontId="11" fillId="0" borderId="0" xfId="8" applyNumberFormat="1" applyFont="1" applyFill="1" applyBorder="1" applyAlignment="1">
      <alignment horizontal="right" vertical="center"/>
    </xf>
    <xf numFmtId="167" fontId="11" fillId="0" borderId="1" xfId="8" applyNumberFormat="1" applyFont="1" applyFill="1" applyBorder="1" applyAlignment="1">
      <alignment horizontal="right" vertical="center"/>
    </xf>
    <xf numFmtId="0" fontId="11" fillId="0" borderId="1" xfId="0" applyFont="1" applyFill="1" applyBorder="1" applyAlignment="1">
      <alignment vertical="center" readingOrder="2"/>
    </xf>
    <xf numFmtId="4" fontId="11" fillId="0" borderId="1" xfId="0" applyNumberFormat="1" applyFont="1" applyFill="1" applyBorder="1" applyAlignment="1">
      <alignment vertical="center"/>
    </xf>
    <xf numFmtId="0" fontId="34" fillId="0" borderId="0" xfId="0" applyFont="1" applyFill="1" applyAlignment="1">
      <alignment vertical="center"/>
    </xf>
    <xf numFmtId="3" fontId="34" fillId="0" borderId="0" xfId="8" applyNumberFormat="1" applyFont="1" applyFill="1" applyBorder="1" applyAlignment="1">
      <alignment horizontal="right" vertical="center"/>
    </xf>
    <xf numFmtId="3" fontId="34" fillId="0" borderId="3" xfId="8" applyNumberFormat="1" applyFont="1" applyFill="1" applyBorder="1" applyAlignment="1">
      <alignment horizontal="right" vertical="center"/>
    </xf>
    <xf numFmtId="3" fontId="11" fillId="0" borderId="1" xfId="8" applyNumberFormat="1" applyFont="1" applyFill="1" applyBorder="1" applyAlignment="1">
      <alignment horizontal="right" vertical="center"/>
    </xf>
    <xf numFmtId="2" fontId="11" fillId="0" borderId="0" xfId="0" applyNumberFormat="1" applyFont="1" applyFill="1" applyBorder="1" applyAlignment="1">
      <alignment horizontal="right" vertical="center" readingOrder="2"/>
    </xf>
    <xf numFmtId="2" fontId="11" fillId="0" borderId="1" xfId="0" applyNumberFormat="1" applyFont="1" applyFill="1" applyBorder="1" applyAlignment="1">
      <alignment horizontal="right" vertical="center"/>
    </xf>
    <xf numFmtId="2" fontId="11" fillId="0" borderId="1" xfId="0" applyNumberFormat="1" applyFont="1" applyFill="1" applyBorder="1" applyAlignment="1">
      <alignment horizontal="right" vertical="center" readingOrder="2"/>
    </xf>
    <xf numFmtId="2" fontId="34" fillId="0" borderId="0" xfId="0" applyNumberFormat="1" applyFont="1" applyFill="1" applyBorder="1" applyAlignment="1">
      <alignment horizontal="right" vertical="center"/>
    </xf>
    <xf numFmtId="2" fontId="34" fillId="0" borderId="0" xfId="0" applyNumberFormat="1" applyFont="1" applyFill="1" applyBorder="1" applyAlignment="1">
      <alignment horizontal="right" vertical="center" readingOrder="2"/>
    </xf>
    <xf numFmtId="0" fontId="34" fillId="0" borderId="1" xfId="0" applyFont="1" applyFill="1" applyBorder="1" applyAlignment="1">
      <alignment horizontal="left" vertical="center"/>
    </xf>
    <xf numFmtId="171" fontId="42" fillId="0" borderId="0" xfId="0" applyNumberFormat="1" applyFont="1" applyFill="1" applyAlignment="1">
      <alignment vertical="center"/>
    </xf>
    <xf numFmtId="0" fontId="42" fillId="0" borderId="0" xfId="8" applyFont="1" applyFill="1" applyAlignment="1">
      <alignment horizontal="right" vertical="center" readingOrder="2"/>
    </xf>
    <xf numFmtId="0" fontId="38" fillId="0" borderId="1" xfId="8" applyFont="1" applyFill="1" applyBorder="1" applyAlignment="1">
      <alignment horizontal="right" vertical="center" readingOrder="2"/>
    </xf>
    <xf numFmtId="0" fontId="38" fillId="0" borderId="1" xfId="8" applyFont="1" applyFill="1" applyBorder="1" applyAlignment="1">
      <alignment vertical="center"/>
    </xf>
    <xf numFmtId="0" fontId="38" fillId="0" borderId="1" xfId="8" applyFont="1" applyFill="1" applyBorder="1" applyAlignment="1">
      <alignment horizontal="left" vertical="center"/>
    </xf>
    <xf numFmtId="0" fontId="34" fillId="0" borderId="2" xfId="8" applyFont="1" applyFill="1" applyBorder="1" applyAlignment="1">
      <alignment horizontal="center" vertical="center" wrapText="1" readingOrder="2"/>
    </xf>
    <xf numFmtId="0" fontId="11" fillId="0" borderId="0" xfId="0" applyFont="1" applyFill="1" applyAlignment="1">
      <alignment horizontal="center" vertical="center" wrapText="1"/>
    </xf>
    <xf numFmtId="0" fontId="42" fillId="0" borderId="0" xfId="8" applyFont="1" applyFill="1" applyAlignment="1">
      <alignment vertical="center"/>
    </xf>
    <xf numFmtId="0" fontId="42" fillId="0" borderId="0" xfId="8" applyFont="1" applyFill="1" applyBorder="1" applyAlignment="1">
      <alignment vertical="center"/>
    </xf>
    <xf numFmtId="3" fontId="42" fillId="0" borderId="0" xfId="8" applyNumberFormat="1" applyFont="1" applyFill="1" applyAlignment="1">
      <alignment vertical="center"/>
    </xf>
    <xf numFmtId="0" fontId="38" fillId="0" borderId="0" xfId="8" applyFont="1" applyFill="1" applyAlignment="1">
      <alignment vertical="center"/>
    </xf>
    <xf numFmtId="168" fontId="34" fillId="0" borderId="1" xfId="0" applyNumberFormat="1" applyFont="1" applyFill="1" applyBorder="1" applyAlignment="1">
      <alignment vertical="center"/>
    </xf>
    <xf numFmtId="168" fontId="34" fillId="0" borderId="1" xfId="0" applyNumberFormat="1" applyFont="1" applyFill="1" applyBorder="1" applyAlignment="1">
      <alignment horizontal="right" vertical="center"/>
    </xf>
    <xf numFmtId="3" fontId="11" fillId="0" borderId="1" xfId="7" applyNumberFormat="1" applyFont="1" applyFill="1" applyBorder="1" applyAlignment="1">
      <alignment horizontal="right" vertical="center"/>
    </xf>
    <xf numFmtId="3" fontId="11" fillId="0" borderId="0" xfId="0" applyNumberFormat="1" applyFont="1" applyFill="1" applyBorder="1" applyAlignment="1">
      <alignment horizontal="right" vertical="center" wrapText="1" readingOrder="2"/>
    </xf>
    <xf numFmtId="0" fontId="34" fillId="0" borderId="0" xfId="0" applyFont="1" applyFill="1" applyBorder="1" applyAlignment="1">
      <alignment horizontal="right" vertical="center" wrapText="1"/>
    </xf>
    <xf numFmtId="167" fontId="34" fillId="0" borderId="8" xfId="0" applyNumberFormat="1" applyFont="1" applyFill="1" applyBorder="1" applyAlignment="1">
      <alignment horizontal="right" vertical="center" readingOrder="2"/>
    </xf>
    <xf numFmtId="1" fontId="40" fillId="0" borderId="0" xfId="0" applyNumberFormat="1" applyFont="1" applyFill="1"/>
    <xf numFmtId="167" fontId="40" fillId="0" borderId="0" xfId="0" applyNumberFormat="1" applyFont="1" applyFill="1" applyAlignment="1">
      <alignment horizontal="center" vertical="center"/>
    </xf>
    <xf numFmtId="1" fontId="34" fillId="0" borderId="3" xfId="0" applyNumberFormat="1" applyFont="1" applyFill="1" applyBorder="1" applyAlignment="1">
      <alignment horizontal="right" vertical="center" readingOrder="2"/>
    </xf>
    <xf numFmtId="0" fontId="14" fillId="0" borderId="0" xfId="0" applyFont="1" applyFill="1" applyAlignment="1">
      <alignment vertical="center" readingOrder="2"/>
    </xf>
    <xf numFmtId="3" fontId="54" fillId="0" borderId="0" xfId="0" applyNumberFormat="1" applyFont="1" applyFill="1" applyBorder="1" applyAlignment="1">
      <alignment vertical="center"/>
    </xf>
    <xf numFmtId="3" fontId="54" fillId="0" borderId="0" xfId="0" applyNumberFormat="1" applyFont="1" applyFill="1" applyBorder="1" applyAlignment="1">
      <alignment horizontal="right" vertical="center"/>
    </xf>
    <xf numFmtId="167" fontId="54" fillId="0" borderId="0" xfId="0" applyNumberFormat="1" applyFont="1" applyFill="1" applyBorder="1" applyAlignment="1">
      <alignment horizontal="right" vertical="center"/>
    </xf>
    <xf numFmtId="3" fontId="54" fillId="0" borderId="0" xfId="0" applyNumberFormat="1" applyFont="1" applyFill="1" applyAlignment="1">
      <alignment horizontal="right" vertical="center"/>
    </xf>
    <xf numFmtId="167" fontId="34" fillId="0" borderId="0" xfId="0" applyNumberFormat="1" applyFont="1" applyFill="1" applyAlignment="1">
      <alignment vertical="center"/>
    </xf>
    <xf numFmtId="167" fontId="34" fillId="0" borderId="1" xfId="0" applyNumberFormat="1" applyFont="1" applyFill="1" applyBorder="1" applyAlignment="1">
      <alignment vertical="center"/>
    </xf>
    <xf numFmtId="167" fontId="34" fillId="0" borderId="0" xfId="0" applyNumberFormat="1" applyFont="1" applyFill="1" applyAlignment="1">
      <alignment horizontal="right" vertical="center"/>
    </xf>
    <xf numFmtId="167" fontId="34" fillId="0" borderId="1" xfId="0" applyNumberFormat="1" applyFont="1" applyFill="1" applyBorder="1" applyAlignment="1">
      <alignment horizontal="right" vertical="center"/>
    </xf>
    <xf numFmtId="3" fontId="34" fillId="0" borderId="0" xfId="0" applyNumberFormat="1" applyFont="1" applyFill="1" applyBorder="1" applyAlignment="1" applyProtection="1">
      <alignment vertical="center"/>
    </xf>
    <xf numFmtId="3" fontId="34" fillId="0" borderId="1" xfId="0" applyNumberFormat="1" applyFont="1" applyFill="1" applyBorder="1" applyAlignment="1" applyProtection="1">
      <alignment vertical="center"/>
    </xf>
    <xf numFmtId="0" fontId="59" fillId="0" borderId="1" xfId="0" applyFont="1" applyFill="1" applyBorder="1" applyAlignment="1">
      <alignment vertical="center"/>
    </xf>
    <xf numFmtId="3" fontId="59" fillId="0" borderId="0" xfId="0" applyNumberFormat="1" applyFont="1" applyFill="1" applyBorder="1" applyAlignment="1" applyProtection="1">
      <alignment vertical="center"/>
    </xf>
    <xf numFmtId="1" fontId="34" fillId="0" borderId="1" xfId="0" applyNumberFormat="1" applyFont="1" applyFill="1" applyBorder="1" applyAlignment="1" applyProtection="1">
      <alignment horizontal="right" vertical="center" readingOrder="2"/>
    </xf>
    <xf numFmtId="9" fontId="40" fillId="0" borderId="0" xfId="33" applyFont="1" applyFill="1"/>
    <xf numFmtId="171" fontId="40" fillId="0" borderId="0" xfId="1" applyNumberFormat="1" applyFont="1" applyFill="1"/>
    <xf numFmtId="0" fontId="55" fillId="0" borderId="0" xfId="0" applyFont="1" applyFill="1"/>
    <xf numFmtId="0" fontId="40" fillId="0" borderId="0" xfId="0" applyFont="1" applyFill="1" applyAlignment="1">
      <alignment horizontal="right"/>
    </xf>
    <xf numFmtId="3" fontId="40" fillId="0" borderId="0" xfId="0" applyNumberFormat="1" applyFont="1" applyFill="1" applyAlignment="1">
      <alignment vertical="center"/>
    </xf>
    <xf numFmtId="0" fontId="64" fillId="0" borderId="0" xfId="0" applyFont="1" applyFill="1" applyAlignment="1">
      <alignment vertical="center"/>
    </xf>
    <xf numFmtId="0" fontId="40" fillId="0" borderId="0" xfId="0" applyFont="1" applyFill="1" applyBorder="1" applyAlignment="1">
      <alignment vertical="center"/>
    </xf>
    <xf numFmtId="168" fontId="50" fillId="0" borderId="0" xfId="0" applyNumberFormat="1" applyFont="1" applyFill="1" applyAlignment="1">
      <alignment vertical="center"/>
    </xf>
    <xf numFmtId="0" fontId="55" fillId="0" borderId="0" xfId="0" applyFont="1" applyFill="1" applyBorder="1" applyAlignment="1">
      <alignment vertical="center"/>
    </xf>
    <xf numFmtId="1" fontId="55" fillId="0" borderId="0" xfId="0" applyNumberFormat="1" applyFont="1" applyFill="1" applyAlignment="1">
      <alignment vertical="center"/>
    </xf>
    <xf numFmtId="168" fontId="46" fillId="0" borderId="0" xfId="0" applyNumberFormat="1" applyFont="1" applyFill="1" applyBorder="1" applyAlignment="1">
      <alignment vertical="center"/>
    </xf>
    <xf numFmtId="168" fontId="65" fillId="0" borderId="0" xfId="0" applyNumberFormat="1" applyFont="1" applyFill="1" applyBorder="1" applyAlignment="1">
      <alignment vertical="center"/>
    </xf>
    <xf numFmtId="3" fontId="55" fillId="0" borderId="0" xfId="0" applyNumberFormat="1" applyFont="1" applyFill="1" applyAlignment="1">
      <alignment vertical="center"/>
    </xf>
    <xf numFmtId="168" fontId="64" fillId="0" borderId="0" xfId="0" applyNumberFormat="1" applyFont="1" applyFill="1" applyBorder="1" applyAlignment="1">
      <alignment vertical="center"/>
    </xf>
    <xf numFmtId="168" fontId="40" fillId="0" borderId="0" xfId="0" applyNumberFormat="1" applyFont="1" applyFill="1" applyAlignment="1">
      <alignment vertical="center"/>
    </xf>
    <xf numFmtId="0" fontId="65" fillId="0" borderId="0" xfId="0" applyFont="1" applyFill="1" applyAlignment="1">
      <alignment vertical="center"/>
    </xf>
    <xf numFmtId="0" fontId="50" fillId="0" borderId="0" xfId="0" applyFont="1" applyFill="1" applyAlignment="1">
      <alignment horizontal="right" vertical="center"/>
    </xf>
    <xf numFmtId="3" fontId="50" fillId="4" borderId="0" xfId="0" applyNumberFormat="1" applyFont="1" applyFill="1" applyBorder="1" applyAlignment="1" applyProtection="1">
      <alignment horizontal="right" vertical="center" readingOrder="1"/>
    </xf>
    <xf numFmtId="3" fontId="50" fillId="4" borderId="0" xfId="0" applyNumberFormat="1" applyFont="1" applyFill="1" applyBorder="1" applyAlignment="1" applyProtection="1">
      <alignment horizontal="right" vertical="center" readingOrder="2"/>
    </xf>
    <xf numFmtId="168" fontId="50" fillId="0" borderId="0" xfId="0" applyNumberFormat="1" applyFont="1" applyFill="1" applyBorder="1" applyAlignment="1">
      <alignment horizontal="right" vertical="center"/>
    </xf>
    <xf numFmtId="1" fontId="55" fillId="0" borderId="0" xfId="0" applyNumberFormat="1" applyFont="1" applyFill="1" applyBorder="1" applyAlignment="1">
      <alignment vertical="center"/>
    </xf>
    <xf numFmtId="3" fontId="55" fillId="0" borderId="0" xfId="0" applyNumberFormat="1" applyFont="1" applyFill="1" applyBorder="1" applyAlignment="1">
      <alignment vertical="center"/>
    </xf>
    <xf numFmtId="0" fontId="64" fillId="0" borderId="0" xfId="0" applyFont="1" applyFill="1" applyBorder="1" applyAlignment="1">
      <alignment horizontal="center" vertical="center"/>
    </xf>
    <xf numFmtId="3" fontId="40" fillId="0" borderId="0" xfId="0" applyNumberFormat="1" applyFont="1" applyFill="1" applyBorder="1" applyAlignment="1">
      <alignment vertical="center"/>
    </xf>
    <xf numFmtId="0" fontId="40" fillId="0" borderId="0" xfId="0" applyFont="1" applyFill="1" applyAlignment="1">
      <alignment horizontal="right" vertical="center"/>
    </xf>
    <xf numFmtId="167" fontId="50" fillId="0" borderId="0" xfId="0" applyNumberFormat="1" applyFont="1" applyFill="1" applyAlignment="1">
      <alignment vertical="center"/>
    </xf>
    <xf numFmtId="4" fontId="50" fillId="0" borderId="0" xfId="0" applyNumberFormat="1" applyFont="1" applyFill="1" applyAlignment="1">
      <alignment vertical="center"/>
    </xf>
    <xf numFmtId="165" fontId="50" fillId="0" borderId="0" xfId="1" applyFont="1" applyFill="1" applyAlignment="1">
      <alignment vertical="center"/>
    </xf>
    <xf numFmtId="167" fontId="55" fillId="0" borderId="0" xfId="0" applyNumberFormat="1" applyFont="1" applyFill="1" applyAlignment="1">
      <alignment vertical="center"/>
    </xf>
    <xf numFmtId="167" fontId="40" fillId="0" borderId="0" xfId="0" applyNumberFormat="1" applyFont="1" applyFill="1" applyAlignment="1">
      <alignment vertical="center"/>
    </xf>
    <xf numFmtId="10" fontId="40" fillId="0" borderId="0" xfId="0" applyNumberFormat="1" applyFont="1" applyFill="1" applyAlignment="1">
      <alignment vertical="center" readingOrder="1"/>
    </xf>
    <xf numFmtId="0" fontId="40" fillId="0" borderId="0" xfId="0" applyFont="1" applyFill="1" applyAlignment="1">
      <alignment horizontal="center" vertical="center"/>
    </xf>
    <xf numFmtId="167" fontId="50" fillId="0" borderId="0" xfId="0" applyNumberFormat="1" applyFont="1" applyFill="1" applyAlignment="1">
      <alignment horizontal="right" vertical="center"/>
    </xf>
    <xf numFmtId="167" fontId="50" fillId="0" borderId="0" xfId="4" applyNumberFormat="1" applyFont="1" applyFill="1" applyAlignment="1">
      <alignment horizontal="right" vertical="center"/>
    </xf>
    <xf numFmtId="168" fontId="46" fillId="2" borderId="0" xfId="0" applyNumberFormat="1" applyFont="1" applyFill="1" applyAlignment="1">
      <alignment horizontal="right" vertical="center"/>
    </xf>
    <xf numFmtId="168" fontId="50" fillId="0" borderId="0" xfId="0" applyNumberFormat="1" applyFont="1" applyFill="1" applyBorder="1" applyAlignment="1" applyProtection="1">
      <alignment horizontal="right" vertical="center" readingOrder="1"/>
    </xf>
    <xf numFmtId="168" fontId="50" fillId="0" borderId="0" xfId="0" applyNumberFormat="1" applyFont="1" applyFill="1" applyAlignment="1">
      <alignment horizontal="right" vertical="center"/>
    </xf>
    <xf numFmtId="168" fontId="55" fillId="0" borderId="0" xfId="0" applyNumberFormat="1" applyFont="1" applyFill="1" applyBorder="1" applyAlignment="1" applyProtection="1">
      <alignment horizontal="right" vertical="center" readingOrder="1"/>
    </xf>
    <xf numFmtId="168" fontId="55" fillId="0" borderId="0" xfId="0" applyNumberFormat="1" applyFont="1" applyFill="1" applyBorder="1" applyAlignment="1">
      <alignment horizontal="right" vertical="center"/>
    </xf>
    <xf numFmtId="2" fontId="40" fillId="0" borderId="0" xfId="0" applyNumberFormat="1" applyFont="1" applyFill="1" applyAlignment="1">
      <alignment horizontal="center" vertical="center"/>
    </xf>
    <xf numFmtId="0" fontId="64" fillId="0" borderId="0" xfId="0" applyFont="1" applyAlignment="1">
      <alignment vertical="center"/>
    </xf>
    <xf numFmtId="0" fontId="40" fillId="3" borderId="0" xfId="0" applyFont="1" applyFill="1" applyAlignment="1">
      <alignment vertical="center"/>
    </xf>
    <xf numFmtId="2" fontId="50" fillId="0" borderId="0" xfId="0" applyNumberFormat="1" applyFont="1" applyFill="1" applyBorder="1" applyAlignment="1">
      <alignment vertical="center"/>
    </xf>
    <xf numFmtId="2" fontId="50" fillId="0" borderId="0" xfId="0" applyNumberFormat="1" applyFont="1" applyFill="1" applyAlignment="1">
      <alignment vertical="center"/>
    </xf>
    <xf numFmtId="0" fontId="46" fillId="0" borderId="0" xfId="0" applyFont="1" applyFill="1" applyBorder="1" applyAlignment="1">
      <alignment horizontal="center" vertical="center"/>
    </xf>
    <xf numFmtId="0" fontId="64" fillId="0" borderId="0" xfId="0" applyFont="1" applyFill="1" applyBorder="1" applyAlignment="1">
      <alignment vertical="center"/>
    </xf>
    <xf numFmtId="0" fontId="65" fillId="0" borderId="0" xfId="0" applyFont="1" applyFill="1" applyBorder="1" applyAlignment="1">
      <alignment horizontal="left" vertical="center" wrapText="1"/>
    </xf>
    <xf numFmtId="173" fontId="50" fillId="0" borderId="0" xfId="33" applyNumberFormat="1" applyFont="1" applyFill="1" applyAlignment="1">
      <alignment vertical="center"/>
    </xf>
    <xf numFmtId="0" fontId="64" fillId="0" borderId="0" xfId="0" applyFont="1" applyFill="1" applyBorder="1" applyAlignment="1">
      <alignment vertical="center" wrapText="1" readingOrder="2"/>
    </xf>
    <xf numFmtId="0" fontId="65" fillId="0" borderId="0" xfId="0" applyFont="1" applyFill="1" applyBorder="1" applyAlignment="1">
      <alignment vertical="center"/>
    </xf>
    <xf numFmtId="168" fontId="56" fillId="0" borderId="0" xfId="11" applyNumberFormat="1" applyFont="1" applyFill="1" applyBorder="1" applyAlignment="1">
      <alignment vertical="center"/>
    </xf>
    <xf numFmtId="168" fontId="66" fillId="0" borderId="0" xfId="11" applyNumberFormat="1" applyFont="1" applyFill="1" applyBorder="1" applyAlignment="1">
      <alignment vertical="center"/>
    </xf>
    <xf numFmtId="168" fontId="53" fillId="0" borderId="0" xfId="11" applyNumberFormat="1" applyFont="1" applyFill="1" applyBorder="1" applyAlignment="1">
      <alignment vertical="center"/>
    </xf>
    <xf numFmtId="0" fontId="67" fillId="0" borderId="0" xfId="7" applyFont="1" applyFill="1" applyAlignment="1">
      <alignment vertical="center"/>
    </xf>
    <xf numFmtId="168" fontId="67" fillId="0" borderId="0" xfId="7" applyNumberFormat="1" applyFont="1" applyFill="1" applyAlignment="1">
      <alignment vertical="center"/>
    </xf>
    <xf numFmtId="0" fontId="40" fillId="0" borderId="0" xfId="7" applyFont="1" applyFill="1" applyAlignment="1">
      <alignment horizontal="right" vertical="center" readingOrder="2"/>
    </xf>
    <xf numFmtId="168" fontId="40" fillId="0" borderId="0" xfId="7" applyNumberFormat="1" applyFont="1" applyFill="1" applyAlignment="1">
      <alignment horizontal="right" vertical="center" readingOrder="2"/>
    </xf>
    <xf numFmtId="0" fontId="65" fillId="0" borderId="0" xfId="7" applyFont="1" applyFill="1" applyBorder="1" applyAlignment="1">
      <alignment horizontal="left" vertical="center" wrapText="1"/>
    </xf>
    <xf numFmtId="168" fontId="55" fillId="0" borderId="0" xfId="7" applyNumberFormat="1" applyFont="1" applyFill="1" applyAlignment="1">
      <alignment vertical="center"/>
    </xf>
    <xf numFmtId="0" fontId="55" fillId="0" borderId="0" xfId="7" applyFont="1" applyFill="1" applyAlignment="1">
      <alignment vertical="center"/>
    </xf>
    <xf numFmtId="0" fontId="50" fillId="0" borderId="0" xfId="7" applyFont="1" applyFill="1" applyAlignment="1">
      <alignment vertical="center"/>
    </xf>
    <xf numFmtId="168" fontId="50" fillId="0" borderId="0" xfId="7" applyNumberFormat="1" applyFont="1" applyFill="1" applyAlignment="1">
      <alignment vertical="center"/>
    </xf>
    <xf numFmtId="3" fontId="50" fillId="0" borderId="0" xfId="7" applyNumberFormat="1" applyFont="1" applyFill="1" applyAlignment="1">
      <alignment vertical="center"/>
    </xf>
    <xf numFmtId="0" fontId="50" fillId="0" borderId="0" xfId="7" applyFont="1" applyFill="1" applyBorder="1" applyAlignment="1">
      <alignment vertical="center"/>
    </xf>
    <xf numFmtId="0" fontId="50" fillId="0" borderId="7" xfId="7" applyFont="1" applyFill="1" applyBorder="1" applyAlignment="1">
      <alignment horizontal="right" vertical="center" readingOrder="2"/>
    </xf>
    <xf numFmtId="0" fontId="50" fillId="0" borderId="7" xfId="7" applyFont="1" applyFill="1" applyBorder="1" applyAlignment="1">
      <alignment horizontal="right" vertical="center" wrapText="1" readingOrder="2"/>
    </xf>
    <xf numFmtId="0" fontId="64" fillId="0" borderId="0" xfId="7" applyFont="1" applyFill="1" applyBorder="1" applyAlignment="1">
      <alignment vertical="center" wrapText="1" readingOrder="2"/>
    </xf>
    <xf numFmtId="174" fontId="50" fillId="0" borderId="0" xfId="7" applyNumberFormat="1" applyFont="1" applyFill="1" applyBorder="1" applyAlignment="1">
      <alignment horizontal="right" vertical="center"/>
    </xf>
    <xf numFmtId="3" fontId="50" fillId="0" borderId="0" xfId="7" applyNumberFormat="1" applyFont="1" applyFill="1" applyBorder="1" applyAlignment="1">
      <alignment horizontal="right" vertical="center"/>
    </xf>
    <xf numFmtId="0" fontId="65" fillId="0" borderId="0" xfId="7" applyFont="1" applyFill="1" applyBorder="1" applyAlignment="1">
      <alignment vertical="center"/>
    </xf>
    <xf numFmtId="0" fontId="50" fillId="0" borderId="0" xfId="7" applyNumberFormat="1" applyFont="1" applyFill="1" applyAlignment="1">
      <alignment vertical="center"/>
    </xf>
    <xf numFmtId="168" fontId="50" fillId="0" borderId="0" xfId="7" applyNumberFormat="1" applyFont="1" applyFill="1" applyBorder="1" applyAlignment="1">
      <alignment vertical="center"/>
    </xf>
    <xf numFmtId="168" fontId="50" fillId="0" borderId="7" xfId="7" applyNumberFormat="1" applyFont="1" applyFill="1" applyBorder="1" applyAlignment="1">
      <alignment horizontal="right" vertical="center" readingOrder="2"/>
    </xf>
    <xf numFmtId="168" fontId="50" fillId="0" borderId="7" xfId="7" applyNumberFormat="1" applyFont="1" applyFill="1" applyBorder="1" applyAlignment="1">
      <alignment horizontal="right" vertical="center" wrapText="1" readingOrder="2"/>
    </xf>
    <xf numFmtId="43" fontId="50" fillId="0" borderId="0" xfId="0" applyNumberFormat="1" applyFont="1" applyFill="1" applyAlignment="1">
      <alignment vertical="center"/>
    </xf>
    <xf numFmtId="0" fontId="67" fillId="0" borderId="0" xfId="0" applyFont="1" applyFill="1" applyAlignment="1">
      <alignment vertical="center"/>
    </xf>
    <xf numFmtId="166" fontId="50" fillId="0" borderId="0" xfId="0" quotePrefix="1" applyNumberFormat="1" applyFont="1" applyFill="1" applyBorder="1" applyAlignment="1">
      <alignment horizontal="left" vertical="center" wrapText="1"/>
    </xf>
    <xf numFmtId="0" fontId="40" fillId="0" borderId="0" xfId="0" applyFont="1" applyFill="1" applyBorder="1"/>
    <xf numFmtId="171" fontId="50" fillId="0" borderId="0" xfId="0" applyNumberFormat="1" applyFont="1" applyFill="1" applyAlignment="1">
      <alignment vertical="center"/>
    </xf>
    <xf numFmtId="171" fontId="53" fillId="0" borderId="0" xfId="1" applyNumberFormat="1" applyFont="1" applyFill="1" applyAlignment="1">
      <alignment vertical="center"/>
    </xf>
    <xf numFmtId="171" fontId="53" fillId="0" borderId="0" xfId="1" applyNumberFormat="1" applyFont="1" applyFill="1" applyAlignment="1">
      <alignment horizontal="center" vertical="center"/>
    </xf>
    <xf numFmtId="0" fontId="50" fillId="0" borderId="0" xfId="0" applyFont="1" applyFill="1"/>
    <xf numFmtId="0" fontId="40" fillId="0" borderId="0" xfId="7" applyFont="1" applyFill="1" applyAlignment="1">
      <alignment horizontal="justify" vertical="center"/>
    </xf>
    <xf numFmtId="0" fontId="46" fillId="0" borderId="0" xfId="7" applyFont="1" applyFill="1" applyAlignment="1">
      <alignment vertical="center" wrapText="1"/>
    </xf>
    <xf numFmtId="3" fontId="40" fillId="0" borderId="0" xfId="7" applyNumberFormat="1" applyFont="1" applyFill="1" applyAlignment="1">
      <alignment vertical="center"/>
    </xf>
    <xf numFmtId="3" fontId="50" fillId="0" borderId="0" xfId="7" applyNumberFormat="1" applyFont="1" applyFill="1" applyBorder="1" applyAlignment="1">
      <alignment vertical="center"/>
    </xf>
    <xf numFmtId="0" fontId="46" fillId="0" borderId="0" xfId="0" applyFont="1" applyFill="1" applyAlignment="1">
      <alignment vertical="center"/>
    </xf>
    <xf numFmtId="0" fontId="64" fillId="0" borderId="0" xfId="0" applyFont="1" applyFill="1" applyBorder="1" applyAlignment="1">
      <alignment vertical="center" readingOrder="2"/>
    </xf>
    <xf numFmtId="0" fontId="55" fillId="0" borderId="0" xfId="0" applyFont="1" applyFill="1" applyAlignment="1">
      <alignment horizontal="right" vertical="center" readingOrder="2"/>
    </xf>
    <xf numFmtId="167" fontId="65" fillId="0" borderId="0" xfId="0" applyNumberFormat="1" applyFont="1" applyFill="1" applyBorder="1"/>
    <xf numFmtId="0" fontId="64" fillId="0" borderId="0" xfId="0" applyFont="1" applyFill="1" applyAlignment="1">
      <alignment vertical="center" readingOrder="2"/>
    </xf>
    <xf numFmtId="9" fontId="50" fillId="0" borderId="0" xfId="27" applyFont="1" applyFill="1" applyBorder="1" applyAlignment="1">
      <alignment vertical="center"/>
    </xf>
    <xf numFmtId="9" fontId="40" fillId="0" borderId="0" xfId="27" applyFont="1" applyFill="1" applyAlignment="1">
      <alignment vertical="center"/>
    </xf>
    <xf numFmtId="9" fontId="40" fillId="0" borderId="0" xfId="27" applyFont="1" applyFill="1" applyBorder="1" applyAlignment="1">
      <alignment vertical="center"/>
    </xf>
    <xf numFmtId="0" fontId="50" fillId="0" borderId="0" xfId="0" applyFont="1" applyFill="1" applyBorder="1" applyAlignment="1">
      <alignment vertical="center" wrapText="1"/>
    </xf>
    <xf numFmtId="0" fontId="40" fillId="0" borderId="0" xfId="0" applyFont="1" applyFill="1" applyAlignment="1">
      <alignment vertical="center" wrapText="1"/>
    </xf>
    <xf numFmtId="0" fontId="50" fillId="0" borderId="0" xfId="0" applyFont="1" applyFill="1" applyBorder="1" applyAlignment="1">
      <alignment horizontal="center" vertical="center" wrapText="1"/>
    </xf>
    <xf numFmtId="0" fontId="50" fillId="0" borderId="0" xfId="0" applyFont="1" applyFill="1" applyAlignment="1">
      <alignment horizontal="center" vertical="center" wrapText="1"/>
    </xf>
    <xf numFmtId="0" fontId="46" fillId="0" borderId="0" xfId="0" applyFont="1" applyFill="1" applyBorder="1" applyAlignment="1"/>
    <xf numFmtId="1" fontId="50" fillId="0" borderId="0" xfId="0" applyNumberFormat="1" applyFont="1" applyFill="1" applyBorder="1" applyAlignment="1">
      <alignment horizontal="right" vertical="center" indent="2" readingOrder="2"/>
    </xf>
    <xf numFmtId="1" fontId="55" fillId="0" borderId="0" xfId="0" applyNumberFormat="1" applyFont="1" applyFill="1" applyBorder="1" applyAlignment="1">
      <alignment horizontal="right" vertical="center" indent="2" readingOrder="2"/>
    </xf>
    <xf numFmtId="0" fontId="50" fillId="0" borderId="0" xfId="0" applyFont="1" applyFill="1" applyBorder="1" applyAlignment="1">
      <alignment horizontal="right" vertical="center" readingOrder="2"/>
    </xf>
    <xf numFmtId="0" fontId="23" fillId="0" borderId="0" xfId="0" applyFont="1" applyAlignment="1">
      <alignment horizontal="right" vertical="center" indent="2" readingOrder="2"/>
    </xf>
    <xf numFmtId="0" fontId="29" fillId="0" borderId="0" xfId="0" applyFont="1" applyAlignment="1">
      <alignment horizontal="right" vertical="center" indent="2" readingOrder="2"/>
    </xf>
    <xf numFmtId="0" fontId="24" fillId="0" borderId="0" xfId="0" applyFont="1" applyAlignment="1">
      <alignment horizontal="right" vertical="center"/>
    </xf>
    <xf numFmtId="0" fontId="21" fillId="0" borderId="0" xfId="0" applyFont="1" applyAlignment="1">
      <alignment horizontal="right" vertical="center" readingOrder="2"/>
    </xf>
    <xf numFmtId="167" fontId="11" fillId="0" borderId="0" xfId="1" applyNumberFormat="1" applyFont="1" applyFill="1" applyBorder="1" applyAlignment="1" applyProtection="1">
      <alignment horizontal="right" vertical="center"/>
    </xf>
    <xf numFmtId="0" fontId="38" fillId="0" borderId="0" xfId="8" applyFont="1" applyFill="1" applyBorder="1" applyAlignment="1">
      <alignment horizontal="right" vertical="center" readingOrder="2"/>
    </xf>
    <xf numFmtId="0" fontId="38" fillId="0" borderId="0" xfId="0" applyFont="1" applyFill="1" applyAlignment="1">
      <alignment horizontal="right" vertical="center" readingOrder="2"/>
    </xf>
    <xf numFmtId="0" fontId="38" fillId="0" borderId="1" xfId="0" applyFont="1" applyFill="1" applyBorder="1" applyAlignment="1">
      <alignment horizontal="right" vertical="center" readingOrder="2"/>
    </xf>
    <xf numFmtId="0" fontId="14" fillId="0" borderId="0" xfId="0" applyFont="1" applyFill="1" applyBorder="1" applyAlignment="1">
      <alignment horizontal="right" vertical="center" wrapText="1"/>
    </xf>
    <xf numFmtId="0" fontId="14" fillId="0" borderId="0" xfId="0" applyFont="1" applyFill="1" applyBorder="1" applyAlignment="1">
      <alignment horizontal="right" vertical="center"/>
    </xf>
    <xf numFmtId="0" fontId="34" fillId="0" borderId="3" xfId="0" applyFont="1" applyFill="1" applyBorder="1" applyAlignment="1">
      <alignment horizontal="right" vertical="center"/>
    </xf>
    <xf numFmtId="0" fontId="34" fillId="0" borderId="1" xfId="0" applyFont="1" applyFill="1" applyBorder="1" applyAlignment="1">
      <alignment horizontal="right" vertical="center"/>
    </xf>
    <xf numFmtId="0" fontId="34" fillId="0" borderId="5" xfId="0" applyFont="1" applyFill="1" applyBorder="1" applyAlignment="1">
      <alignment horizontal="center" vertical="center" readingOrder="2"/>
    </xf>
    <xf numFmtId="0" fontId="34" fillId="0" borderId="10" xfId="0" applyFont="1" applyFill="1" applyBorder="1" applyAlignment="1">
      <alignment horizontal="center" vertical="center" readingOrder="2"/>
    </xf>
    <xf numFmtId="0" fontId="38" fillId="0" borderId="0" xfId="0" applyFont="1" applyFill="1" applyAlignment="1">
      <alignment horizontal="right" vertical="center" wrapText="1" readingOrder="2"/>
    </xf>
    <xf numFmtId="0" fontId="34" fillId="0" borderId="4" xfId="0" applyFont="1" applyFill="1" applyBorder="1" applyAlignment="1">
      <alignment horizontal="center" vertical="center" readingOrder="2"/>
    </xf>
    <xf numFmtId="0" fontId="14" fillId="0" borderId="0" xfId="0" applyFont="1" applyFill="1" applyAlignment="1">
      <alignment horizontal="right" vertical="center" wrapText="1" readingOrder="2"/>
    </xf>
    <xf numFmtId="0" fontId="14" fillId="0" borderId="0" xfId="0" applyFont="1" applyFill="1" applyAlignment="1">
      <alignment horizontal="right" vertical="center" readingOrder="2"/>
    </xf>
    <xf numFmtId="0" fontId="42" fillId="0" borderId="3" xfId="0" applyFont="1" applyFill="1" applyBorder="1" applyAlignment="1">
      <alignment horizontal="right" vertical="center"/>
    </xf>
    <xf numFmtId="0" fontId="42" fillId="0" borderId="0" xfId="0" applyFont="1" applyFill="1" applyBorder="1" applyAlignment="1">
      <alignment horizontal="right" vertical="center"/>
    </xf>
    <xf numFmtId="0" fontId="42" fillId="0" borderId="3" xfId="0" applyFont="1" applyFill="1" applyBorder="1" applyAlignment="1">
      <alignment horizontal="right" vertical="center" readingOrder="2"/>
    </xf>
    <xf numFmtId="0" fontId="34" fillId="0" borderId="5"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14" fillId="0" borderId="0" xfId="0" applyFont="1" applyFill="1" applyBorder="1" applyAlignment="1">
      <alignment horizontal="right" vertical="center" wrapText="1" readingOrder="2"/>
    </xf>
    <xf numFmtId="0" fontId="14" fillId="0" borderId="0" xfId="0" applyFont="1" applyFill="1" applyBorder="1" applyAlignment="1">
      <alignment horizontal="right" vertical="center" readingOrder="2"/>
    </xf>
    <xf numFmtId="0" fontId="38" fillId="0" borderId="0" xfId="0" applyFont="1" applyFill="1" applyBorder="1" applyAlignment="1">
      <alignment horizontal="right" vertical="center" readingOrder="2"/>
    </xf>
    <xf numFmtId="0" fontId="34" fillId="0" borderId="3" xfId="7" applyFont="1" applyFill="1" applyBorder="1" applyAlignment="1">
      <alignment horizontal="right" vertical="center"/>
    </xf>
    <xf numFmtId="0" fontId="34" fillId="0" borderId="5" xfId="7" applyFont="1" applyFill="1" applyBorder="1" applyAlignment="1">
      <alignment horizontal="center" vertical="center"/>
    </xf>
    <xf numFmtId="0" fontId="34" fillId="0" borderId="10" xfId="7" applyFont="1" applyFill="1" applyBorder="1" applyAlignment="1">
      <alignment horizontal="center" vertical="center"/>
    </xf>
    <xf numFmtId="0" fontId="34" fillId="0" borderId="10" xfId="7" applyFont="1" applyFill="1" applyBorder="1" applyAlignment="1">
      <alignment horizontal="center" vertical="center" wrapText="1"/>
    </xf>
    <xf numFmtId="0" fontId="34" fillId="0" borderId="4" xfId="7" applyFont="1" applyFill="1" applyBorder="1" applyAlignment="1">
      <alignment horizontal="center" vertical="center" wrapText="1"/>
    </xf>
    <xf numFmtId="166" fontId="38" fillId="0" borderId="0" xfId="0" applyNumberFormat="1" applyFont="1" applyFill="1" applyBorder="1" applyAlignment="1">
      <alignment vertical="center" wrapText="1" readingOrder="2"/>
    </xf>
    <xf numFmtId="0" fontId="34" fillId="0" borderId="2" xfId="0" applyFont="1" applyFill="1" applyBorder="1" applyAlignment="1">
      <alignment horizontal="center" vertical="center" wrapText="1"/>
    </xf>
    <xf numFmtId="0" fontId="14" fillId="0" borderId="0" xfId="7" applyFont="1" applyFill="1" applyBorder="1" applyAlignment="1">
      <alignment horizontal="right" vertical="center" wrapText="1"/>
    </xf>
    <xf numFmtId="0" fontId="34" fillId="0" borderId="5" xfId="7" applyFont="1" applyFill="1" applyBorder="1" applyAlignment="1">
      <alignment horizontal="center" vertical="center" wrapText="1"/>
    </xf>
    <xf numFmtId="0" fontId="41" fillId="0" borderId="0" xfId="0" applyFont="1" applyFill="1" applyBorder="1" applyAlignment="1">
      <alignment vertical="center" readingOrder="2"/>
    </xf>
    <xf numFmtId="0" fontId="34" fillId="0" borderId="8" xfId="0" applyFont="1" applyFill="1" applyBorder="1" applyAlignment="1">
      <alignment horizontal="right" vertical="center" readingOrder="2"/>
    </xf>
    <xf numFmtId="0" fontId="34" fillId="0" borderId="9" xfId="0" applyFont="1" applyFill="1" applyBorder="1" applyAlignment="1">
      <alignment horizontal="right" vertical="center" readingOrder="2"/>
    </xf>
    <xf numFmtId="0" fontId="34" fillId="0" borderId="0" xfId="0" applyFont="1" applyFill="1" applyAlignment="1">
      <alignment horizontal="right" vertical="center" readingOrder="2"/>
    </xf>
    <xf numFmtId="0" fontId="42" fillId="0" borderId="1" xfId="0" applyFont="1" applyFill="1" applyBorder="1" applyAlignment="1">
      <alignment horizontal="right" vertical="center" readingOrder="2"/>
    </xf>
    <xf numFmtId="0" fontId="68" fillId="0" borderId="1" xfId="0" applyFont="1" applyFill="1" applyBorder="1" applyAlignment="1">
      <alignment horizontal="right" vertical="center" readingOrder="2"/>
    </xf>
    <xf numFmtId="0" fontId="57" fillId="0" borderId="1" xfId="0" applyFont="1" applyFill="1" applyBorder="1" applyAlignment="1">
      <alignment horizontal="right" vertical="center" readingOrder="2"/>
    </xf>
    <xf numFmtId="167" fontId="57" fillId="0" borderId="0" xfId="0" applyNumberFormat="1" applyFont="1" applyFill="1" applyBorder="1" applyAlignment="1">
      <alignment horizontal="right" vertical="center" readingOrder="2"/>
    </xf>
    <xf numFmtId="170" fontId="57" fillId="0" borderId="0" xfId="0" applyNumberFormat="1" applyFont="1" applyFill="1" applyBorder="1" applyAlignment="1">
      <alignment horizontal="right" vertical="center" readingOrder="2"/>
    </xf>
    <xf numFmtId="0" fontId="68" fillId="0" borderId="0" xfId="0" applyFont="1" applyFill="1" applyBorder="1" applyAlignment="1">
      <alignment horizontal="right" vertical="center" readingOrder="2"/>
    </xf>
    <xf numFmtId="3" fontId="42" fillId="0" borderId="0" xfId="0" applyNumberFormat="1" applyFont="1" applyFill="1" applyAlignment="1">
      <alignment horizontal="right" vertical="center" readingOrder="2"/>
    </xf>
    <xf numFmtId="169" fontId="42" fillId="0" borderId="0" xfId="0" applyNumberFormat="1" applyFont="1" applyFill="1" applyAlignment="1">
      <alignment horizontal="right" vertical="center" readingOrder="2"/>
    </xf>
    <xf numFmtId="168" fontId="42" fillId="0" borderId="0" xfId="0" applyNumberFormat="1" applyFont="1" applyFill="1" applyAlignment="1">
      <alignment horizontal="right" vertical="center" readingOrder="2"/>
    </xf>
    <xf numFmtId="166" fontId="34" fillId="0" borderId="0" xfId="0" applyNumberFormat="1" applyFont="1" applyFill="1" applyBorder="1" applyAlignment="1">
      <alignment vertical="center"/>
    </xf>
    <xf numFmtId="167" fontId="34" fillId="0" borderId="0" xfId="0" applyNumberFormat="1" applyFont="1" applyFill="1" applyBorder="1" applyAlignment="1">
      <alignment horizontal="right" vertical="center" readingOrder="2"/>
    </xf>
    <xf numFmtId="0" fontId="11" fillId="0" borderId="0" xfId="0" applyFont="1" applyFill="1" applyAlignment="1">
      <alignment horizontal="right" vertical="center" readingOrder="2"/>
    </xf>
    <xf numFmtId="0" fontId="42" fillId="0" borderId="8" xfId="0" applyFont="1" applyFill="1" applyBorder="1" applyAlignment="1">
      <alignment horizontal="right" vertical="center" readingOrder="2"/>
    </xf>
    <xf numFmtId="0" fontId="68" fillId="0" borderId="8" xfId="0" applyFont="1" applyFill="1" applyBorder="1" applyAlignment="1">
      <alignment horizontal="right" vertical="center" readingOrder="2"/>
    </xf>
    <xf numFmtId="168" fontId="11" fillId="0" borderId="0" xfId="0" applyNumberFormat="1" applyFont="1" applyFill="1" applyAlignment="1">
      <alignment horizontal="right" vertical="center"/>
    </xf>
    <xf numFmtId="0" fontId="34" fillId="0" borderId="8" xfId="0" applyFont="1" applyFill="1" applyBorder="1" applyAlignment="1">
      <alignment horizontal="right" vertical="center"/>
    </xf>
    <xf numFmtId="0" fontId="34" fillId="0" borderId="0" xfId="0" applyFont="1" applyFill="1" applyAlignment="1">
      <alignment vertical="center" wrapText="1"/>
    </xf>
    <xf numFmtId="0" fontId="57" fillId="0" borderId="0" xfId="0" applyFont="1" applyFill="1" applyAlignment="1">
      <alignment vertical="center" wrapText="1"/>
    </xf>
    <xf numFmtId="0" fontId="38" fillId="0" borderId="0" xfId="0" applyFont="1" applyFill="1" applyBorder="1" applyAlignment="1">
      <alignment horizontal="left" vertical="center"/>
    </xf>
    <xf numFmtId="0" fontId="14" fillId="0" borderId="0" xfId="0" applyFont="1" applyFill="1" applyBorder="1" applyAlignment="1">
      <alignment horizontal="left" vertical="center"/>
    </xf>
    <xf numFmtId="0" fontId="42" fillId="0" borderId="1" xfId="0" applyFont="1" applyFill="1" applyBorder="1" applyAlignment="1">
      <alignment horizontal="right" vertical="center" wrapText="1"/>
    </xf>
    <xf numFmtId="0" fontId="57" fillId="0" borderId="1" xfId="0" applyFont="1" applyFill="1" applyBorder="1" applyAlignment="1">
      <alignment horizontal="left" vertical="center" wrapText="1"/>
    </xf>
    <xf numFmtId="168" fontId="42" fillId="0" borderId="0" xfId="0" applyNumberFormat="1" applyFont="1" applyFill="1" applyBorder="1" applyAlignment="1">
      <alignment horizontal="right" vertical="center"/>
    </xf>
    <xf numFmtId="3" fontId="68" fillId="0" borderId="0" xfId="0" applyNumberFormat="1" applyFont="1" applyFill="1" applyBorder="1" applyAlignment="1">
      <alignment vertical="center"/>
    </xf>
    <xf numFmtId="171" fontId="68" fillId="0" borderId="0" xfId="4" applyNumberFormat="1" applyFont="1" applyFill="1" applyBorder="1" applyAlignment="1">
      <alignment vertical="center"/>
    </xf>
    <xf numFmtId="0" fontId="69" fillId="0" borderId="0" xfId="7" applyFont="1" applyFill="1" applyAlignment="1">
      <alignment vertical="center"/>
    </xf>
    <xf numFmtId="0" fontId="38" fillId="0" borderId="0" xfId="7" applyFont="1" applyFill="1" applyBorder="1" applyAlignment="1">
      <alignment horizontal="left" vertical="center"/>
    </xf>
    <xf numFmtId="0" fontId="42" fillId="0" borderId="1" xfId="7" applyFont="1" applyFill="1" applyBorder="1" applyAlignment="1">
      <alignment horizontal="right" vertical="center" wrapText="1"/>
    </xf>
    <xf numFmtId="0" fontId="57" fillId="0" borderId="1" xfId="7" applyFont="1" applyFill="1" applyBorder="1" applyAlignment="1">
      <alignment horizontal="left" vertical="center" wrapText="1"/>
    </xf>
    <xf numFmtId="167" fontId="11" fillId="0" borderId="0" xfId="7" applyNumberFormat="1" applyFont="1" applyFill="1" applyBorder="1" applyAlignment="1">
      <alignment horizontal="center" vertical="center"/>
    </xf>
    <xf numFmtId="167" fontId="11" fillId="0" borderId="1" xfId="7" applyNumberFormat="1" applyFont="1" applyFill="1" applyBorder="1" applyAlignment="1">
      <alignment horizontal="center" vertical="center"/>
    </xf>
    <xf numFmtId="168" fontId="42" fillId="0" borderId="0" xfId="7" applyNumberFormat="1" applyFont="1" applyFill="1" applyBorder="1" applyAlignment="1">
      <alignment horizontal="right" vertical="center"/>
    </xf>
    <xf numFmtId="0" fontId="38" fillId="0" borderId="0" xfId="7" applyFont="1" applyFill="1" applyBorder="1" applyAlignment="1">
      <alignment horizontal="right" vertical="center"/>
    </xf>
    <xf numFmtId="168" fontId="14" fillId="0" borderId="0" xfId="7" applyNumberFormat="1" applyFont="1" applyFill="1" applyAlignment="1">
      <alignment vertical="center"/>
    </xf>
    <xf numFmtId="0" fontId="70" fillId="0" borderId="0" xfId="0" applyFont="1" applyFill="1" applyAlignment="1">
      <alignment vertical="center"/>
    </xf>
    <xf numFmtId="3" fontId="54" fillId="0" borderId="0" xfId="0" applyNumberFormat="1" applyFont="1" applyFill="1" applyAlignment="1">
      <alignment vertical="center"/>
    </xf>
    <xf numFmtId="1" fontId="34" fillId="0" borderId="1" xfId="0" applyNumberFormat="1" applyFont="1" applyFill="1" applyBorder="1" applyAlignment="1">
      <alignment horizontal="right" vertical="center"/>
    </xf>
    <xf numFmtId="166" fontId="11" fillId="0" borderId="0" xfId="0" applyNumberFormat="1" applyFont="1" applyFill="1" applyBorder="1" applyAlignment="1">
      <alignment horizontal="right" vertical="center" wrapText="1"/>
    </xf>
    <xf numFmtId="166" fontId="11" fillId="0" borderId="1" xfId="0" applyNumberFormat="1" applyFont="1" applyFill="1" applyBorder="1" applyAlignment="1">
      <alignment horizontal="right" vertical="center" wrapText="1"/>
    </xf>
    <xf numFmtId="170" fontId="11" fillId="0" borderId="1" xfId="1"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167" fontId="54" fillId="0" borderId="0" xfId="0" applyNumberFormat="1" applyFont="1" applyFill="1" applyBorder="1" applyAlignment="1">
      <alignment vertical="center"/>
    </xf>
    <xf numFmtId="0" fontId="69" fillId="0" borderId="0" xfId="0" applyFont="1" applyFill="1" applyAlignment="1">
      <alignment vertical="center"/>
    </xf>
    <xf numFmtId="0" fontId="69" fillId="0" borderId="0" xfId="0" applyFont="1" applyFill="1" applyAlignment="1">
      <alignment horizontal="right" vertical="center"/>
    </xf>
    <xf numFmtId="0" fontId="68" fillId="0" borderId="1" xfId="0" applyFont="1" applyFill="1" applyBorder="1" applyAlignment="1">
      <alignment horizontal="left" vertical="center"/>
    </xf>
    <xf numFmtId="0" fontId="68" fillId="0" borderId="1" xfId="0" applyFont="1" applyFill="1" applyBorder="1" applyAlignment="1">
      <alignment horizontal="right" vertical="center"/>
    </xf>
    <xf numFmtId="0" fontId="68" fillId="0" borderId="0" xfId="0" applyFont="1" applyFill="1" applyBorder="1" applyAlignment="1">
      <alignment horizontal="right" vertical="center"/>
    </xf>
    <xf numFmtId="3" fontId="34" fillId="0" borderId="0" xfId="0" applyNumberFormat="1" applyFont="1" applyFill="1" applyBorder="1" applyAlignment="1">
      <alignment horizontal="right" vertical="center"/>
    </xf>
    <xf numFmtId="0" fontId="14" fillId="0" borderId="0" xfId="0" applyFont="1" applyFill="1" applyBorder="1" applyAlignment="1">
      <alignment horizontal="left"/>
    </xf>
    <xf numFmtId="0" fontId="14" fillId="0" borderId="0" xfId="0" applyFont="1" applyFill="1" applyBorder="1" applyAlignment="1">
      <alignment horizontal="right"/>
    </xf>
    <xf numFmtId="0" fontId="14" fillId="0" borderId="0" xfId="0" applyFont="1" applyFill="1" applyAlignment="1">
      <alignment horizontal="right"/>
    </xf>
    <xf numFmtId="1" fontId="11" fillId="0" borderId="0" xfId="0" applyNumberFormat="1" applyFont="1" applyFill="1" applyBorder="1" applyAlignment="1">
      <alignment horizontal="right" vertical="center" readingOrder="2"/>
    </xf>
    <xf numFmtId="171" fontId="11" fillId="0" borderId="0" xfId="1" applyNumberFormat="1" applyFont="1" applyFill="1" applyBorder="1" applyAlignment="1">
      <alignment horizontal="right" vertical="center"/>
    </xf>
    <xf numFmtId="1" fontId="11" fillId="0" borderId="0" xfId="0" applyNumberFormat="1" applyFont="1" applyFill="1" applyBorder="1" applyAlignment="1" applyProtection="1">
      <alignment horizontal="right" vertical="center" readingOrder="2"/>
    </xf>
    <xf numFmtId="1" fontId="34" fillId="0" borderId="3" xfId="0" applyNumberFormat="1" applyFont="1" applyFill="1" applyBorder="1" applyAlignment="1">
      <alignment vertical="center" readingOrder="2"/>
    </xf>
    <xf numFmtId="1" fontId="34" fillId="0" borderId="2" xfId="0" applyNumberFormat="1" applyFont="1" applyFill="1" applyBorder="1" applyAlignment="1">
      <alignment vertical="center" readingOrder="2"/>
    </xf>
    <xf numFmtId="1" fontId="34" fillId="0" borderId="0" xfId="0" applyNumberFormat="1" applyFont="1" applyFill="1" applyBorder="1" applyAlignment="1">
      <alignment vertical="center" readingOrder="2"/>
    </xf>
    <xf numFmtId="1" fontId="34" fillId="0" borderId="4" xfId="0" applyNumberFormat="1" applyFont="1" applyFill="1" applyBorder="1" applyAlignment="1">
      <alignment vertical="center" readingOrder="2"/>
    </xf>
    <xf numFmtId="1" fontId="11" fillId="0" borderId="3" xfId="0" applyNumberFormat="1" applyFont="1" applyFill="1" applyBorder="1" applyAlignment="1">
      <alignment vertical="center" readingOrder="2"/>
    </xf>
    <xf numFmtId="1" fontId="11" fillId="0" borderId="0" xfId="0" applyNumberFormat="1" applyFont="1" applyFill="1" applyBorder="1" applyAlignment="1">
      <alignment vertical="center" readingOrder="2"/>
    </xf>
    <xf numFmtId="0" fontId="57" fillId="0" borderId="0" xfId="0" applyFont="1" applyFill="1" applyBorder="1" applyAlignment="1">
      <alignment horizontal="left" vertical="center"/>
    </xf>
    <xf numFmtId="3" fontId="52" fillId="0" borderId="0" xfId="0" applyNumberFormat="1" applyFont="1" applyFill="1" applyAlignment="1">
      <alignment vertical="center"/>
    </xf>
    <xf numFmtId="3" fontId="61" fillId="0" borderId="0" xfId="0" applyNumberFormat="1" applyFont="1" applyFill="1" applyAlignment="1">
      <alignment vertical="center"/>
    </xf>
    <xf numFmtId="0" fontId="38" fillId="0" borderId="0" xfId="0" applyFont="1" applyFill="1" applyBorder="1" applyAlignment="1">
      <alignment vertical="center" readingOrder="2"/>
    </xf>
    <xf numFmtId="1" fontId="11" fillId="0" borderId="0" xfId="0" applyNumberFormat="1" applyFont="1" applyFill="1" applyAlignment="1">
      <alignment vertical="center"/>
    </xf>
    <xf numFmtId="0" fontId="71" fillId="0" borderId="0" xfId="0" applyFont="1" applyFill="1" applyAlignment="1">
      <alignment vertical="center"/>
    </xf>
    <xf numFmtId="3" fontId="34" fillId="0" borderId="0" xfId="0" applyNumberFormat="1" applyFont="1" applyFill="1" applyAlignment="1">
      <alignment vertical="center"/>
    </xf>
    <xf numFmtId="0" fontId="34" fillId="0" borderId="5" xfId="0" applyFont="1" applyFill="1" applyBorder="1" applyAlignment="1">
      <alignment horizontal="right" vertical="center" wrapText="1"/>
    </xf>
    <xf numFmtId="0" fontId="34" fillId="0" borderId="10" xfId="0" applyFont="1" applyFill="1" applyBorder="1" applyAlignment="1">
      <alignment horizontal="right" vertical="center" wrapText="1"/>
    </xf>
    <xf numFmtId="0" fontId="42" fillId="0" borderId="0" xfId="0" applyFont="1" applyFill="1" applyBorder="1" applyAlignment="1">
      <alignment horizontal="right"/>
    </xf>
    <xf numFmtId="0" fontId="42" fillId="0" borderId="0" xfId="0" applyFont="1" applyFill="1" applyBorder="1"/>
    <xf numFmtId="0" fontId="38" fillId="0" borderId="0" xfId="0" applyFont="1" applyFill="1" applyAlignment="1">
      <alignment vertical="center" readingOrder="2"/>
    </xf>
    <xf numFmtId="0" fontId="57" fillId="0" borderId="0" xfId="0" applyFont="1" applyFill="1" applyAlignment="1">
      <alignment horizontal="right" vertical="center"/>
    </xf>
    <xf numFmtId="0" fontId="57" fillId="0" borderId="0" xfId="0" applyFont="1" applyFill="1" applyAlignment="1">
      <alignment vertical="center"/>
    </xf>
    <xf numFmtId="171" fontId="11" fillId="0" borderId="0" xfId="1" applyNumberFormat="1" applyFont="1" applyFill="1" applyAlignment="1">
      <alignment horizontal="right" vertical="center"/>
    </xf>
    <xf numFmtId="2" fontId="11" fillId="0" borderId="0" xfId="0" applyNumberFormat="1" applyFont="1" applyFill="1" applyAlignment="1">
      <alignment horizontal="right" vertical="center"/>
    </xf>
    <xf numFmtId="2" fontId="11" fillId="0" borderId="0" xfId="0" applyNumberFormat="1" applyFont="1" applyFill="1" applyAlignment="1">
      <alignment vertical="center"/>
    </xf>
    <xf numFmtId="2" fontId="11" fillId="0" borderId="1" xfId="0" applyNumberFormat="1" applyFont="1" applyFill="1" applyBorder="1" applyAlignment="1">
      <alignment vertical="center"/>
    </xf>
    <xf numFmtId="3" fontId="11" fillId="0" borderId="0" xfId="0" applyNumberFormat="1" applyFont="1" applyFill="1" applyAlignment="1">
      <alignment horizontal="right" vertical="center"/>
    </xf>
    <xf numFmtId="0" fontId="11" fillId="0" borderId="0" xfId="0" applyFont="1" applyFill="1" applyAlignment="1">
      <alignment vertical="center" readingOrder="2"/>
    </xf>
    <xf numFmtId="0" fontId="11" fillId="0" borderId="0" xfId="0" applyFont="1" applyFill="1" applyBorder="1" applyAlignment="1">
      <alignment vertical="center" readingOrder="2"/>
    </xf>
    <xf numFmtId="3" fontId="57" fillId="0" borderId="0" xfId="0" applyNumberFormat="1" applyFont="1" applyFill="1" applyBorder="1" applyAlignment="1">
      <alignment vertical="center"/>
    </xf>
    <xf numFmtId="0" fontId="34" fillId="0" borderId="12" xfId="0" applyFont="1" applyFill="1" applyBorder="1" applyAlignment="1">
      <alignment vertical="center"/>
    </xf>
    <xf numFmtId="0" fontId="34" fillId="0" borderId="13" xfId="0" applyFont="1" applyFill="1" applyBorder="1" applyAlignment="1">
      <alignment vertical="center"/>
    </xf>
    <xf numFmtId="0" fontId="34" fillId="0" borderId="4" xfId="0" applyFont="1" applyFill="1" applyBorder="1" applyAlignment="1">
      <alignment vertical="center"/>
    </xf>
    <xf numFmtId="1" fontId="11" fillId="0" borderId="0" xfId="0" applyNumberFormat="1" applyFont="1" applyFill="1" applyBorder="1" applyAlignment="1">
      <alignment vertical="center" wrapText="1"/>
    </xf>
    <xf numFmtId="1" fontId="11" fillId="0" borderId="3" xfId="0" applyNumberFormat="1" applyFont="1" applyFill="1" applyBorder="1" applyAlignment="1">
      <alignment vertical="center" wrapText="1"/>
    </xf>
    <xf numFmtId="1" fontId="11" fillId="0" borderId="1" xfId="0" applyNumberFormat="1" applyFont="1" applyFill="1" applyBorder="1" applyAlignment="1">
      <alignment vertical="center" wrapText="1"/>
    </xf>
    <xf numFmtId="0" fontId="38" fillId="0" borderId="0" xfId="0" applyFont="1" applyFill="1" applyAlignment="1">
      <alignment horizontal="right" vertical="center" wrapText="1" readingOrder="2"/>
    </xf>
    <xf numFmtId="0" fontId="42" fillId="0" borderId="0" xfId="0" applyFont="1" applyFill="1" applyBorder="1" applyAlignment="1">
      <alignment horizontal="right" vertical="center"/>
    </xf>
    <xf numFmtId="0" fontId="72" fillId="0" borderId="0" xfId="0" applyFont="1" applyFill="1" applyBorder="1" applyAlignment="1">
      <alignment horizontal="right" vertical="center" readingOrder="2"/>
    </xf>
    <xf numFmtId="0" fontId="45" fillId="0" borderId="0" xfId="0" applyFont="1" applyFill="1" applyBorder="1" applyAlignment="1">
      <alignment vertical="center"/>
    </xf>
    <xf numFmtId="0" fontId="72" fillId="0" borderId="1" xfId="8" applyFont="1" applyFill="1" applyBorder="1" applyAlignment="1">
      <alignment horizontal="right" vertical="center" readingOrder="2"/>
    </xf>
    <xf numFmtId="0" fontId="72" fillId="0" borderId="1" xfId="0" applyFont="1" applyFill="1" applyBorder="1" applyAlignment="1">
      <alignment horizontal="right" vertical="center" readingOrder="2"/>
    </xf>
    <xf numFmtId="0" fontId="75" fillId="0" borderId="2" xfId="0" applyFont="1" applyFill="1" applyBorder="1" applyAlignment="1">
      <alignment horizontal="right" vertical="center"/>
    </xf>
    <xf numFmtId="3" fontId="75" fillId="0" borderId="3" xfId="0" applyNumberFormat="1" applyFont="1" applyFill="1" applyBorder="1" applyAlignment="1">
      <alignment vertical="center"/>
    </xf>
    <xf numFmtId="3" fontId="77" fillId="0" borderId="0" xfId="0" applyNumberFormat="1" applyFont="1" applyFill="1" applyBorder="1" applyAlignment="1">
      <alignment vertical="center"/>
    </xf>
    <xf numFmtId="3" fontId="77" fillId="0" borderId="1" xfId="0" applyNumberFormat="1" applyFont="1" applyFill="1" applyBorder="1" applyAlignment="1">
      <alignment vertical="center" readingOrder="2"/>
    </xf>
    <xf numFmtId="168" fontId="75" fillId="0" borderId="3" xfId="0" applyNumberFormat="1" applyFont="1" applyFill="1" applyBorder="1" applyAlignment="1">
      <alignment vertical="center" readingOrder="2"/>
    </xf>
    <xf numFmtId="168" fontId="77" fillId="0" borderId="0" xfId="0" applyNumberFormat="1" applyFont="1" applyFill="1" applyBorder="1" applyAlignment="1">
      <alignment vertical="center" readingOrder="2"/>
    </xf>
    <xf numFmtId="168" fontId="75" fillId="0" borderId="0" xfId="0" applyNumberFormat="1" applyFont="1" applyFill="1" applyBorder="1" applyAlignment="1">
      <alignment vertical="center"/>
    </xf>
    <xf numFmtId="168" fontId="77" fillId="0" borderId="0" xfId="0" applyNumberFormat="1" applyFont="1" applyFill="1" applyBorder="1" applyAlignment="1">
      <alignment vertical="center"/>
    </xf>
    <xf numFmtId="167" fontId="75" fillId="0" borderId="3" xfId="0" applyNumberFormat="1" applyFont="1" applyFill="1" applyBorder="1" applyAlignment="1">
      <alignment vertical="center"/>
    </xf>
    <xf numFmtId="167" fontId="77" fillId="0" borderId="0" xfId="0" applyNumberFormat="1" applyFont="1" applyFill="1" applyBorder="1" applyAlignment="1">
      <alignment vertical="center"/>
    </xf>
    <xf numFmtId="3" fontId="77" fillId="0" borderId="1" xfId="0" applyNumberFormat="1" applyFont="1" applyFill="1" applyBorder="1" applyAlignment="1">
      <alignment vertical="center"/>
    </xf>
    <xf numFmtId="3" fontId="77" fillId="0" borderId="0" xfId="0" applyNumberFormat="1" applyFont="1" applyFill="1" applyBorder="1" applyAlignment="1" applyProtection="1">
      <alignment horizontal="right" vertical="center" readingOrder="2"/>
    </xf>
    <xf numFmtId="167" fontId="77" fillId="0" borderId="1" xfId="0" applyNumberFormat="1" applyFont="1" applyFill="1" applyBorder="1" applyAlignment="1" applyProtection="1">
      <alignment horizontal="right" vertical="center" readingOrder="1"/>
    </xf>
    <xf numFmtId="1" fontId="77" fillId="0" borderId="0" xfId="0" applyNumberFormat="1" applyFont="1" applyFill="1" applyBorder="1" applyAlignment="1">
      <alignment horizontal="right" vertical="center"/>
    </xf>
    <xf numFmtId="3" fontId="77" fillId="0" borderId="0" xfId="0" applyNumberFormat="1" applyFont="1" applyFill="1" applyBorder="1" applyAlignment="1" applyProtection="1">
      <alignment horizontal="right" vertical="center" readingOrder="1"/>
    </xf>
    <xf numFmtId="3" fontId="77" fillId="0" borderId="0" xfId="0" applyNumberFormat="1" applyFont="1" applyFill="1" applyBorder="1" applyAlignment="1">
      <alignment horizontal="right" vertical="center"/>
    </xf>
    <xf numFmtId="167" fontId="77" fillId="0" borderId="0" xfId="0" applyNumberFormat="1" applyFont="1" applyFill="1" applyBorder="1" applyAlignment="1" applyProtection="1">
      <alignment horizontal="right" vertical="center" readingOrder="1"/>
    </xf>
    <xf numFmtId="168" fontId="77" fillId="0" borderId="1" xfId="0" applyNumberFormat="1" applyFont="1" applyFill="1" applyBorder="1" applyAlignment="1">
      <alignment horizontal="right" vertical="center"/>
    </xf>
    <xf numFmtId="168" fontId="75" fillId="0" borderId="0" xfId="0" applyNumberFormat="1" applyFont="1" applyFill="1" applyBorder="1" applyAlignment="1">
      <alignment horizontal="right" vertical="center" readingOrder="2"/>
    </xf>
    <xf numFmtId="168" fontId="75" fillId="0" borderId="0" xfId="0" applyNumberFormat="1" applyFont="1" applyFill="1" applyBorder="1" applyAlignment="1">
      <alignment horizontal="right" vertical="center"/>
    </xf>
    <xf numFmtId="168" fontId="77" fillId="0" borderId="0" xfId="0" applyNumberFormat="1" applyFont="1" applyFill="1" applyBorder="1" applyAlignment="1">
      <alignment horizontal="right" vertical="center" readingOrder="2"/>
    </xf>
    <xf numFmtId="168" fontId="77" fillId="0" borderId="0" xfId="0" applyNumberFormat="1" applyFont="1" applyFill="1" applyBorder="1" applyAlignment="1">
      <alignment horizontal="right" vertical="center"/>
    </xf>
    <xf numFmtId="168" fontId="75" fillId="0" borderId="1" xfId="0" applyNumberFormat="1" applyFont="1" applyFill="1" applyBorder="1" applyAlignment="1">
      <alignment horizontal="right" vertical="center" readingOrder="2"/>
    </xf>
    <xf numFmtId="168" fontId="75" fillId="0" borderId="1" xfId="0" applyNumberFormat="1" applyFont="1" applyFill="1" applyBorder="1" applyAlignment="1">
      <alignment horizontal="right" vertical="center"/>
    </xf>
    <xf numFmtId="167" fontId="77" fillId="0" borderId="0" xfId="0" applyNumberFormat="1" applyFont="1" applyFill="1" applyBorder="1" applyAlignment="1">
      <alignment vertical="center" readingOrder="2"/>
    </xf>
    <xf numFmtId="167" fontId="75" fillId="0" borderId="3" xfId="0" applyNumberFormat="1" applyFont="1" applyFill="1" applyBorder="1" applyAlignment="1">
      <alignment vertical="center" readingOrder="2"/>
    </xf>
    <xf numFmtId="3" fontId="77" fillId="0" borderId="3" xfId="0" applyNumberFormat="1" applyFont="1" applyFill="1" applyBorder="1" applyAlignment="1">
      <alignment vertical="center"/>
    </xf>
    <xf numFmtId="3" fontId="77" fillId="0" borderId="0" xfId="0" applyNumberFormat="1" applyFont="1" applyFill="1" applyAlignment="1">
      <alignment vertical="center"/>
    </xf>
    <xf numFmtId="167" fontId="77" fillId="0" borderId="0" xfId="0" applyNumberFormat="1" applyFont="1" applyFill="1" applyAlignment="1">
      <alignment vertical="center"/>
    </xf>
    <xf numFmtId="167" fontId="77" fillId="0" borderId="0" xfId="0" applyNumberFormat="1" applyFont="1" applyFill="1" applyBorder="1" applyAlignment="1">
      <alignment horizontal="right" vertical="center"/>
    </xf>
    <xf numFmtId="168" fontId="77" fillId="0" borderId="1" xfId="0" applyNumberFormat="1" applyFont="1" applyFill="1" applyBorder="1" applyAlignment="1">
      <alignment horizontal="right" vertical="center" readingOrder="2"/>
    </xf>
    <xf numFmtId="0" fontId="75" fillId="0" borderId="8" xfId="0" applyFont="1" applyFill="1" applyBorder="1" applyAlignment="1">
      <alignment horizontal="right" vertical="center"/>
    </xf>
    <xf numFmtId="0" fontId="75" fillId="0" borderId="0" xfId="0" applyFont="1" applyFill="1" applyAlignment="1">
      <alignment horizontal="right" vertical="center"/>
    </xf>
    <xf numFmtId="0" fontId="77" fillId="0" borderId="0" xfId="0" applyFont="1" applyFill="1" applyAlignment="1">
      <alignment horizontal="right" vertical="center"/>
    </xf>
    <xf numFmtId="167" fontId="75" fillId="0" borderId="0" xfId="0" applyNumberFormat="1" applyFont="1" applyFill="1" applyAlignment="1">
      <alignment horizontal="right" vertical="center" readingOrder="2"/>
    </xf>
    <xf numFmtId="1" fontId="75" fillId="0" borderId="0" xfId="0" applyNumberFormat="1" applyFont="1" applyFill="1" applyAlignment="1">
      <alignment horizontal="right" vertical="center" readingOrder="2"/>
    </xf>
    <xf numFmtId="167" fontId="77" fillId="0" borderId="0" xfId="0" applyNumberFormat="1" applyFont="1" applyFill="1" applyAlignment="1">
      <alignment horizontal="right" vertical="center" readingOrder="2"/>
    </xf>
    <xf numFmtId="168" fontId="77" fillId="0" borderId="0" xfId="0" applyNumberFormat="1" applyFont="1" applyFill="1" applyAlignment="1">
      <alignment horizontal="right" vertical="center" readingOrder="2"/>
    </xf>
    <xf numFmtId="1" fontId="77" fillId="0" borderId="0" xfId="0" applyNumberFormat="1" applyFont="1" applyFill="1" applyAlignment="1">
      <alignment horizontal="right" vertical="center" readingOrder="2"/>
    </xf>
    <xf numFmtId="167" fontId="77" fillId="0" borderId="1" xfId="0" applyNumberFormat="1" applyFont="1" applyFill="1" applyBorder="1" applyAlignment="1">
      <alignment horizontal="right" vertical="center" readingOrder="2"/>
    </xf>
    <xf numFmtId="3" fontId="75" fillId="0" borderId="0" xfId="0" applyNumberFormat="1" applyFont="1" applyFill="1" applyAlignment="1">
      <alignment horizontal="right" vertical="center" readingOrder="2"/>
    </xf>
    <xf numFmtId="3" fontId="77" fillId="0" borderId="0" xfId="0" applyNumberFormat="1" applyFont="1" applyFill="1" applyAlignment="1">
      <alignment horizontal="right" vertical="center" readingOrder="2"/>
    </xf>
    <xf numFmtId="3" fontId="77" fillId="0" borderId="0" xfId="0" applyNumberFormat="1" applyFont="1" applyFill="1" applyBorder="1" applyAlignment="1">
      <alignment horizontal="right" vertical="center" readingOrder="2"/>
    </xf>
    <xf numFmtId="167" fontId="77" fillId="0" borderId="0" xfId="0" applyNumberFormat="1" applyFont="1" applyFill="1" applyBorder="1" applyAlignment="1">
      <alignment horizontal="right" vertical="center" readingOrder="2"/>
    </xf>
    <xf numFmtId="3" fontId="77" fillId="0" borderId="1" xfId="0" applyNumberFormat="1" applyFont="1" applyFill="1" applyBorder="1" applyAlignment="1">
      <alignment horizontal="right" vertical="center" readingOrder="2"/>
    </xf>
    <xf numFmtId="4" fontId="42" fillId="0" borderId="0" xfId="0" applyNumberFormat="1" applyFont="1" applyFill="1" applyAlignment="1">
      <alignment horizontal="right" vertical="center" readingOrder="2"/>
    </xf>
    <xf numFmtId="167" fontId="75" fillId="0" borderId="8" xfId="0" applyNumberFormat="1" applyFont="1" applyFill="1" applyBorder="1" applyAlignment="1">
      <alignment horizontal="right" vertical="center" readingOrder="1"/>
    </xf>
    <xf numFmtId="167" fontId="75" fillId="0" borderId="0" xfId="0" applyNumberFormat="1" applyFont="1" applyFill="1" applyAlignment="1">
      <alignment horizontal="right" vertical="center"/>
    </xf>
    <xf numFmtId="3" fontId="77" fillId="0" borderId="1" xfId="0" applyNumberFormat="1" applyFont="1" applyFill="1" applyBorder="1" applyAlignment="1">
      <alignment horizontal="right" vertical="center"/>
    </xf>
    <xf numFmtId="0" fontId="75" fillId="0" borderId="2" xfId="0" applyFont="1" applyFill="1" applyBorder="1" applyAlignment="1">
      <alignment horizontal="right" vertical="center" wrapText="1"/>
    </xf>
    <xf numFmtId="0" fontId="75" fillId="0" borderId="0" xfId="0" applyFont="1" applyFill="1" applyBorder="1" applyAlignment="1">
      <alignment vertical="center"/>
    </xf>
    <xf numFmtId="3" fontId="75" fillId="0" borderId="0" xfId="0" applyNumberFormat="1" applyFont="1" applyFill="1" applyBorder="1" applyAlignment="1">
      <alignment vertical="center"/>
    </xf>
    <xf numFmtId="168" fontId="77" fillId="0" borderId="0" xfId="0" applyNumberFormat="1" applyFont="1" applyFill="1" applyBorder="1" applyAlignment="1" applyProtection="1">
      <alignment vertical="center"/>
    </xf>
    <xf numFmtId="168" fontId="77" fillId="0" borderId="1" xfId="0" applyNumberFormat="1" applyFont="1" applyFill="1" applyBorder="1" applyAlignment="1" applyProtection="1">
      <alignment vertical="center"/>
    </xf>
    <xf numFmtId="1" fontId="75" fillId="0" borderId="0" xfId="0" applyNumberFormat="1" applyFont="1" applyFill="1" applyBorder="1" applyAlignment="1">
      <alignment vertical="center"/>
    </xf>
    <xf numFmtId="168" fontId="77" fillId="0" borderId="0" xfId="4" applyNumberFormat="1" applyFont="1" applyFill="1" applyBorder="1" applyAlignment="1">
      <alignment vertical="center" readingOrder="2"/>
    </xf>
    <xf numFmtId="168" fontId="77" fillId="0" borderId="1" xfId="4" applyNumberFormat="1" applyFont="1" applyFill="1" applyBorder="1" applyAlignment="1">
      <alignment vertical="center" readingOrder="2"/>
    </xf>
    <xf numFmtId="168" fontId="77" fillId="0" borderId="0" xfId="4" applyNumberFormat="1" applyFont="1" applyFill="1" applyBorder="1" applyAlignment="1">
      <alignment horizontal="right" vertical="center" readingOrder="2"/>
    </xf>
    <xf numFmtId="171" fontId="77" fillId="0" borderId="0" xfId="4" applyNumberFormat="1" applyFont="1" applyFill="1" applyBorder="1" applyAlignment="1">
      <alignment vertical="center"/>
    </xf>
    <xf numFmtId="3" fontId="79" fillId="0" borderId="0" xfId="0" applyNumberFormat="1" applyFont="1" applyFill="1" applyBorder="1" applyAlignment="1">
      <alignment vertical="center" readingOrder="1"/>
    </xf>
    <xf numFmtId="49" fontId="79" fillId="0" borderId="0" xfId="0" applyNumberFormat="1" applyFont="1" applyFill="1" applyBorder="1" applyAlignment="1">
      <alignment horizontal="right" vertical="center" readingOrder="1"/>
    </xf>
    <xf numFmtId="49" fontId="79" fillId="0" borderId="0" xfId="0" applyNumberFormat="1" applyFont="1" applyFill="1" applyBorder="1" applyAlignment="1">
      <alignment horizontal="right" vertical="center"/>
    </xf>
    <xf numFmtId="168" fontId="79" fillId="0" borderId="0" xfId="0" applyNumberFormat="1" applyFont="1" applyFill="1" applyBorder="1" applyAlignment="1">
      <alignment horizontal="right" vertical="center" readingOrder="1"/>
    </xf>
    <xf numFmtId="3" fontId="79" fillId="0" borderId="0" xfId="0" applyNumberFormat="1" applyFont="1" applyFill="1" applyBorder="1" applyAlignment="1">
      <alignment horizontal="right" vertical="center" readingOrder="1"/>
    </xf>
    <xf numFmtId="168" fontId="80" fillId="0" borderId="0" xfId="0" applyNumberFormat="1" applyFont="1" applyFill="1" applyBorder="1" applyAlignment="1">
      <alignment horizontal="right" vertical="center"/>
    </xf>
    <xf numFmtId="168" fontId="80" fillId="0" borderId="0" xfId="0" applyNumberFormat="1" applyFont="1" applyFill="1" applyAlignment="1">
      <alignment horizontal="right" vertical="center"/>
    </xf>
    <xf numFmtId="3" fontId="80" fillId="0" borderId="1" xfId="0" applyNumberFormat="1" applyFont="1" applyFill="1" applyBorder="1" applyAlignment="1">
      <alignment horizontal="right" vertical="center"/>
    </xf>
    <xf numFmtId="0" fontId="75" fillId="0" borderId="2" xfId="7" applyFont="1" applyFill="1" applyBorder="1" applyAlignment="1">
      <alignment horizontal="right" vertical="center"/>
    </xf>
    <xf numFmtId="168" fontId="77" fillId="0" borderId="0" xfId="0" applyNumberFormat="1" applyFont="1" applyFill="1" applyAlignment="1">
      <alignment horizontal="right" vertical="center"/>
    </xf>
    <xf numFmtId="3" fontId="75" fillId="0" borderId="3" xfId="0" applyNumberFormat="1" applyFont="1" applyFill="1" applyBorder="1" applyAlignment="1">
      <alignment horizontal="right" vertical="center"/>
    </xf>
    <xf numFmtId="0" fontId="77" fillId="0" borderId="0" xfId="0" applyFont="1" applyFill="1" applyBorder="1" applyAlignment="1">
      <alignment horizontal="right" vertical="center"/>
    </xf>
    <xf numFmtId="167" fontId="77" fillId="0" borderId="1" xfId="0" applyNumberFormat="1" applyFont="1" applyFill="1" applyBorder="1" applyAlignment="1">
      <alignment horizontal="right" vertical="center"/>
    </xf>
    <xf numFmtId="0" fontId="75" fillId="0" borderId="3" xfId="0" applyFont="1" applyFill="1" applyBorder="1" applyAlignment="1">
      <alignment horizontal="right" vertical="center"/>
    </xf>
    <xf numFmtId="3" fontId="77" fillId="0" borderId="0" xfId="0" applyNumberFormat="1" applyFont="1" applyFill="1" applyBorder="1" applyAlignment="1" applyProtection="1">
      <alignment horizontal="right" vertical="center"/>
    </xf>
    <xf numFmtId="3" fontId="77" fillId="0" borderId="1" xfId="0" applyNumberFormat="1" applyFont="1" applyFill="1" applyBorder="1" applyAlignment="1" applyProtection="1">
      <alignment horizontal="right" vertical="center"/>
    </xf>
    <xf numFmtId="3" fontId="77" fillId="0" borderId="0" xfId="28" applyNumberFormat="1" applyFont="1" applyFill="1" applyBorder="1" applyAlignment="1" applyProtection="1">
      <alignment horizontal="right" vertical="center"/>
    </xf>
    <xf numFmtId="3" fontId="77" fillId="0" borderId="1" xfId="28" applyNumberFormat="1" applyFont="1" applyFill="1" applyBorder="1" applyAlignment="1" applyProtection="1">
      <alignment horizontal="right" vertical="center"/>
    </xf>
    <xf numFmtId="1" fontId="77" fillId="0" borderId="3" xfId="0" applyNumberFormat="1" applyFont="1" applyFill="1" applyBorder="1" applyAlignment="1" applyProtection="1">
      <alignment horizontal="right" vertical="center"/>
    </xf>
    <xf numFmtId="1" fontId="77" fillId="0" borderId="0" xfId="0" applyNumberFormat="1" applyFont="1" applyFill="1" applyBorder="1" applyAlignment="1" applyProtection="1">
      <alignment horizontal="right" vertical="center"/>
    </xf>
    <xf numFmtId="1" fontId="77" fillId="0" borderId="1" xfId="0" applyNumberFormat="1" applyFont="1" applyFill="1" applyBorder="1" applyAlignment="1" applyProtection="1">
      <alignment horizontal="right" vertical="center"/>
    </xf>
    <xf numFmtId="168" fontId="77" fillId="0" borderId="0" xfId="0" applyNumberFormat="1" applyFont="1" applyFill="1" applyBorder="1" applyAlignment="1" applyProtection="1">
      <alignment horizontal="right" vertical="center"/>
    </xf>
    <xf numFmtId="168" fontId="77" fillId="0" borderId="0" xfId="0" quotePrefix="1" applyNumberFormat="1" applyFont="1" applyFill="1" applyBorder="1" applyAlignment="1" applyProtection="1">
      <alignment horizontal="right" vertical="center"/>
    </xf>
    <xf numFmtId="168" fontId="77" fillId="0" borderId="1" xfId="0" applyNumberFormat="1" applyFont="1" applyFill="1" applyBorder="1" applyAlignment="1" applyProtection="1">
      <alignment horizontal="right" vertical="center"/>
    </xf>
    <xf numFmtId="168" fontId="77" fillId="0" borderId="0" xfId="7" applyNumberFormat="1" applyFont="1" applyFill="1" applyAlignment="1">
      <alignment horizontal="right" vertical="center"/>
    </xf>
    <xf numFmtId="3" fontId="77" fillId="0" borderId="1" xfId="7" applyNumberFormat="1" applyFont="1" applyFill="1" applyBorder="1" applyAlignment="1">
      <alignment horizontal="right" vertical="center"/>
    </xf>
    <xf numFmtId="168" fontId="77" fillId="0" borderId="0" xfId="0" applyNumberFormat="1" applyFont="1" applyFill="1" applyAlignment="1">
      <alignment vertical="center"/>
    </xf>
    <xf numFmtId="3" fontId="82" fillId="0" borderId="0" xfId="0" applyNumberFormat="1" applyFont="1" applyFill="1" applyBorder="1" applyAlignment="1">
      <alignment vertical="center"/>
    </xf>
    <xf numFmtId="167" fontId="77" fillId="0" borderId="0" xfId="0" applyNumberFormat="1" applyFont="1" applyFill="1" applyBorder="1" applyAlignment="1" applyProtection="1">
      <alignment horizontal="right" vertical="center"/>
    </xf>
    <xf numFmtId="0" fontId="85" fillId="0" borderId="0" xfId="0" applyFont="1" applyAlignment="1">
      <alignment horizontal="right" readingOrder="2"/>
    </xf>
    <xf numFmtId="0" fontId="86" fillId="0" borderId="0" xfId="0" applyFont="1" applyAlignment="1">
      <alignment horizontal="right"/>
    </xf>
    <xf numFmtId="0" fontId="86" fillId="0" borderId="0" xfId="0" applyFont="1" applyAlignment="1">
      <alignment horizontal="right" readingOrder="2"/>
    </xf>
    <xf numFmtId="0" fontId="85" fillId="0" borderId="0" xfId="0" applyFont="1" applyAlignment="1">
      <alignment readingOrder="2"/>
    </xf>
    <xf numFmtId="0" fontId="87" fillId="0" borderId="0" xfId="0" applyFont="1" applyAlignment="1">
      <alignment horizontal="right" readingOrder="2"/>
    </xf>
    <xf numFmtId="0" fontId="88" fillId="0" borderId="0" xfId="0" applyFont="1" applyAlignment="1">
      <alignment horizontal="right" readingOrder="2"/>
    </xf>
    <xf numFmtId="0" fontId="89" fillId="0" borderId="0" xfId="0" applyFont="1" applyAlignment="1">
      <alignment horizontal="right"/>
    </xf>
    <xf numFmtId="0" fontId="85" fillId="0" borderId="0" xfId="0" applyFont="1" applyAlignment="1">
      <alignment horizontal="right"/>
    </xf>
    <xf numFmtId="0" fontId="89" fillId="0" borderId="0" xfId="0" applyFont="1" applyAlignment="1">
      <alignment horizontal="right" readingOrder="2"/>
    </xf>
    <xf numFmtId="0" fontId="90" fillId="0" borderId="0" xfId="0" applyFont="1" applyAlignment="1">
      <alignment horizontal="right" readingOrder="2"/>
    </xf>
    <xf numFmtId="0" fontId="90" fillId="0" borderId="0" xfId="0" applyFont="1" applyAlignment="1">
      <alignment horizontal="left" readingOrder="2"/>
    </xf>
    <xf numFmtId="0" fontId="90" fillId="0" borderId="0" xfId="0" applyFont="1" applyAlignment="1">
      <alignment readingOrder="2"/>
    </xf>
    <xf numFmtId="0" fontId="91" fillId="0" borderId="0" xfId="0" applyFont="1" applyAlignment="1">
      <alignment readingOrder="2"/>
    </xf>
    <xf numFmtId="0" fontId="92" fillId="0" borderId="0" xfId="0" applyFont="1" applyAlignment="1">
      <alignment readingOrder="2"/>
    </xf>
    <xf numFmtId="0" fontId="91" fillId="0" borderId="0" xfId="0" applyFont="1" applyAlignment="1">
      <alignment horizontal="left" readingOrder="2"/>
    </xf>
    <xf numFmtId="0" fontId="93" fillId="0" borderId="0" xfId="0" applyFont="1" applyAlignment="1">
      <alignment readingOrder="2"/>
    </xf>
    <xf numFmtId="0" fontId="93" fillId="0" borderId="0" xfId="0" applyFont="1" applyAlignment="1">
      <alignment horizontal="left" readingOrder="2"/>
    </xf>
    <xf numFmtId="0" fontId="94" fillId="0" borderId="0" xfId="0" applyFont="1" applyFill="1" applyAlignment="1">
      <alignment horizontal="right" vertical="top" readingOrder="2"/>
    </xf>
    <xf numFmtId="0" fontId="95" fillId="0" borderId="0" xfId="0" applyFont="1"/>
    <xf numFmtId="0" fontId="96" fillId="0" borderId="0" xfId="0" applyFont="1" applyAlignment="1">
      <alignment vertical="top" wrapText="1"/>
    </xf>
    <xf numFmtId="0" fontId="97" fillId="0" borderId="0" xfId="0" applyFont="1"/>
    <xf numFmtId="0" fontId="98" fillId="0" borderId="0" xfId="0" applyFont="1" applyFill="1" applyBorder="1"/>
    <xf numFmtId="171" fontId="99" fillId="0" borderId="0" xfId="52" applyNumberFormat="1" applyFont="1" applyFill="1" applyAlignment="1">
      <alignment horizontal="right" readingOrder="2"/>
    </xf>
    <xf numFmtId="0" fontId="96" fillId="0" borderId="0" xfId="0" applyFont="1" applyFill="1" applyBorder="1"/>
    <xf numFmtId="168" fontId="99" fillId="0" borderId="0" xfId="54" applyNumberFormat="1" applyFont="1" applyFill="1" applyAlignment="1">
      <alignment horizontal="right" readingOrder="2"/>
    </xf>
    <xf numFmtId="0" fontId="96" fillId="0" borderId="0" xfId="0" applyFont="1" applyFill="1" applyBorder="1" applyAlignment="1">
      <alignment horizontal="right"/>
    </xf>
    <xf numFmtId="168" fontId="99" fillId="0" borderId="0" xfId="0" applyNumberFormat="1" applyFont="1" applyFill="1" applyAlignment="1">
      <alignment horizontal="right" readingOrder="2"/>
    </xf>
    <xf numFmtId="0" fontId="95" fillId="0" borderId="0" xfId="0" applyFont="1" applyBorder="1" applyAlignment="1">
      <alignment horizontal="left" vertical="top"/>
    </xf>
    <xf numFmtId="0" fontId="102" fillId="0" borderId="0" xfId="0" applyFont="1" applyFill="1" applyBorder="1" applyAlignment="1">
      <alignment horizontal="right" vertical="center" readingOrder="2"/>
    </xf>
    <xf numFmtId="0" fontId="95" fillId="0" borderId="0" xfId="0" applyFont="1" applyAlignment="1">
      <alignment horizontal="left" vertical="top"/>
    </xf>
    <xf numFmtId="175" fontId="103" fillId="0" borderId="0" xfId="0" applyNumberFormat="1" applyFont="1" applyAlignment="1" applyProtection="1">
      <alignment horizontal="left"/>
      <protection locked="0"/>
    </xf>
    <xf numFmtId="176" fontId="103" fillId="0" borderId="0" xfId="0" applyNumberFormat="1" applyFont="1"/>
    <xf numFmtId="0" fontId="95" fillId="0" borderId="14" xfId="0" applyFont="1" applyBorder="1" applyAlignment="1">
      <alignment horizontal="left" vertical="top"/>
    </xf>
    <xf numFmtId="0" fontId="95" fillId="0" borderId="14" xfId="0" applyFont="1" applyBorder="1"/>
    <xf numFmtId="175" fontId="103" fillId="0" borderId="0" xfId="0" applyNumberFormat="1" applyFont="1" applyAlignment="1" applyProtection="1">
      <alignment horizontal="left"/>
    </xf>
    <xf numFmtId="175" fontId="103" fillId="0" borderId="0" xfId="0" applyNumberFormat="1" applyFont="1" applyAlignment="1" applyProtection="1">
      <alignment horizontal="fill"/>
    </xf>
    <xf numFmtId="37" fontId="103" fillId="0" borderId="0" xfId="0" applyNumberFormat="1" applyFont="1" applyAlignment="1" applyProtection="1">
      <alignment horizontal="right"/>
    </xf>
    <xf numFmtId="37" fontId="103" fillId="0" borderId="0" xfId="0" applyNumberFormat="1" applyFont="1" applyProtection="1"/>
    <xf numFmtId="37" fontId="106" fillId="0" borderId="0" xfId="55" applyNumberFormat="1" applyFont="1" applyBorder="1" applyAlignment="1" applyProtection="1">
      <alignment horizontal="center"/>
    </xf>
    <xf numFmtId="178" fontId="108" fillId="0" borderId="0" xfId="56" applyNumberFormat="1" applyFont="1" applyFill="1" applyBorder="1" applyAlignment="1"/>
    <xf numFmtId="175" fontId="103" fillId="0" borderId="0" xfId="0" applyNumberFormat="1" applyFont="1" applyBorder="1" applyAlignment="1" applyProtection="1">
      <alignment horizontal="left"/>
    </xf>
    <xf numFmtId="0" fontId="111" fillId="0" borderId="0" xfId="0" applyFont="1" applyFill="1" applyBorder="1" applyAlignment="1">
      <alignment horizontal="right" readingOrder="2"/>
    </xf>
    <xf numFmtId="0" fontId="104" fillId="0" borderId="0" xfId="0" applyFont="1" applyFill="1" applyAlignment="1"/>
    <xf numFmtId="175" fontId="103" fillId="0" borderId="0" xfId="0" applyNumberFormat="1" applyFont="1" applyProtection="1"/>
    <xf numFmtId="0" fontId="112" fillId="6" borderId="0" xfId="0" applyFont="1" applyFill="1" applyBorder="1" applyAlignment="1">
      <alignment horizontal="right" vertical="center"/>
    </xf>
    <xf numFmtId="0" fontId="112" fillId="6" borderId="0" xfId="0" applyFont="1" applyFill="1" applyBorder="1" applyAlignment="1">
      <alignment horizontal="right"/>
    </xf>
    <xf numFmtId="0" fontId="95" fillId="0" borderId="15" xfId="0" applyFont="1" applyBorder="1"/>
    <xf numFmtId="0" fontId="113" fillId="7" borderId="16" xfId="0" applyFont="1" applyFill="1" applyBorder="1" applyAlignment="1">
      <alignment horizontal="right" vertical="center"/>
    </xf>
    <xf numFmtId="3" fontId="113" fillId="7" borderId="0" xfId="0" applyNumberFormat="1" applyFont="1" applyFill="1" applyBorder="1"/>
    <xf numFmtId="0" fontId="114" fillId="0" borderId="16" xfId="0" applyFont="1" applyFill="1" applyBorder="1" applyAlignment="1">
      <alignment horizontal="right" indent="2"/>
    </xf>
    <xf numFmtId="3" fontId="114" fillId="0" borderId="0" xfId="0" applyNumberFormat="1" applyFont="1" applyFill="1" applyBorder="1"/>
    <xf numFmtId="37" fontId="103" fillId="0" borderId="0" xfId="0" applyNumberFormat="1" applyFont="1" applyProtection="1">
      <protection locked="0"/>
    </xf>
    <xf numFmtId="176" fontId="103" fillId="0" borderId="0" xfId="0" applyNumberFormat="1" applyFont="1" applyProtection="1">
      <protection locked="0"/>
    </xf>
    <xf numFmtId="0" fontId="110" fillId="0" borderId="0" xfId="0" applyFont="1" applyFill="1" applyBorder="1" applyAlignment="1"/>
    <xf numFmtId="0" fontId="115" fillId="0" borderId="0" xfId="0" applyFont="1" applyFill="1" applyBorder="1" applyAlignment="1"/>
    <xf numFmtId="0" fontId="112" fillId="6" borderId="0" xfId="0" applyFont="1" applyFill="1" applyBorder="1" applyAlignment="1">
      <alignment horizontal="center"/>
    </xf>
    <xf numFmtId="0" fontId="112" fillId="6" borderId="0" xfId="0" applyFont="1" applyFill="1" applyBorder="1" applyAlignment="1">
      <alignment horizontal="right" readingOrder="2"/>
    </xf>
    <xf numFmtId="0" fontId="113" fillId="7" borderId="16" xfId="0" applyFont="1" applyFill="1" applyBorder="1" applyAlignment="1">
      <alignment vertical="center" wrapText="1"/>
    </xf>
    <xf numFmtId="167" fontId="113" fillId="7" borderId="0" xfId="0" applyNumberFormat="1" applyFont="1" applyFill="1" applyBorder="1"/>
    <xf numFmtId="167" fontId="114" fillId="0" borderId="0" xfId="0" applyNumberFormat="1" applyFont="1" applyFill="1" applyBorder="1"/>
    <xf numFmtId="0" fontId="113" fillId="7" borderId="16" xfId="0" applyFont="1" applyFill="1" applyBorder="1" applyAlignment="1">
      <alignment horizontal="right" vertical="center" wrapText="1" indent="1"/>
    </xf>
    <xf numFmtId="1" fontId="95" fillId="0" borderId="0" xfId="0" applyNumberFormat="1" applyFont="1" applyFill="1" applyBorder="1" applyAlignment="1"/>
    <xf numFmtId="0" fontId="95" fillId="0" borderId="0" xfId="0" applyFont="1" applyFill="1"/>
    <xf numFmtId="0" fontId="112" fillId="6" borderId="0" xfId="0" applyFont="1" applyFill="1" applyBorder="1" applyAlignment="1">
      <alignment vertical="center"/>
    </xf>
    <xf numFmtId="0" fontId="113" fillId="0" borderId="16" xfId="0" applyFont="1" applyFill="1" applyBorder="1"/>
    <xf numFmtId="167" fontId="114" fillId="0" borderId="0" xfId="0" applyNumberFormat="1" applyFont="1" applyFill="1" applyBorder="1" applyAlignment="1">
      <alignment horizontal="right"/>
    </xf>
    <xf numFmtId="0" fontId="114" fillId="0" borderId="16" xfId="0" applyFont="1" applyFill="1" applyBorder="1" applyAlignment="1">
      <alignment horizontal="right" indent="2" readingOrder="2"/>
    </xf>
    <xf numFmtId="167" fontId="114" fillId="0" borderId="0" xfId="4" applyNumberFormat="1" applyFont="1" applyFill="1" applyBorder="1"/>
    <xf numFmtId="0" fontId="103" fillId="0" borderId="0" xfId="0" applyFont="1" applyFill="1" applyBorder="1" applyAlignment="1">
      <alignment horizontal="right"/>
    </xf>
    <xf numFmtId="0" fontId="104" fillId="0" borderId="0" xfId="0" applyFont="1" applyFill="1" applyBorder="1" applyAlignment="1">
      <alignment horizontal="center" vertical="center"/>
    </xf>
    <xf numFmtId="0" fontId="114" fillId="7" borderId="16" xfId="0" applyFont="1" applyFill="1" applyBorder="1"/>
    <xf numFmtId="0" fontId="103" fillId="0" borderId="0" xfId="0" applyFont="1" applyFill="1" applyBorder="1"/>
    <xf numFmtId="0" fontId="114" fillId="0" borderId="16" xfId="0" applyFont="1" applyFill="1" applyBorder="1" applyAlignment="1">
      <alignment horizontal="right" indent="4" readingOrder="2"/>
    </xf>
    <xf numFmtId="0" fontId="114" fillId="7" borderId="16" xfId="0" applyFont="1" applyFill="1" applyBorder="1" applyAlignment="1">
      <alignment horizontal="right" readingOrder="2"/>
    </xf>
    <xf numFmtId="167" fontId="114" fillId="7" borderId="0" xfId="0" applyNumberFormat="1" applyFont="1" applyFill="1" applyBorder="1"/>
    <xf numFmtId="0" fontId="112" fillId="6" borderId="0" xfId="0" applyFont="1" applyFill="1" applyBorder="1" applyAlignment="1">
      <alignment horizontal="right" vertical="center" wrapText="1"/>
    </xf>
    <xf numFmtId="0" fontId="112" fillId="6" borderId="0" xfId="0" applyFont="1" applyFill="1" applyBorder="1" applyAlignment="1">
      <alignment vertical="center" wrapText="1"/>
    </xf>
    <xf numFmtId="0" fontId="113" fillId="8" borderId="16" xfId="0" applyFont="1" applyFill="1" applyBorder="1" applyAlignment="1">
      <alignment horizontal="right" vertical="center" wrapText="1" indent="1"/>
    </xf>
    <xf numFmtId="167" fontId="118" fillId="8" borderId="0" xfId="0" applyNumberFormat="1" applyFont="1" applyFill="1" applyBorder="1" applyAlignment="1">
      <alignment horizontal="right"/>
    </xf>
    <xf numFmtId="0" fontId="113" fillId="0" borderId="16" xfId="0" applyFont="1" applyFill="1" applyBorder="1" applyAlignment="1">
      <alignment horizontal="right"/>
    </xf>
    <xf numFmtId="167" fontId="98" fillId="0" borderId="0" xfId="0" applyNumberFormat="1" applyFont="1" applyFill="1" applyBorder="1" applyAlignment="1">
      <alignment horizontal="right"/>
    </xf>
    <xf numFmtId="0" fontId="114" fillId="0" borderId="16" xfId="0" applyFont="1" applyFill="1" applyBorder="1" applyAlignment="1">
      <alignment horizontal="right" indent="3"/>
    </xf>
    <xf numFmtId="0" fontId="114" fillId="0" borderId="16" xfId="0" applyFont="1" applyFill="1" applyBorder="1" applyAlignment="1">
      <alignment horizontal="right" vertical="center" wrapText="1" indent="1"/>
    </xf>
    <xf numFmtId="0" fontId="108" fillId="0" borderId="0" xfId="0" applyFont="1" applyFill="1" applyBorder="1" applyAlignment="1">
      <alignment horizontal="right"/>
    </xf>
    <xf numFmtId="1" fontId="119" fillId="0" borderId="0" xfId="0" applyNumberFormat="1" applyFont="1" applyFill="1" applyBorder="1" applyAlignment="1">
      <alignment horizontal="right"/>
    </xf>
    <xf numFmtId="0" fontId="119" fillId="0" borderId="0" xfId="0" applyFont="1" applyFill="1" applyAlignment="1">
      <alignment horizontal="right"/>
    </xf>
    <xf numFmtId="0" fontId="104" fillId="0" borderId="0" xfId="0" applyFont="1" applyFill="1" applyAlignment="1">
      <alignment vertical="center"/>
    </xf>
    <xf numFmtId="0" fontId="104" fillId="0" borderId="0" xfId="0" applyFont="1" applyFill="1" applyBorder="1" applyAlignment="1">
      <alignment vertical="center"/>
    </xf>
    <xf numFmtId="0" fontId="95" fillId="0" borderId="0" xfId="0" applyFont="1" applyBorder="1"/>
    <xf numFmtId="0" fontId="112" fillId="6" borderId="19" xfId="0" applyFont="1" applyFill="1" applyBorder="1" applyAlignment="1">
      <alignment horizontal="center"/>
    </xf>
    <xf numFmtId="0" fontId="112" fillId="6" borderId="20" xfId="0" applyFont="1" applyFill="1" applyBorder="1" applyAlignment="1">
      <alignment horizontal="center"/>
    </xf>
    <xf numFmtId="1" fontId="118" fillId="7" borderId="0" xfId="0" applyNumberFormat="1" applyFont="1" applyFill="1" applyBorder="1" applyAlignment="1">
      <alignment horizontal="right" vertical="center"/>
    </xf>
    <xf numFmtId="3" fontId="118" fillId="7" borderId="0" xfId="0" applyNumberFormat="1" applyFont="1" applyFill="1" applyBorder="1" applyAlignment="1">
      <alignment horizontal="right"/>
    </xf>
    <xf numFmtId="0" fontId="120" fillId="0" borderId="16" xfId="0" applyFont="1" applyFill="1" applyBorder="1" applyAlignment="1">
      <alignment horizontal="right"/>
    </xf>
    <xf numFmtId="3" fontId="98" fillId="0" borderId="0" xfId="0" applyNumberFormat="1" applyFont="1" applyFill="1" applyBorder="1" applyAlignment="1">
      <alignment horizontal="right"/>
    </xf>
    <xf numFmtId="0" fontId="95" fillId="0" borderId="0" xfId="0" applyFont="1" applyFill="1" applyBorder="1" applyAlignment="1"/>
    <xf numFmtId="0" fontId="111" fillId="0" borderId="0" xfId="0" applyFont="1" applyFill="1" applyBorder="1" applyAlignment="1"/>
    <xf numFmtId="0" fontId="95" fillId="0" borderId="0" xfId="57" applyFont="1" applyFill="1" applyBorder="1" applyAlignment="1"/>
    <xf numFmtId="0" fontId="104" fillId="0" borderId="0" xfId="0" applyFont="1" applyFill="1" applyBorder="1" applyAlignment="1">
      <alignment horizontal="center"/>
    </xf>
    <xf numFmtId="0" fontId="95" fillId="0" borderId="0" xfId="0" applyFont="1" applyFill="1" applyBorder="1"/>
    <xf numFmtId="0" fontId="111" fillId="0" borderId="0" xfId="0" applyFont="1" applyFill="1" applyBorder="1" applyAlignment="1">
      <alignment horizontal="right"/>
    </xf>
    <xf numFmtId="0" fontId="95" fillId="0" borderId="0" xfId="57" applyFont="1" applyFill="1"/>
    <xf numFmtId="0" fontId="111" fillId="0" borderId="0" xfId="57" applyFont="1" applyFill="1" applyBorder="1" applyAlignment="1"/>
    <xf numFmtId="1" fontId="95" fillId="0" borderId="0" xfId="57" applyNumberFormat="1" applyFont="1" applyFill="1" applyBorder="1" applyAlignment="1"/>
    <xf numFmtId="0" fontId="95" fillId="0" borderId="0" xfId="0" applyFont="1" applyFill="1" applyBorder="1" applyAlignment="1">
      <alignment horizontal="right" vertical="center"/>
    </xf>
    <xf numFmtId="0" fontId="122" fillId="0" borderId="0" xfId="0" applyFont="1" applyFill="1" applyBorder="1" applyAlignment="1"/>
    <xf numFmtId="0" fontId="115" fillId="0" borderId="0" xfId="0" applyFont="1" applyFill="1" applyBorder="1" applyAlignment="1">
      <alignment horizontal="left"/>
    </xf>
    <xf numFmtId="0" fontId="104" fillId="0" borderId="0" xfId="0" applyFont="1" applyFill="1" applyBorder="1"/>
    <xf numFmtId="0" fontId="123" fillId="0" borderId="0" xfId="0" applyFont="1" applyFill="1" applyBorder="1" applyAlignment="1"/>
    <xf numFmtId="37" fontId="103" fillId="0" borderId="0" xfId="0" applyNumberFormat="1" applyFont="1" applyFill="1" applyBorder="1"/>
    <xf numFmtId="0" fontId="115" fillId="0" borderId="0" xfId="0" applyFont="1" applyFill="1"/>
    <xf numFmtId="0" fontId="103" fillId="0" borderId="0" xfId="0" applyFont="1" applyFill="1"/>
    <xf numFmtId="0" fontId="123" fillId="0" borderId="0" xfId="0" applyFont="1" applyFill="1"/>
    <xf numFmtId="0" fontId="124" fillId="0" borderId="0" xfId="0" applyFont="1" applyFill="1" applyBorder="1" applyAlignment="1"/>
    <xf numFmtId="0" fontId="122" fillId="0" borderId="0" xfId="0" applyFont="1" applyFill="1"/>
    <xf numFmtId="0" fontId="104" fillId="0" borderId="0" xfId="0" applyFont="1" applyFill="1" applyBorder="1" applyAlignment="1">
      <alignment horizontal="right" vertical="center" readingOrder="2"/>
    </xf>
    <xf numFmtId="0" fontId="96" fillId="0" borderId="0" xfId="0" applyFont="1"/>
    <xf numFmtId="0" fontId="112" fillId="6" borderId="0" xfId="58" applyFont="1" applyFill="1" applyBorder="1" applyAlignment="1">
      <alignment horizontal="right" vertical="center"/>
    </xf>
    <xf numFmtId="0" fontId="112" fillId="6" borderId="0" xfId="58" applyFont="1" applyFill="1" applyBorder="1" applyAlignment="1">
      <alignment horizontal="right" vertical="center" wrapText="1"/>
    </xf>
    <xf numFmtId="0" fontId="126" fillId="3" borderId="0" xfId="58" applyFont="1" applyFill="1" applyBorder="1" applyAlignment="1"/>
    <xf numFmtId="179" fontId="98" fillId="3" borderId="0" xfId="0" applyNumberFormat="1" applyFont="1" applyFill="1" applyBorder="1" applyAlignment="1">
      <alignment horizontal="right"/>
    </xf>
    <xf numFmtId="0" fontId="98" fillId="0" borderId="16" xfId="0" applyFont="1" applyFill="1" applyBorder="1" applyAlignment="1">
      <alignment horizontal="right" indent="2"/>
    </xf>
    <xf numFmtId="179" fontId="98" fillId="0" borderId="0" xfId="0" applyNumberFormat="1" applyFont="1" applyFill="1" applyBorder="1" applyAlignment="1">
      <alignment horizontal="right"/>
    </xf>
    <xf numFmtId="179" fontId="98" fillId="0" borderId="0" xfId="0" applyNumberFormat="1" applyFont="1" applyFill="1" applyBorder="1" applyAlignment="1">
      <alignment horizontal="right" vertical="center"/>
    </xf>
    <xf numFmtId="0" fontId="96" fillId="0" borderId="0" xfId="0" applyFont="1" applyAlignment="1">
      <alignment horizontal="right"/>
    </xf>
    <xf numFmtId="0" fontId="98" fillId="0" borderId="0" xfId="0" applyFont="1" applyFill="1" applyBorder="1" applyAlignment="1">
      <alignment horizontal="right" vertical="center" readingOrder="2"/>
    </xf>
    <xf numFmtId="0" fontId="102" fillId="0" borderId="0" xfId="0" applyFont="1" applyFill="1" applyBorder="1" applyAlignment="1">
      <alignment horizontal="right" vertical="center" wrapText="1"/>
    </xf>
    <xf numFmtId="0" fontId="126" fillId="8" borderId="0" xfId="58" applyFont="1" applyFill="1" applyBorder="1" applyAlignment="1"/>
    <xf numFmtId="168" fontId="118" fillId="8" borderId="0" xfId="0" applyNumberFormat="1" applyFont="1" applyFill="1" applyBorder="1" applyAlignment="1">
      <alignment horizontal="right"/>
    </xf>
    <xf numFmtId="168" fontId="118" fillId="0" borderId="0" xfId="0" applyNumberFormat="1" applyFont="1" applyBorder="1" applyAlignment="1">
      <alignment horizontal="right"/>
    </xf>
    <xf numFmtId="168" fontId="98" fillId="0" borderId="0" xfId="0" applyNumberFormat="1" applyFont="1" applyBorder="1" applyAlignment="1">
      <alignment horizontal="right"/>
    </xf>
    <xf numFmtId="0" fontId="127" fillId="0" borderId="0" xfId="0" applyFont="1" applyFill="1" applyBorder="1" applyAlignment="1">
      <alignment horizontal="right"/>
    </xf>
    <xf numFmtId="0" fontId="128" fillId="0" borderId="0" xfId="0" applyFont="1" applyFill="1" applyBorder="1" applyAlignment="1">
      <alignment horizontal="right"/>
    </xf>
    <xf numFmtId="0" fontId="94" fillId="0" borderId="0" xfId="0" applyFont="1" applyFill="1" applyBorder="1" applyAlignment="1">
      <alignment horizontal="right" vertical="center"/>
    </xf>
    <xf numFmtId="0" fontId="96" fillId="0" borderId="15" xfId="0" applyFont="1" applyBorder="1"/>
    <xf numFmtId="0" fontId="98" fillId="0" borderId="0" xfId="0" applyFont="1" applyFill="1" applyBorder="1" applyAlignment="1">
      <alignment horizontal="right"/>
    </xf>
    <xf numFmtId="0" fontId="120" fillId="0" borderId="0" xfId="0" applyFont="1" applyFill="1" applyAlignment="1">
      <alignment horizontal="right"/>
    </xf>
    <xf numFmtId="0" fontId="96" fillId="0" borderId="0" xfId="0" applyFont="1" applyFill="1" applyAlignment="1">
      <alignment horizontal="right"/>
    </xf>
    <xf numFmtId="0" fontId="96" fillId="0" borderId="0" xfId="0" applyFont="1" applyBorder="1"/>
    <xf numFmtId="0" fontId="98" fillId="0" borderId="16" xfId="0" applyFont="1" applyFill="1" applyBorder="1" applyAlignment="1">
      <alignment horizontal="right" indent="5"/>
    </xf>
    <xf numFmtId="0" fontId="118" fillId="8" borderId="16" xfId="0" applyFont="1" applyFill="1" applyBorder="1" applyAlignment="1">
      <alignment horizontal="right" indent="2"/>
    </xf>
    <xf numFmtId="0" fontId="120" fillId="0" borderId="0" xfId="0" applyFont="1" applyFill="1" applyBorder="1" applyAlignment="1">
      <alignment horizontal="right"/>
    </xf>
    <xf numFmtId="0" fontId="95" fillId="0" borderId="0" xfId="0" applyFont="1" applyAlignment="1">
      <alignment horizontal="right"/>
    </xf>
    <xf numFmtId="0" fontId="129" fillId="0" borderId="0" xfId="0" applyFont="1" applyAlignment="1">
      <alignment horizontal="right" readingOrder="2"/>
    </xf>
    <xf numFmtId="0" fontId="130" fillId="0" borderId="0" xfId="0" applyFont="1"/>
    <xf numFmtId="0" fontId="102" fillId="0" borderId="0" xfId="0" applyFont="1" applyFill="1" applyAlignment="1">
      <alignment vertical="top" readingOrder="2"/>
    </xf>
    <xf numFmtId="0" fontId="102" fillId="0" borderId="0" xfId="0" applyFont="1" applyFill="1" applyBorder="1" applyAlignment="1">
      <alignment vertical="center" readingOrder="2"/>
    </xf>
    <xf numFmtId="178" fontId="120" fillId="0" borderId="0" xfId="59" applyNumberFormat="1" applyFont="1" applyFill="1" applyBorder="1" applyAlignment="1"/>
    <xf numFmtId="0" fontId="102" fillId="0" borderId="0" xfId="0" applyFont="1" applyFill="1" applyAlignment="1">
      <alignment horizontal="right" vertical="center" readingOrder="2"/>
    </xf>
    <xf numFmtId="0" fontId="96" fillId="0" borderId="0" xfId="58" applyFont="1"/>
    <xf numFmtId="0" fontId="112" fillId="6" borderId="0" xfId="58" applyFont="1" applyFill="1" applyBorder="1" applyAlignment="1">
      <alignment vertical="center"/>
    </xf>
    <xf numFmtId="0" fontId="112" fillId="6" borderId="0" xfId="58" applyFont="1" applyFill="1" applyBorder="1" applyAlignment="1">
      <alignment vertical="center" wrapText="1"/>
    </xf>
    <xf numFmtId="0" fontId="118" fillId="8" borderId="0" xfId="0" applyFont="1" applyFill="1" applyBorder="1" applyAlignment="1"/>
    <xf numFmtId="168" fontId="118" fillId="8" borderId="0" xfId="58" applyNumberFormat="1" applyFont="1" applyFill="1" applyBorder="1"/>
    <xf numFmtId="0" fontId="98" fillId="0" borderId="16" xfId="0" applyFont="1" applyFill="1" applyBorder="1" applyAlignment="1"/>
    <xf numFmtId="168" fontId="98" fillId="0" borderId="0" xfId="58" applyNumberFormat="1" applyFont="1" applyBorder="1"/>
    <xf numFmtId="0" fontId="131" fillId="0" borderId="0" xfId="0" applyFont="1"/>
    <xf numFmtId="0" fontId="131" fillId="0" borderId="0" xfId="0" applyFont="1" applyBorder="1"/>
    <xf numFmtId="0" fontId="132" fillId="0" borderId="0" xfId="0" applyFont="1" applyFill="1" applyBorder="1" applyAlignment="1">
      <alignment horizontal="left" vertical="center" wrapText="1"/>
    </xf>
    <xf numFmtId="0" fontId="132" fillId="6" borderId="0" xfId="60" applyFont="1" applyFill="1" applyBorder="1" applyAlignment="1">
      <alignment vertical="center"/>
    </xf>
    <xf numFmtId="168" fontId="99" fillId="8" borderId="0" xfId="0" applyNumberFormat="1" applyFont="1" applyFill="1" applyBorder="1" applyAlignment="1">
      <alignment horizontal="right"/>
    </xf>
    <xf numFmtId="168" fontId="99" fillId="0" borderId="0" xfId="0" applyNumberFormat="1" applyFont="1" applyBorder="1" applyAlignment="1">
      <alignment horizontal="right"/>
    </xf>
    <xf numFmtId="168" fontId="99" fillId="0" borderId="0" xfId="0" applyNumberFormat="1" applyFont="1" applyAlignment="1">
      <alignment horizontal="right"/>
    </xf>
    <xf numFmtId="0" fontId="102" fillId="0" borderId="0" xfId="0" applyFont="1" applyFill="1" applyAlignment="1">
      <alignment vertical="center"/>
    </xf>
    <xf numFmtId="37" fontId="118" fillId="8" borderId="0" xfId="0" applyNumberFormat="1" applyFont="1" applyFill="1" applyBorder="1" applyAlignment="1">
      <alignment horizontal="right"/>
    </xf>
    <xf numFmtId="37" fontId="118" fillId="0" borderId="0" xfId="0" applyNumberFormat="1" applyFont="1" applyFill="1" applyBorder="1" applyAlignment="1">
      <alignment horizontal="right"/>
    </xf>
    <xf numFmtId="37" fontId="98" fillId="0" borderId="0" xfId="0" applyNumberFormat="1" applyFont="1" applyFill="1" applyBorder="1" applyAlignment="1">
      <alignment horizontal="right"/>
    </xf>
    <xf numFmtId="37" fontId="130" fillId="0" borderId="0" xfId="0" applyNumberFormat="1" applyFont="1"/>
    <xf numFmtId="0" fontId="126" fillId="0" borderId="0" xfId="0" applyFont="1" applyFill="1" applyBorder="1" applyAlignment="1"/>
    <xf numFmtId="0" fontId="134" fillId="0" borderId="0" xfId="0" applyFont="1" applyFill="1" applyBorder="1" applyAlignment="1"/>
    <xf numFmtId="0" fontId="135" fillId="0" borderId="0" xfId="0" applyFont="1" applyFill="1" applyBorder="1" applyAlignment="1">
      <alignment horizontal="right" readingOrder="2"/>
    </xf>
    <xf numFmtId="0" fontId="134" fillId="0" borderId="0" xfId="0" applyFont="1" applyFill="1" applyBorder="1" applyAlignment="1">
      <alignment horizontal="right" readingOrder="2"/>
    </xf>
    <xf numFmtId="0" fontId="96" fillId="0" borderId="0" xfId="58" applyFont="1" applyBorder="1"/>
    <xf numFmtId="0" fontId="126" fillId="0" borderId="16" xfId="58" applyFont="1" applyFill="1" applyBorder="1" applyAlignment="1"/>
    <xf numFmtId="0" fontId="126" fillId="8" borderId="0" xfId="0" applyFont="1" applyFill="1" applyBorder="1" applyAlignment="1"/>
    <xf numFmtId="0" fontId="126" fillId="0" borderId="16" xfId="0" applyFont="1" applyFill="1" applyBorder="1" applyAlignment="1"/>
    <xf numFmtId="0" fontId="137" fillId="0" borderId="0" xfId="0" applyFont="1"/>
    <xf numFmtId="0" fontId="130" fillId="0" borderId="0" xfId="0" applyFont="1" applyFill="1" applyBorder="1"/>
    <xf numFmtId="37" fontId="98" fillId="0" borderId="0" xfId="0" applyNumberFormat="1" applyFont="1" applyFill="1" applyBorder="1" applyAlignment="1">
      <alignment horizontal="right" vertical="center"/>
    </xf>
    <xf numFmtId="37" fontId="118" fillId="8" borderId="0" xfId="0" applyNumberFormat="1" applyFont="1" applyFill="1" applyBorder="1" applyAlignment="1">
      <alignment horizontal="right" vertical="center"/>
    </xf>
    <xf numFmtId="0" fontId="137" fillId="0" borderId="0" xfId="0" applyFont="1" applyFill="1" applyBorder="1"/>
    <xf numFmtId="0" fontId="98" fillId="0" borderId="16" xfId="58" applyFont="1" applyFill="1" applyBorder="1" applyAlignment="1">
      <alignment horizontal="right" indent="2"/>
    </xf>
    <xf numFmtId="0" fontId="120" fillId="0" borderId="0" xfId="0" applyFont="1" applyFill="1" applyBorder="1" applyAlignment="1"/>
    <xf numFmtId="179" fontId="118" fillId="8" borderId="0" xfId="0" applyNumberFormat="1" applyFont="1" applyFill="1" applyBorder="1" applyAlignment="1">
      <alignment horizontal="right"/>
    </xf>
    <xf numFmtId="179" fontId="118" fillId="0" borderId="0" xfId="0" applyNumberFormat="1" applyFont="1" applyFill="1" applyBorder="1" applyAlignment="1">
      <alignment horizontal="right"/>
    </xf>
    <xf numFmtId="180" fontId="98" fillId="0" borderId="0" xfId="0" applyNumberFormat="1" applyFont="1" applyFill="1" applyBorder="1" applyAlignment="1">
      <alignment horizontal="right" vertical="center"/>
    </xf>
    <xf numFmtId="180" fontId="118" fillId="8" borderId="0" xfId="0" applyNumberFormat="1" applyFont="1" applyFill="1" applyBorder="1" applyAlignment="1">
      <alignment horizontal="right" vertical="center"/>
    </xf>
    <xf numFmtId="0" fontId="102" fillId="0" borderId="0" xfId="0" applyFont="1" applyFill="1" applyBorder="1" applyAlignment="1">
      <alignment horizontal="right" readingOrder="2"/>
    </xf>
    <xf numFmtId="0" fontId="112" fillId="6" borderId="0" xfId="0" applyFont="1" applyFill="1" applyBorder="1"/>
    <xf numFmtId="0" fontId="102" fillId="0" borderId="0" xfId="0" applyFont="1" applyFill="1" applyBorder="1" applyAlignment="1">
      <alignment horizontal="right"/>
    </xf>
    <xf numFmtId="0" fontId="118" fillId="8" borderId="0" xfId="0" applyFont="1" applyFill="1" applyBorder="1" applyAlignment="1">
      <alignment horizontal="right"/>
    </xf>
    <xf numFmtId="0" fontId="138" fillId="0" borderId="0" xfId="0" applyFont="1"/>
    <xf numFmtId="0" fontId="98" fillId="0" borderId="16" xfId="0" applyFont="1" applyBorder="1" applyAlignment="1">
      <alignment horizontal="right" indent="2"/>
    </xf>
    <xf numFmtId="168" fontId="98" fillId="0" borderId="0" xfId="0" applyNumberFormat="1" applyFont="1" applyFill="1" applyBorder="1"/>
    <xf numFmtId="0" fontId="139" fillId="0" borderId="0" xfId="0" applyFont="1"/>
    <xf numFmtId="0" fontId="102" fillId="0" borderId="0" xfId="0" applyFont="1" applyFill="1" applyAlignment="1">
      <alignment vertical="top"/>
    </xf>
    <xf numFmtId="0" fontId="140" fillId="0" borderId="0" xfId="0" applyFont="1" applyFill="1" applyAlignment="1">
      <alignment vertical="top" wrapText="1"/>
    </xf>
    <xf numFmtId="0" fontId="112" fillId="6" borderId="21" xfId="0" applyFont="1" applyFill="1" applyBorder="1" applyAlignment="1">
      <alignment horizontal="right" vertical="top" wrapText="1"/>
    </xf>
    <xf numFmtId="0" fontId="112" fillId="6" borderId="22" xfId="0" applyFont="1" applyFill="1" applyBorder="1" applyAlignment="1">
      <alignment horizontal="right" vertical="top" wrapText="1"/>
    </xf>
    <xf numFmtId="0" fontId="112" fillId="6" borderId="17" xfId="0" applyFont="1" applyFill="1" applyBorder="1" applyAlignment="1">
      <alignment horizontal="right" vertical="top" wrapText="1"/>
    </xf>
    <xf numFmtId="0" fontId="112" fillId="6" borderId="23" xfId="0" applyFont="1" applyFill="1" applyBorder="1" applyAlignment="1">
      <alignment horizontal="right" wrapText="1"/>
    </xf>
    <xf numFmtId="0" fontId="112" fillId="6" borderId="24" xfId="0" applyFont="1" applyFill="1" applyBorder="1" applyAlignment="1">
      <alignment horizontal="right"/>
    </xf>
    <xf numFmtId="0" fontId="118" fillId="0" borderId="16" xfId="0" applyFont="1" applyFill="1" applyBorder="1"/>
    <xf numFmtId="37" fontId="99" fillId="0" borderId="0" xfId="0" applyNumberFormat="1" applyFont="1" applyFill="1" applyBorder="1" applyAlignment="1">
      <alignment horizontal="right"/>
    </xf>
    <xf numFmtId="179" fontId="130" fillId="0" borderId="0" xfId="0" applyNumberFormat="1" applyFont="1"/>
    <xf numFmtId="37" fontId="99" fillId="8" borderId="0" xfId="0" applyNumberFormat="1" applyFont="1" applyFill="1" applyBorder="1" applyAlignment="1">
      <alignment horizontal="right"/>
    </xf>
    <xf numFmtId="0" fontId="130" fillId="0" borderId="15" xfId="0" applyFont="1" applyBorder="1"/>
    <xf numFmtId="0" fontId="130" fillId="0" borderId="0" xfId="0" applyFont="1" applyBorder="1"/>
    <xf numFmtId="0" fontId="118" fillId="8" borderId="0" xfId="0" applyFont="1" applyFill="1" applyBorder="1"/>
    <xf numFmtId="168" fontId="141" fillId="8" borderId="0" xfId="0" applyNumberFormat="1" applyFont="1" applyFill="1" applyBorder="1" applyAlignment="1">
      <alignment horizontal="right"/>
    </xf>
    <xf numFmtId="0" fontId="142" fillId="0" borderId="0" xfId="58" applyFont="1"/>
    <xf numFmtId="178" fontId="135" fillId="0" borderId="0" xfId="59" applyNumberFormat="1" applyFont="1" applyFill="1" applyBorder="1" applyAlignment="1">
      <alignment horizontal="right" readingOrder="2"/>
    </xf>
    <xf numFmtId="0" fontId="99" fillId="0" borderId="0" xfId="0" applyFont="1"/>
    <xf numFmtId="0" fontId="120" fillId="8" borderId="0" xfId="58" applyFont="1" applyFill="1" applyBorder="1" applyAlignment="1"/>
    <xf numFmtId="0" fontId="120" fillId="0" borderId="16" xfId="58" applyFont="1" applyFill="1" applyBorder="1" applyAlignment="1"/>
    <xf numFmtId="0" fontId="143" fillId="0" borderId="0" xfId="0" applyFont="1" applyFill="1" applyBorder="1" applyAlignment="1">
      <alignment horizontal="right" readingOrder="2"/>
    </xf>
    <xf numFmtId="0" fontId="144" fillId="0" borderId="0" xfId="0" applyFont="1" applyFill="1" applyBorder="1" applyAlignment="1">
      <alignment horizontal="right" readingOrder="2"/>
    </xf>
    <xf numFmtId="0" fontId="145" fillId="0" borderId="0" xfId="0" applyFont="1" applyFill="1" applyAlignment="1">
      <alignment horizontal="right" readingOrder="2"/>
    </xf>
    <xf numFmtId="0" fontId="146" fillId="6" borderId="0" xfId="0" applyFont="1" applyFill="1" applyBorder="1" applyAlignment="1">
      <alignment horizontal="right" vertical="center" readingOrder="2"/>
    </xf>
    <xf numFmtId="0" fontId="99" fillId="0" borderId="16" xfId="0" applyFont="1" applyFill="1" applyBorder="1" applyAlignment="1">
      <alignment horizontal="right" readingOrder="2"/>
    </xf>
    <xf numFmtId="168" fontId="99" fillId="0" borderId="0" xfId="0" applyNumberFormat="1" applyFont="1" applyBorder="1" applyAlignment="1">
      <alignment horizontal="right" readingOrder="2"/>
    </xf>
    <xf numFmtId="0" fontId="0" fillId="0" borderId="0" xfId="0" applyAlignment="1">
      <alignment horizontal="right" readingOrder="2"/>
    </xf>
    <xf numFmtId="178" fontId="99" fillId="0" borderId="0" xfId="56" applyNumberFormat="1" applyFont="1" applyFill="1" applyBorder="1" applyAlignment="1"/>
    <xf numFmtId="0" fontId="147" fillId="0" borderId="0" xfId="0" applyFont="1"/>
    <xf numFmtId="168" fontId="141" fillId="8" borderId="0" xfId="0" applyNumberFormat="1" applyFont="1" applyFill="1" applyBorder="1" applyAlignment="1">
      <alignment horizontal="center"/>
    </xf>
    <xf numFmtId="168" fontId="141" fillId="0" borderId="0" xfId="0" applyNumberFormat="1" applyFont="1" applyBorder="1" applyAlignment="1">
      <alignment horizontal="center"/>
    </xf>
    <xf numFmtId="168" fontId="99" fillId="0" borderId="0" xfId="0" applyNumberFormat="1" applyFont="1" applyBorder="1" applyAlignment="1">
      <alignment horizontal="center"/>
    </xf>
    <xf numFmtId="0" fontId="98" fillId="8" borderId="16" xfId="0" applyFont="1" applyFill="1" applyBorder="1" applyAlignment="1">
      <alignment horizontal="right" indent="2"/>
    </xf>
    <xf numFmtId="168" fontId="99" fillId="8" borderId="0" xfId="0" applyNumberFormat="1" applyFont="1" applyFill="1" applyBorder="1" applyAlignment="1">
      <alignment horizontal="center"/>
    </xf>
    <xf numFmtId="168" fontId="99" fillId="0" borderId="0" xfId="0" applyNumberFormat="1" applyFont="1" applyFill="1" applyBorder="1" applyAlignment="1">
      <alignment horizontal="center"/>
    </xf>
    <xf numFmtId="0" fontId="96" fillId="0" borderId="0" xfId="0" applyFont="1" applyBorder="1" applyAlignment="1">
      <alignment horizontal="center"/>
    </xf>
    <xf numFmtId="0" fontId="147" fillId="0" borderId="0" xfId="0" applyFont="1" applyBorder="1"/>
    <xf numFmtId="37" fontId="148" fillId="0" borderId="0" xfId="0" applyNumberFormat="1" applyFont="1" applyFill="1" applyBorder="1"/>
    <xf numFmtId="0" fontId="98" fillId="0" borderId="0" xfId="0" applyFont="1"/>
    <xf numFmtId="0" fontId="94" fillId="0" borderId="0" xfId="0" applyFont="1" applyFill="1" applyBorder="1" applyAlignment="1">
      <alignment horizontal="right" vertical="center" readingOrder="2"/>
    </xf>
    <xf numFmtId="0" fontId="96" fillId="0" borderId="0" xfId="0" applyFont="1" applyFill="1"/>
    <xf numFmtId="0" fontId="98" fillId="0" borderId="0" xfId="0" applyFont="1" applyFill="1" applyBorder="1" applyAlignment="1">
      <alignment horizontal="right" vertical="center" wrapText="1"/>
    </xf>
    <xf numFmtId="0" fontId="98" fillId="0" borderId="0" xfId="0" applyFont="1" applyFill="1" applyBorder="1" applyAlignment="1">
      <alignment horizontal="right" vertical="center"/>
    </xf>
    <xf numFmtId="0" fontId="118" fillId="8" borderId="0" xfId="0" applyFont="1" applyFill="1" applyBorder="1" applyAlignment="1">
      <alignment vertical="center"/>
    </xf>
    <xf numFmtId="3" fontId="118" fillId="8" borderId="0" xfId="0" applyNumberFormat="1" applyFont="1" applyFill="1" applyBorder="1"/>
    <xf numFmtId="0" fontId="118" fillId="0" borderId="16" xfId="0" applyFont="1" applyFill="1" applyBorder="1" applyAlignment="1">
      <alignment horizontal="right" indent="2"/>
    </xf>
    <xf numFmtId="3" fontId="98" fillId="0" borderId="0" xfId="0" applyNumberFormat="1" applyFont="1" applyFill="1" applyBorder="1"/>
    <xf numFmtId="37" fontId="98" fillId="0" borderId="0" xfId="0" applyNumberFormat="1" applyFont="1" applyFill="1" applyBorder="1" applyAlignment="1"/>
    <xf numFmtId="0" fontId="98" fillId="0" borderId="0" xfId="0" applyFont="1" applyFill="1" applyBorder="1" applyAlignment="1"/>
    <xf numFmtId="0" fontId="130" fillId="8" borderId="0" xfId="0" applyFont="1" applyFill="1"/>
    <xf numFmtId="0" fontId="96" fillId="0" borderId="0" xfId="0" applyFont="1" applyFill="1" applyBorder="1" applyAlignment="1"/>
    <xf numFmtId="0" fontId="96" fillId="8" borderId="0" xfId="0" applyFont="1" applyFill="1" applyBorder="1"/>
    <xf numFmtId="0" fontId="98" fillId="8" borderId="0" xfId="0" applyFont="1" applyFill="1" applyBorder="1"/>
    <xf numFmtId="179" fontId="98" fillId="8" borderId="0" xfId="0" applyNumberFormat="1" applyFont="1" applyFill="1" applyBorder="1" applyAlignment="1">
      <alignment horizontal="right"/>
    </xf>
    <xf numFmtId="0" fontId="130" fillId="0" borderId="0" xfId="0" applyFont="1" applyFill="1"/>
    <xf numFmtId="168" fontId="96" fillId="0" borderId="0" xfId="0" applyNumberFormat="1" applyFont="1"/>
    <xf numFmtId="0" fontId="120" fillId="0" borderId="0" xfId="0" applyFont="1" applyFill="1" applyBorder="1" applyAlignment="1">
      <alignment horizontal="right" wrapText="1" readingOrder="2"/>
    </xf>
    <xf numFmtId="180" fontId="118" fillId="8" borderId="0" xfId="58" applyNumberFormat="1" applyFont="1" applyFill="1" applyBorder="1" applyAlignment="1">
      <alignment horizontal="right"/>
    </xf>
    <xf numFmtId="180" fontId="98" fillId="0" borderId="0" xfId="58" applyNumberFormat="1" applyFont="1" applyFill="1" applyBorder="1" applyAlignment="1">
      <alignment horizontal="right" vertical="center"/>
    </xf>
    <xf numFmtId="180" fontId="98" fillId="0" borderId="0" xfId="58" applyNumberFormat="1" applyFont="1" applyFill="1" applyBorder="1" applyAlignment="1">
      <alignment horizontal="right"/>
    </xf>
    <xf numFmtId="0" fontId="126" fillId="0" borderId="0" xfId="58" applyFont="1" applyFill="1" applyBorder="1" applyAlignment="1"/>
    <xf numFmtId="0" fontId="134" fillId="0" borderId="0" xfId="58" applyFont="1" applyFill="1" applyBorder="1" applyAlignment="1"/>
    <xf numFmtId="0" fontId="98" fillId="0" borderId="0" xfId="0" applyFont="1" applyFill="1"/>
    <xf numFmtId="0" fontId="150" fillId="0" borderId="0" xfId="58" applyFont="1" applyAlignment="1">
      <alignment horizontal="right" readingOrder="2"/>
    </xf>
    <xf numFmtId="0" fontId="152" fillId="0" borderId="0" xfId="0" applyFont="1" applyAlignment="1">
      <alignment horizontal="right" readingOrder="2"/>
    </xf>
    <xf numFmtId="0" fontId="153" fillId="0" borderId="0" xfId="0" applyFont="1" applyAlignment="1">
      <alignment readingOrder="2"/>
    </xf>
    <xf numFmtId="0" fontId="154" fillId="0" borderId="0" xfId="0" applyFont="1" applyAlignment="1">
      <alignment horizontal="left" readingOrder="2"/>
    </xf>
    <xf numFmtId="0" fontId="154" fillId="0" borderId="0" xfId="0" applyFont="1" applyAlignment="1">
      <alignment readingOrder="2"/>
    </xf>
    <xf numFmtId="0" fontId="155" fillId="0" borderId="0" xfId="0" applyFont="1" applyAlignment="1">
      <alignment readingOrder="2"/>
    </xf>
    <xf numFmtId="0" fontId="156" fillId="0" borderId="0" xfId="0" applyFont="1" applyAlignment="1">
      <alignment readingOrder="2"/>
    </xf>
    <xf numFmtId="0" fontId="155" fillId="0" borderId="0" xfId="0" applyFont="1" applyAlignment="1">
      <alignment horizontal="left" readingOrder="2"/>
    </xf>
    <xf numFmtId="0" fontId="157" fillId="0" borderId="0" xfId="0" applyFont="1" applyAlignment="1">
      <alignment readingOrder="2"/>
    </xf>
    <xf numFmtId="0" fontId="157" fillId="0" borderId="0" xfId="0" applyFont="1" applyAlignment="1">
      <alignment horizontal="left" readingOrder="2"/>
    </xf>
    <xf numFmtId="0" fontId="96" fillId="0" borderId="0" xfId="61" applyFont="1"/>
    <xf numFmtId="0" fontId="94" fillId="0" borderId="0" xfId="61" applyFont="1" applyAlignment="1">
      <alignment horizontal="right" readingOrder="2"/>
    </xf>
    <xf numFmtId="0" fontId="102" fillId="0" borderId="0" xfId="61" applyFont="1"/>
    <xf numFmtId="0" fontId="96" fillId="0" borderId="25" xfId="61" applyFont="1" applyBorder="1"/>
    <xf numFmtId="0" fontId="102" fillId="0" borderId="0" xfId="61" applyFont="1" applyAlignment="1">
      <alignment horizontal="right" indent="1"/>
    </xf>
    <xf numFmtId="3" fontId="102" fillId="0" borderId="0" xfId="61" applyNumberFormat="1" applyFont="1" applyFill="1" applyBorder="1" applyAlignment="1"/>
    <xf numFmtId="3" fontId="118" fillId="0" borderId="0" xfId="61" applyNumberFormat="1" applyFont="1" applyFill="1" applyBorder="1" applyAlignment="1"/>
    <xf numFmtId="4" fontId="158" fillId="0" borderId="0" xfId="61" applyNumberFormat="1" applyFont="1" applyFill="1" applyBorder="1" applyAlignment="1">
      <alignment horizontal="right"/>
    </xf>
    <xf numFmtId="3" fontId="98" fillId="0" borderId="0" xfId="61" applyNumberFormat="1" applyFont="1" applyFill="1" applyBorder="1" applyAlignment="1">
      <alignment horizontal="right" indent="2"/>
    </xf>
    <xf numFmtId="168" fontId="99" fillId="0" borderId="0" xfId="0" applyNumberFormat="1" applyFont="1" applyFill="1" applyBorder="1"/>
    <xf numFmtId="0" fontId="99" fillId="0" borderId="0" xfId="0" applyFont="1" applyFill="1" applyBorder="1"/>
    <xf numFmtId="4" fontId="131" fillId="0" borderId="0" xfId="0" applyNumberFormat="1" applyFont="1"/>
    <xf numFmtId="3" fontId="99" fillId="0" borderId="0" xfId="0" applyNumberFormat="1" applyFont="1" applyFill="1" applyBorder="1" applyAlignment="1"/>
    <xf numFmtId="3" fontId="99" fillId="0" borderId="0" xfId="0" applyNumberFormat="1" applyFont="1" applyFill="1" applyBorder="1"/>
    <xf numFmtId="0" fontId="160" fillId="0" borderId="25" xfId="61" applyFont="1" applyBorder="1"/>
    <xf numFmtId="0" fontId="160" fillId="0" borderId="0" xfId="61" applyFont="1"/>
    <xf numFmtId="3" fontId="99" fillId="0" borderId="0" xfId="61" applyNumberFormat="1" applyFont="1" applyFill="1" applyBorder="1" applyAlignment="1"/>
    <xf numFmtId="3" fontId="98" fillId="0" borderId="0" xfId="61" applyNumberFormat="1" applyFont="1" applyFill="1" applyBorder="1" applyAlignment="1"/>
    <xf numFmtId="0" fontId="161" fillId="0" borderId="0" xfId="0" applyNumberFormat="1" applyFont="1" applyFill="1" applyBorder="1" applyAlignment="1">
      <alignment horizontal="center" vertical="center" textRotation="90"/>
    </xf>
    <xf numFmtId="168" fontId="96" fillId="0" borderId="0" xfId="61" applyNumberFormat="1" applyFont="1"/>
    <xf numFmtId="174" fontId="96" fillId="0" borderId="0" xfId="61" applyNumberFormat="1" applyFont="1"/>
    <xf numFmtId="0" fontId="102" fillId="0" borderId="0" xfId="61" applyFont="1" applyAlignment="1">
      <alignment horizontal="right" readingOrder="2"/>
    </xf>
    <xf numFmtId="0" fontId="102" fillId="0" borderId="0" xfId="61" applyFont="1" applyFill="1" applyBorder="1" applyAlignment="1">
      <alignment horizontal="right" vertical="center" readingOrder="2"/>
    </xf>
    <xf numFmtId="0" fontId="96" fillId="0" borderId="0" xfId="61" applyFont="1" applyBorder="1"/>
    <xf numFmtId="0" fontId="118" fillId="0" borderId="26" xfId="61" applyFont="1" applyFill="1" applyBorder="1" applyAlignment="1">
      <alignment horizontal="right" vertical="center" readingOrder="2"/>
    </xf>
    <xf numFmtId="0" fontId="162" fillId="0" borderId="0" xfId="61" applyFont="1" applyFill="1" applyBorder="1"/>
    <xf numFmtId="0" fontId="98" fillId="0" borderId="0" xfId="61" applyFont="1"/>
    <xf numFmtId="3" fontId="96" fillId="0" borderId="0" xfId="61" applyNumberFormat="1" applyFont="1"/>
    <xf numFmtId="0" fontId="98" fillId="0" borderId="0" xfId="61" applyFont="1" applyFill="1"/>
    <xf numFmtId="3" fontId="98" fillId="0" borderId="0" xfId="61" applyNumberFormat="1" applyFont="1" applyFill="1"/>
    <xf numFmtId="3" fontId="162" fillId="0" borderId="0" xfId="61" applyNumberFormat="1" applyFont="1" applyFill="1" applyBorder="1"/>
    <xf numFmtId="0" fontId="96" fillId="0" borderId="0" xfId="61" applyFont="1" applyFill="1" applyBorder="1"/>
    <xf numFmtId="0" fontId="98" fillId="0" borderId="0" xfId="61" applyFont="1" applyFill="1" applyBorder="1"/>
    <xf numFmtId="168" fontId="99" fillId="0" borderId="0" xfId="62" applyNumberFormat="1" applyFont="1" applyBorder="1" applyAlignment="1">
      <alignment horizontal="right"/>
    </xf>
    <xf numFmtId="168" fontId="99" fillId="0" borderId="0" xfId="0" applyNumberFormat="1" applyFont="1" applyFill="1" applyBorder="1" applyAlignment="1">
      <alignment horizontal="right"/>
    </xf>
    <xf numFmtId="0" fontId="118" fillId="0" borderId="0" xfId="61" applyFont="1" applyAlignment="1">
      <alignment horizontal="right" readingOrder="2"/>
    </xf>
    <xf numFmtId="0" fontId="102" fillId="0" borderId="0" xfId="0" applyFont="1" applyFill="1"/>
    <xf numFmtId="0" fontId="96" fillId="0" borderId="0" xfId="63" applyFont="1"/>
    <xf numFmtId="3" fontId="149" fillId="0" borderId="0" xfId="63" applyNumberFormat="1" applyFont="1" applyFill="1" applyBorder="1" applyAlignment="1"/>
    <xf numFmtId="0" fontId="96" fillId="0" borderId="0" xfId="63" applyFont="1" applyFill="1"/>
    <xf numFmtId="3" fontId="164" fillId="0" borderId="0" xfId="63" applyNumberFormat="1" applyFont="1" applyFill="1" applyBorder="1" applyAlignment="1"/>
    <xf numFmtId="0" fontId="160" fillId="0" borderId="0" xfId="63" applyFont="1" applyFill="1"/>
    <xf numFmtId="0" fontId="120" fillId="0" borderId="0" xfId="63" applyFont="1" applyFill="1"/>
    <xf numFmtId="0" fontId="141" fillId="0" borderId="2" xfId="0" applyFont="1" applyFill="1" applyBorder="1" applyAlignment="1">
      <alignment vertical="center"/>
    </xf>
    <xf numFmtId="0" fontId="98" fillId="0" borderId="2" xfId="0" applyFont="1" applyFill="1" applyBorder="1" applyAlignment="1">
      <alignment horizontal="right" indent="2" readingOrder="2"/>
    </xf>
    <xf numFmtId="0" fontId="98" fillId="0" borderId="0" xfId="0" applyFont="1" applyFill="1" applyBorder="1" applyAlignment="1">
      <alignment horizontal="right" indent="2" readingOrder="2"/>
    </xf>
    <xf numFmtId="0" fontId="141" fillId="0" borderId="0" xfId="0" applyFont="1" applyAlignment="1">
      <alignment horizontal="right"/>
    </xf>
    <xf numFmtId="0" fontId="99" fillId="0" borderId="0" xfId="0" applyFont="1" applyAlignment="1">
      <alignment horizontal="right"/>
    </xf>
    <xf numFmtId="0" fontId="98" fillId="0" borderId="1" xfId="0" applyFont="1" applyFill="1" applyBorder="1" applyAlignment="1">
      <alignment horizontal="right" indent="2" readingOrder="2"/>
    </xf>
    <xf numFmtId="0" fontId="99" fillId="0" borderId="1" xfId="0" applyFont="1" applyFill="1" applyBorder="1" applyAlignment="1">
      <alignment horizontal="right"/>
    </xf>
    <xf numFmtId="0" fontId="120" fillId="0" borderId="0" xfId="63" applyFont="1" applyBorder="1" applyAlignment="1"/>
    <xf numFmtId="3" fontId="149" fillId="0" borderId="0" xfId="61" applyNumberFormat="1" applyFont="1" applyFill="1" applyBorder="1" applyAlignment="1"/>
    <xf numFmtId="0" fontId="112" fillId="9" borderId="0" xfId="61" applyFont="1" applyFill="1" applyBorder="1" applyAlignment="1">
      <alignment vertical="center"/>
    </xf>
    <xf numFmtId="0" fontId="112" fillId="9" borderId="0" xfId="61" applyFont="1" applyFill="1" applyBorder="1" applyAlignment="1">
      <alignment horizontal="right" vertical="center"/>
    </xf>
    <xf numFmtId="0" fontId="118" fillId="8" borderId="0" xfId="61" applyFont="1" applyFill="1"/>
    <xf numFmtId="3" fontId="141" fillId="8" borderId="0" xfId="0" applyNumberFormat="1" applyFont="1" applyFill="1" applyBorder="1" applyAlignment="1">
      <alignment horizontal="right"/>
    </xf>
    <xf numFmtId="0" fontId="98" fillId="0" borderId="0" xfId="61" applyFont="1" applyAlignment="1">
      <alignment horizontal="right" indent="2"/>
    </xf>
    <xf numFmtId="3" fontId="99" fillId="0" borderId="0" xfId="0" applyNumberFormat="1" applyFont="1" applyFill="1" applyBorder="1" applyAlignment="1">
      <alignment horizontal="right"/>
    </xf>
    <xf numFmtId="0" fontId="98" fillId="0" borderId="0" xfId="61" applyFont="1" applyBorder="1" applyAlignment="1">
      <alignment horizontal="right" indent="2"/>
    </xf>
    <xf numFmtId="0" fontId="160" fillId="0" borderId="0" xfId="61" applyFont="1" applyBorder="1"/>
    <xf numFmtId="0" fontId="118" fillId="8" borderId="0" xfId="61" applyFont="1" applyFill="1" applyAlignment="1">
      <alignment horizontal="right"/>
    </xf>
    <xf numFmtId="0" fontId="120" fillId="0" borderId="0" xfId="61" applyFont="1" applyBorder="1" applyAlignment="1"/>
    <xf numFmtId="3" fontId="98" fillId="0" borderId="0" xfId="64" applyNumberFormat="1" applyFont="1" applyFill="1" applyBorder="1" applyAlignment="1"/>
    <xf numFmtId="0" fontId="96" fillId="0" borderId="0" xfId="0" applyFont="1" applyBorder="1" applyAlignment="1">
      <alignment horizontal="right"/>
    </xf>
    <xf numFmtId="0" fontId="150" fillId="0" borderId="0" xfId="61" applyFont="1" applyBorder="1" applyAlignment="1">
      <alignment horizontal="right" readingOrder="2"/>
    </xf>
    <xf numFmtId="0" fontId="94" fillId="0" borderId="0" xfId="61" applyFont="1" applyFill="1" applyAlignment="1"/>
    <xf numFmtId="0" fontId="112" fillId="9" borderId="0" xfId="0" applyFont="1" applyFill="1" applyBorder="1" applyAlignment="1">
      <alignment horizontal="right" vertical="center" wrapText="1"/>
    </xf>
    <xf numFmtId="0" fontId="118" fillId="8" borderId="0" xfId="61" applyFont="1" applyFill="1" applyBorder="1" applyAlignment="1"/>
    <xf numFmtId="0" fontId="98" fillId="8" borderId="0" xfId="61" applyFont="1" applyFill="1"/>
    <xf numFmtId="0" fontId="98" fillId="0" borderId="0" xfId="61" applyFont="1" applyFill="1" applyBorder="1" applyAlignment="1">
      <alignment horizontal="right" vertical="center" wrapText="1" indent="1" readingOrder="2"/>
    </xf>
    <xf numFmtId="0" fontId="98" fillId="8" borderId="0" xfId="61" applyFont="1" applyFill="1" applyAlignment="1">
      <alignment horizontal="right"/>
    </xf>
    <xf numFmtId="3" fontId="98" fillId="8" borderId="0" xfId="0" applyNumberFormat="1" applyFont="1" applyFill="1" applyBorder="1" applyAlignment="1">
      <alignment horizontal="right"/>
    </xf>
    <xf numFmtId="3" fontId="99" fillId="8" borderId="0" xfId="0" applyNumberFormat="1" applyFont="1" applyFill="1" applyBorder="1" applyAlignment="1">
      <alignment horizontal="center"/>
    </xf>
    <xf numFmtId="3" fontId="98" fillId="0" borderId="0" xfId="0" applyNumberFormat="1" applyFont="1" applyAlignment="1">
      <alignment horizontal="right"/>
    </xf>
    <xf numFmtId="0" fontId="160" fillId="0" borderId="25" xfId="61" applyFont="1" applyFill="1" applyBorder="1"/>
    <xf numFmtId="3" fontId="98" fillId="0" borderId="0" xfId="0" applyNumberFormat="1" applyFont="1" applyFill="1" applyAlignment="1">
      <alignment horizontal="right"/>
    </xf>
    <xf numFmtId="0" fontId="96" fillId="0" borderId="0" xfId="61" applyFont="1" applyFill="1"/>
    <xf numFmtId="3" fontId="99" fillId="0" borderId="0" xfId="0" applyNumberFormat="1" applyFont="1" applyBorder="1" applyAlignment="1">
      <alignment horizontal="right"/>
    </xf>
    <xf numFmtId="3" fontId="99" fillId="8" borderId="0" xfId="0" applyNumberFormat="1" applyFont="1" applyFill="1" applyBorder="1" applyAlignment="1">
      <alignment horizontal="right"/>
    </xf>
    <xf numFmtId="0" fontId="118" fillId="0" borderId="0" xfId="61" applyFont="1" applyFill="1" applyBorder="1" applyAlignment="1"/>
    <xf numFmtId="3" fontId="99" fillId="0" borderId="0" xfId="0" applyNumberFormat="1" applyFont="1" applyBorder="1" applyAlignment="1">
      <alignment wrapText="1"/>
    </xf>
    <xf numFmtId="0" fontId="126" fillId="0" borderId="0" xfId="61" applyFont="1" applyFill="1" applyBorder="1" applyAlignment="1"/>
    <xf numFmtId="0" fontId="150" fillId="0" borderId="0" xfId="61" applyFont="1" applyFill="1" applyBorder="1" applyAlignment="1">
      <alignment horizontal="right" readingOrder="2"/>
    </xf>
    <xf numFmtId="0" fontId="126" fillId="0" borderId="0" xfId="61" applyFont="1" applyFill="1" applyAlignment="1"/>
    <xf numFmtId="0" fontId="96" fillId="0" borderId="0" xfId="61" applyFont="1" applyAlignment="1">
      <alignment horizontal="left"/>
    </xf>
    <xf numFmtId="0" fontId="94" fillId="0" borderId="0" xfId="61" applyFont="1" applyFill="1" applyAlignment="1">
      <alignment horizontal="left"/>
    </xf>
    <xf numFmtId="0" fontId="112" fillId="9" borderId="0" xfId="61" applyFont="1" applyFill="1" applyBorder="1" applyAlignment="1">
      <alignment horizontal="right" vertical="center" wrapText="1"/>
    </xf>
    <xf numFmtId="0" fontId="118" fillId="0" borderId="0" xfId="61" applyFont="1" applyFill="1" applyBorder="1" applyAlignment="1">
      <alignment horizontal="right" vertical="center" wrapText="1"/>
    </xf>
    <xf numFmtId="0" fontId="118" fillId="8" borderId="0" xfId="61" applyFont="1" applyFill="1" applyBorder="1" applyAlignment="1">
      <alignment horizontal="right"/>
    </xf>
    <xf numFmtId="0" fontId="118" fillId="8" borderId="0" xfId="0" applyFont="1" applyFill="1" applyBorder="1" applyAlignment="1">
      <alignment horizontal="right" vertical="center"/>
    </xf>
    <xf numFmtId="0" fontId="98" fillId="0" borderId="0" xfId="0" applyFont="1" applyBorder="1" applyAlignment="1">
      <alignment horizontal="right"/>
    </xf>
    <xf numFmtId="0" fontId="118" fillId="0" borderId="0" xfId="61" applyFont="1" applyFill="1" applyBorder="1" applyAlignment="1">
      <alignment horizontal="right" indent="1"/>
    </xf>
    <xf numFmtId="3" fontId="141" fillId="0" borderId="0" xfId="0" applyNumberFormat="1" applyFont="1" applyFill="1" applyBorder="1" applyAlignment="1">
      <alignment horizontal="right"/>
    </xf>
    <xf numFmtId="0" fontId="118" fillId="0" borderId="0" xfId="64" applyFont="1" applyFill="1" applyBorder="1" applyAlignment="1">
      <alignment horizontal="right" vertical="center"/>
    </xf>
    <xf numFmtId="0" fontId="98" fillId="0" borderId="0" xfId="61" applyFont="1" applyFill="1" applyBorder="1" applyAlignment="1">
      <alignment horizontal="right" indent="4"/>
    </xf>
    <xf numFmtId="0" fontId="98" fillId="0" borderId="0" xfId="64" applyFont="1" applyFill="1" applyBorder="1" applyAlignment="1">
      <alignment horizontal="right" vertical="center"/>
    </xf>
    <xf numFmtId="0" fontId="120" fillId="0" borderId="0" xfId="61" applyFont="1" applyFill="1" applyBorder="1" applyAlignment="1">
      <alignment horizontal="right" vertical="center" readingOrder="2"/>
    </xf>
    <xf numFmtId="0" fontId="120" fillId="0" borderId="0" xfId="61" applyFont="1" applyFill="1" applyBorder="1" applyAlignment="1">
      <alignment horizontal="right" readingOrder="2"/>
    </xf>
    <xf numFmtId="0" fontId="120" fillId="0" borderId="0" xfId="63" applyFont="1" applyFill="1" applyAlignment="1"/>
    <xf numFmtId="0" fontId="120" fillId="0" borderId="0" xfId="63" applyFont="1" applyFill="1" applyBorder="1" applyAlignment="1">
      <alignment horizontal="right" vertical="center" readingOrder="2"/>
    </xf>
    <xf numFmtId="171" fontId="99" fillId="0" borderId="0" xfId="4" applyNumberFormat="1" applyFont="1"/>
    <xf numFmtId="171" fontId="99" fillId="0" borderId="1" xfId="4" applyNumberFormat="1" applyFont="1" applyBorder="1"/>
    <xf numFmtId="0" fontId="166" fillId="0" borderId="0" xfId="63" applyFont="1" applyFill="1" applyBorder="1" applyAlignment="1">
      <alignment horizontal="right" vertical="center" readingOrder="2"/>
    </xf>
    <xf numFmtId="0" fontId="102" fillId="0" borderId="0" xfId="65" applyFont="1" applyBorder="1" applyAlignment="1">
      <alignment horizontal="right" vertical="center" readingOrder="2"/>
    </xf>
    <xf numFmtId="0" fontId="120" fillId="0" borderId="0" xfId="61" applyFont="1" applyFill="1" applyAlignment="1"/>
    <xf numFmtId="0" fontId="112" fillId="9" borderId="0" xfId="61" applyFont="1" applyFill="1" applyBorder="1" applyAlignment="1">
      <alignment horizontal="center" vertical="center" wrapText="1"/>
    </xf>
    <xf numFmtId="167" fontId="141" fillId="8" borderId="0" xfId="0" applyNumberFormat="1" applyFont="1" applyFill="1" applyBorder="1" applyAlignment="1">
      <alignment horizontal="right"/>
    </xf>
    <xf numFmtId="167" fontId="99" fillId="0" borderId="0" xfId="0" applyNumberFormat="1" applyFont="1" applyFill="1" applyBorder="1" applyAlignment="1">
      <alignment horizontal="right"/>
    </xf>
    <xf numFmtId="167" fontId="141" fillId="8" borderId="0" xfId="0" applyNumberFormat="1" applyFont="1" applyFill="1" applyBorder="1" applyAlignment="1">
      <alignment horizontal="right" vertical="center"/>
    </xf>
    <xf numFmtId="0" fontId="120" fillId="0" borderId="0" xfId="61" applyFont="1" applyFill="1" applyBorder="1" applyAlignment="1">
      <alignment horizontal="right" vertical="center"/>
    </xf>
    <xf numFmtId="171" fontId="96" fillId="0" borderId="0" xfId="0" applyNumberFormat="1" applyFont="1" applyBorder="1"/>
    <xf numFmtId="168" fontId="96" fillId="0" borderId="0" xfId="0" applyNumberFormat="1" applyFont="1" applyBorder="1"/>
    <xf numFmtId="0" fontId="96" fillId="0" borderId="0" xfId="61" applyFont="1" applyAlignment="1">
      <alignment horizontal="right"/>
    </xf>
    <xf numFmtId="0" fontId="120" fillId="0" borderId="0" xfId="61" applyFont="1" applyBorder="1" applyAlignment="1">
      <alignment horizontal="right" readingOrder="2"/>
    </xf>
    <xf numFmtId="0" fontId="112" fillId="9" borderId="0" xfId="8" applyFont="1" applyFill="1" applyBorder="1" applyAlignment="1">
      <alignment vertical="center"/>
    </xf>
    <xf numFmtId="0" fontId="112" fillId="9" borderId="0" xfId="8" applyFont="1" applyFill="1" applyBorder="1" applyAlignment="1">
      <alignment horizontal="right" vertical="center"/>
    </xf>
    <xf numFmtId="0" fontId="118" fillId="8" borderId="0" xfId="8" applyFont="1" applyFill="1" applyBorder="1" applyAlignment="1"/>
    <xf numFmtId="0" fontId="98" fillId="8" borderId="0" xfId="8" applyFont="1" applyFill="1"/>
    <xf numFmtId="0" fontId="118" fillId="0" borderId="0" xfId="0" applyFont="1" applyFill="1" applyBorder="1" applyAlignment="1">
      <alignment horizontal="right" vertical="center" wrapText="1" indent="3"/>
    </xf>
    <xf numFmtId="168" fontId="141" fillId="0" borderId="0" xfId="0" applyNumberFormat="1" applyFont="1" applyFill="1" applyBorder="1" applyAlignment="1">
      <alignment horizontal="right"/>
    </xf>
    <xf numFmtId="0" fontId="98" fillId="0" borderId="0" xfId="0" applyFont="1" applyFill="1" applyBorder="1" applyAlignment="1">
      <alignment horizontal="right" indent="3"/>
    </xf>
    <xf numFmtId="0" fontId="118" fillId="8" borderId="0" xfId="0" applyFont="1" applyFill="1" applyBorder="1" applyAlignment="1">
      <alignment readingOrder="2"/>
    </xf>
    <xf numFmtId="178" fontId="120" fillId="0" borderId="0" xfId="66" applyNumberFormat="1" applyFont="1" applyFill="1" applyBorder="1" applyAlignment="1"/>
    <xf numFmtId="0" fontId="98" fillId="0" borderId="25" xfId="61" applyFont="1" applyBorder="1"/>
    <xf numFmtId="0" fontId="98" fillId="0" borderId="0" xfId="0" applyFont="1" applyBorder="1"/>
    <xf numFmtId="0" fontId="112" fillId="9" borderId="0" xfId="67" applyFont="1" applyFill="1" applyBorder="1" applyAlignment="1">
      <alignment horizontal="right" vertical="center"/>
    </xf>
    <xf numFmtId="0" fontId="112" fillId="9" borderId="0" xfId="68" applyFont="1" applyFill="1" applyBorder="1" applyAlignment="1">
      <alignment horizontal="right" vertical="center" wrapText="1"/>
    </xf>
    <xf numFmtId="0" fontId="96" fillId="0" borderId="0" xfId="64" applyFont="1" applyBorder="1"/>
    <xf numFmtId="0" fontId="118" fillId="8" borderId="16" xfId="61" applyFont="1" applyFill="1" applyBorder="1"/>
    <xf numFmtId="0" fontId="98" fillId="0" borderId="16" xfId="61" applyFont="1" applyBorder="1" applyAlignment="1">
      <alignment horizontal="right" indent="2"/>
    </xf>
    <xf numFmtId="0" fontId="98" fillId="0" borderId="16" xfId="61" applyFont="1" applyBorder="1" applyAlignment="1">
      <alignment horizontal="right" wrapText="1" indent="2"/>
    </xf>
    <xf numFmtId="0" fontId="11" fillId="0" borderId="0" xfId="69" applyFont="1" applyFill="1" applyAlignment="1"/>
    <xf numFmtId="0" fontId="118" fillId="0" borderId="0" xfId="0" applyFont="1" applyBorder="1" applyAlignment="1">
      <alignment horizontal="right"/>
    </xf>
    <xf numFmtId="0" fontId="150" fillId="0" borderId="0" xfId="0" applyFont="1" applyFill="1" applyBorder="1" applyAlignment="1">
      <alignment horizontal="right" readingOrder="2"/>
    </xf>
    <xf numFmtId="0" fontId="118" fillId="8" borderId="0" xfId="61" applyFont="1" applyFill="1" applyBorder="1" applyAlignment="1">
      <alignment horizontal="right" indent="1"/>
    </xf>
    <xf numFmtId="1" fontId="141" fillId="0" borderId="0" xfId="0" applyNumberFormat="1" applyFont="1" applyFill="1" applyBorder="1" applyAlignment="1">
      <alignment horizontal="right"/>
    </xf>
    <xf numFmtId="1" fontId="99" fillId="0" borderId="0" xfId="0" applyNumberFormat="1" applyFont="1" applyFill="1" applyBorder="1" applyAlignment="1">
      <alignment horizontal="right"/>
    </xf>
    <xf numFmtId="1" fontId="99" fillId="8" borderId="0" xfId="0" applyNumberFormat="1" applyFont="1" applyFill="1" applyBorder="1" applyAlignment="1">
      <alignment horizontal="right"/>
    </xf>
    <xf numFmtId="0" fontId="102" fillId="0" borderId="0" xfId="61" applyFont="1" applyFill="1" applyBorder="1" applyAlignment="1">
      <alignment horizontal="right" readingOrder="2"/>
    </xf>
    <xf numFmtId="0" fontId="118" fillId="8" borderId="16" xfId="61" applyFont="1" applyFill="1" applyBorder="1" applyAlignment="1">
      <alignment horizontal="right"/>
    </xf>
    <xf numFmtId="0" fontId="118" fillId="0" borderId="16" xfId="61" applyFont="1" applyFill="1" applyBorder="1" applyAlignment="1">
      <alignment horizontal="right" indent="1"/>
    </xf>
    <xf numFmtId="0" fontId="102" fillId="0" borderId="0" xfId="61" applyFont="1" applyFill="1" applyAlignment="1"/>
    <xf numFmtId="168" fontId="167" fillId="0" borderId="0" xfId="0" applyNumberFormat="1" applyFont="1" applyBorder="1" applyAlignment="1">
      <alignment horizontal="right"/>
    </xf>
    <xf numFmtId="167" fontId="98" fillId="0" borderId="0" xfId="0" applyNumberFormat="1" applyFont="1" applyFill="1" applyBorder="1"/>
    <xf numFmtId="0" fontId="112" fillId="9" borderId="0" xfId="70" applyFont="1" applyFill="1" applyBorder="1" applyAlignment="1">
      <alignment vertical="center"/>
    </xf>
    <xf numFmtId="0" fontId="112" fillId="9" borderId="0" xfId="70" applyFont="1" applyFill="1" applyBorder="1" applyAlignment="1">
      <alignment horizontal="right" vertical="center"/>
    </xf>
    <xf numFmtId="0" fontId="98" fillId="8" borderId="0" xfId="0" applyFont="1" applyFill="1"/>
    <xf numFmtId="0" fontId="98" fillId="0" borderId="0" xfId="70" applyFont="1" applyFill="1" applyBorder="1" applyAlignment="1">
      <alignment horizontal="right" vertical="center" indent="2"/>
    </xf>
    <xf numFmtId="0" fontId="98" fillId="0" borderId="0" xfId="70" applyFont="1" applyFill="1" applyBorder="1" applyAlignment="1">
      <alignment horizontal="right" indent="4"/>
    </xf>
    <xf numFmtId="0" fontId="118" fillId="8" borderId="0" xfId="70" applyFont="1" applyFill="1" applyBorder="1" applyAlignment="1">
      <alignment horizontal="right"/>
    </xf>
    <xf numFmtId="0" fontId="131" fillId="8" borderId="0" xfId="0" applyFont="1" applyFill="1" applyBorder="1" applyAlignment="1">
      <alignment horizontal="right"/>
    </xf>
    <xf numFmtId="168" fontId="134" fillId="0" borderId="0" xfId="0" applyNumberFormat="1" applyFont="1" applyFill="1" applyBorder="1" applyAlignment="1" applyProtection="1">
      <alignment vertical="center" wrapText="1"/>
    </xf>
    <xf numFmtId="0" fontId="120" fillId="0" borderId="0" xfId="61" applyFont="1" applyFill="1" applyBorder="1" applyAlignment="1">
      <alignment horizontal="right" vertical="center" indent="2"/>
    </xf>
    <xf numFmtId="0" fontId="98" fillId="0" borderId="0" xfId="61" applyFont="1" applyBorder="1"/>
    <xf numFmtId="2" fontId="96" fillId="0" borderId="0" xfId="0" applyNumberFormat="1" applyFont="1" applyAlignment="1">
      <alignment horizontal="right"/>
    </xf>
    <xf numFmtId="0" fontId="112" fillId="0" borderId="0" xfId="61" applyFont="1" applyFill="1" applyBorder="1" applyAlignment="1">
      <alignment horizontal="right" vertical="center"/>
    </xf>
    <xf numFmtId="168" fontId="141" fillId="8" borderId="0" xfId="0" applyNumberFormat="1" applyFont="1" applyFill="1" applyBorder="1" applyAlignment="1"/>
    <xf numFmtId="168" fontId="141" fillId="0" borderId="0" xfId="0" applyNumberFormat="1" applyFont="1" applyFill="1" applyBorder="1" applyAlignment="1"/>
    <xf numFmtId="168" fontId="99" fillId="0" borderId="0" xfId="0" applyNumberFormat="1" applyFont="1" applyBorder="1" applyAlignment="1"/>
    <xf numFmtId="0" fontId="102" fillId="0" borderId="0" xfId="71" applyFont="1" applyFill="1" applyBorder="1" applyAlignment="1">
      <alignment vertical="center"/>
    </xf>
    <xf numFmtId="0" fontId="98" fillId="0" borderId="0" xfId="63" applyFont="1" applyFill="1"/>
    <xf numFmtId="0" fontId="120" fillId="0" borderId="0" xfId="63" applyFont="1" applyFill="1" applyBorder="1" applyAlignment="1">
      <alignment vertical="center"/>
    </xf>
    <xf numFmtId="0" fontId="132" fillId="0" borderId="1" xfId="71" applyFont="1" applyFill="1" applyBorder="1" applyAlignment="1">
      <alignment vertical="center"/>
    </xf>
    <xf numFmtId="0" fontId="141" fillId="0" borderId="1" xfId="71" applyFont="1" applyFill="1" applyBorder="1" applyAlignment="1">
      <alignment vertical="center"/>
    </xf>
    <xf numFmtId="0" fontId="131" fillId="0" borderId="0" xfId="65" applyFont="1"/>
    <xf numFmtId="0" fontId="132" fillId="0" borderId="2" xfId="71" applyFont="1" applyFill="1" applyBorder="1" applyAlignment="1">
      <alignment horizontal="left" vertical="center"/>
    </xf>
    <xf numFmtId="0" fontId="168" fillId="0" borderId="2" xfId="71" applyFont="1" applyFill="1" applyBorder="1" applyAlignment="1">
      <alignment horizontal="left" vertical="center"/>
    </xf>
    <xf numFmtId="0" fontId="141" fillId="0" borderId="0" xfId="71" applyFont="1" applyBorder="1" applyAlignment="1">
      <alignment horizontal="left" indent="2"/>
    </xf>
    <xf numFmtId="0" fontId="132" fillId="0" borderId="0" xfId="72" applyNumberFormat="1" applyFont="1" applyAlignment="1">
      <alignment horizontal="left"/>
    </xf>
    <xf numFmtId="0" fontId="132" fillId="0" borderId="0" xfId="65" applyFont="1" applyAlignment="1">
      <alignment horizontal="left"/>
    </xf>
    <xf numFmtId="168" fontId="132" fillId="0" borderId="0" xfId="71" applyNumberFormat="1" applyFont="1" applyFill="1" applyBorder="1" applyAlignment="1">
      <alignment horizontal="left" vertical="center"/>
    </xf>
    <xf numFmtId="0" fontId="120" fillId="0" borderId="0" xfId="61" applyFont="1"/>
    <xf numFmtId="168" fontId="99" fillId="0" borderId="0" xfId="73" applyNumberFormat="1" applyFont="1" applyFill="1" applyBorder="1" applyAlignment="1">
      <alignment horizontal="left"/>
    </xf>
    <xf numFmtId="168" fontId="99" fillId="0" borderId="1" xfId="73" applyNumberFormat="1" applyFont="1" applyFill="1" applyBorder="1" applyAlignment="1">
      <alignment horizontal="left"/>
    </xf>
    <xf numFmtId="3" fontId="141" fillId="8" borderId="0" xfId="0" applyNumberFormat="1" applyFont="1" applyFill="1" applyBorder="1" applyAlignment="1">
      <alignment horizontal="center"/>
    </xf>
    <xf numFmtId="173" fontId="96" fillId="0" borderId="0" xfId="63" applyNumberFormat="1" applyFont="1"/>
    <xf numFmtId="0" fontId="102" fillId="0" borderId="0" xfId="61" applyFont="1" applyFill="1" applyBorder="1" applyAlignment="1">
      <alignment vertical="center" wrapText="1" readingOrder="2"/>
    </xf>
    <xf numFmtId="0" fontId="160" fillId="0" borderId="0" xfId="61" applyFont="1" applyFill="1" applyBorder="1"/>
    <xf numFmtId="168" fontId="103" fillId="0" borderId="0" xfId="0" applyNumberFormat="1" applyFont="1" applyFill="1" applyBorder="1"/>
    <xf numFmtId="0" fontId="150" fillId="0" borderId="0" xfId="61" applyFont="1" applyFill="1" applyBorder="1" applyAlignment="1">
      <alignment horizontal="right" vertical="center" readingOrder="2"/>
    </xf>
    <xf numFmtId="0" fontId="102" fillId="0" borderId="0" xfId="61" applyFont="1" applyFill="1" applyBorder="1" applyAlignment="1">
      <alignment vertical="center" readingOrder="2"/>
    </xf>
    <xf numFmtId="0" fontId="169" fillId="9" borderId="0" xfId="61" applyFont="1" applyFill="1" applyBorder="1" applyAlignment="1">
      <alignment vertical="center"/>
    </xf>
    <xf numFmtId="0" fontId="169" fillId="9" borderId="0" xfId="61" applyFont="1" applyFill="1" applyBorder="1" applyAlignment="1">
      <alignment horizontal="right" vertical="center"/>
    </xf>
    <xf numFmtId="0" fontId="96" fillId="0" borderId="0" xfId="61" applyFont="1" applyAlignment="1">
      <alignment horizontal="right" indent="2"/>
    </xf>
    <xf numFmtId="0" fontId="96" fillId="0" borderId="0" xfId="61" applyFont="1" applyBorder="1" applyAlignment="1">
      <alignment horizontal="right" indent="2"/>
    </xf>
    <xf numFmtId="0" fontId="118" fillId="0" borderId="0" xfId="0" applyFont="1" applyFill="1" applyBorder="1"/>
    <xf numFmtId="168" fontId="118" fillId="0" borderId="0" xfId="0" applyNumberFormat="1" applyFont="1" applyBorder="1"/>
    <xf numFmtId="168" fontId="98" fillId="0" borderId="0" xfId="0" applyNumberFormat="1" applyFont="1" applyBorder="1"/>
    <xf numFmtId="0" fontId="102" fillId="0" borderId="0" xfId="61" applyFont="1" applyFill="1" applyBorder="1" applyAlignment="1">
      <alignment horizontal="right" vertical="center" wrapText="1" readingOrder="2"/>
    </xf>
    <xf numFmtId="0" fontId="96" fillId="0" borderId="0" xfId="61" applyFont="1" applyFill="1" applyBorder="1" applyAlignment="1">
      <alignment horizontal="right" vertical="center" wrapText="1" readingOrder="2"/>
    </xf>
    <xf numFmtId="0" fontId="98" fillId="0" borderId="0" xfId="61" applyFont="1" applyBorder="1" applyAlignment="1">
      <alignment horizontal="right"/>
    </xf>
    <xf numFmtId="0" fontId="120" fillId="0" borderId="0" xfId="61" applyFont="1" applyFill="1" applyBorder="1" applyAlignment="1">
      <alignment vertical="center"/>
    </xf>
    <xf numFmtId="177" fontId="96" fillId="0" borderId="0" xfId="0" applyNumberFormat="1" applyFont="1" applyBorder="1"/>
    <xf numFmtId="0" fontId="118" fillId="7" borderId="0" xfId="61" applyFont="1" applyFill="1" applyBorder="1" applyAlignment="1">
      <alignment horizontal="right"/>
    </xf>
    <xf numFmtId="168" fontId="118" fillId="7" borderId="0" xfId="61" applyNumberFormat="1" applyFont="1" applyFill="1" applyBorder="1" applyAlignment="1">
      <alignment horizontal="right"/>
    </xf>
    <xf numFmtId="0" fontId="98" fillId="0" borderId="0" xfId="61" applyFont="1" applyAlignment="1">
      <alignment horizontal="right" indent="4"/>
    </xf>
    <xf numFmtId="0" fontId="98" fillId="0" borderId="0" xfId="61" applyFont="1" applyBorder="1" applyAlignment="1">
      <alignment horizontal="right" indent="4"/>
    </xf>
    <xf numFmtId="0" fontId="118" fillId="0" borderId="0" xfId="61" applyFont="1" applyBorder="1" applyAlignment="1">
      <alignment horizontal="right" indent="2"/>
    </xf>
    <xf numFmtId="0" fontId="118" fillId="0" borderId="0" xfId="61" applyFont="1" applyAlignment="1">
      <alignment horizontal="right" indent="2"/>
    </xf>
    <xf numFmtId="0" fontId="102" fillId="0" borderId="0" xfId="61" applyFont="1" applyFill="1" applyBorder="1" applyAlignment="1">
      <alignment vertical="center"/>
    </xf>
    <xf numFmtId="0" fontId="11" fillId="0" borderId="0" xfId="69" applyFont="1" applyFill="1" applyAlignment="1">
      <alignment horizontal="right"/>
    </xf>
    <xf numFmtId="3" fontId="141" fillId="8" borderId="0" xfId="0" applyNumberFormat="1" applyFont="1" applyFill="1" applyBorder="1" applyAlignment="1">
      <alignment horizontal="right" vertical="center"/>
    </xf>
    <xf numFmtId="0" fontId="118" fillId="8" borderId="0" xfId="61" applyFont="1" applyFill="1" applyBorder="1" applyAlignment="1">
      <alignment horizontal="right" vertical="center"/>
    </xf>
    <xf numFmtId="0" fontId="98" fillId="0" borderId="16" xfId="61" applyFont="1" applyFill="1" applyBorder="1" applyAlignment="1">
      <alignment horizontal="right" indent="4"/>
    </xf>
    <xf numFmtId="166" fontId="112" fillId="9" borderId="0" xfId="74" applyFont="1" applyFill="1" applyBorder="1" applyAlignment="1">
      <alignment horizontal="right" vertical="center"/>
    </xf>
    <xf numFmtId="0" fontId="118" fillId="0" borderId="16" xfId="0" applyFont="1" applyFill="1" applyBorder="1" applyAlignment="1">
      <alignment horizontal="right" vertical="center" wrapText="1" indent="3"/>
    </xf>
    <xf numFmtId="0" fontId="98" fillId="0" borderId="16" xfId="0" applyFont="1" applyFill="1" applyBorder="1" applyAlignment="1">
      <alignment horizontal="right" indent="3"/>
    </xf>
    <xf numFmtId="0" fontId="118" fillId="8" borderId="16" xfId="0" applyFont="1" applyFill="1" applyBorder="1" applyAlignment="1">
      <alignment readingOrder="2"/>
    </xf>
    <xf numFmtId="166" fontId="112" fillId="0" borderId="0" xfId="74" applyFont="1" applyFill="1" applyBorder="1" applyAlignment="1">
      <alignment horizontal="center" vertical="center"/>
    </xf>
    <xf numFmtId="1" fontId="141" fillId="8" borderId="0" xfId="8" applyNumberFormat="1" applyFont="1" applyFill="1" applyBorder="1" applyAlignment="1">
      <alignment horizontal="right"/>
    </xf>
    <xf numFmtId="3" fontId="99" fillId="0" borderId="0" xfId="0" applyNumberFormat="1" applyFont="1" applyFill="1" applyBorder="1" applyAlignment="1">
      <alignment horizontal="center"/>
    </xf>
    <xf numFmtId="0" fontId="0" fillId="0" borderId="0" xfId="0" applyFill="1"/>
    <xf numFmtId="0" fontId="118" fillId="0" borderId="0" xfId="61" applyFont="1" applyAlignment="1">
      <alignment horizontal="right"/>
    </xf>
    <xf numFmtId="0" fontId="134" fillId="0" borderId="0" xfId="61" applyFont="1" applyFill="1" applyBorder="1" applyAlignment="1">
      <alignment horizontal="right"/>
    </xf>
    <xf numFmtId="0" fontId="102" fillId="0" borderId="0" xfId="75" applyFont="1" applyFill="1" applyBorder="1" applyAlignment="1">
      <alignment horizontal="right" vertical="center" readingOrder="2"/>
    </xf>
    <xf numFmtId="0" fontId="102" fillId="0" borderId="0" xfId="75" applyFont="1" applyFill="1" applyBorder="1" applyAlignment="1">
      <alignment vertical="center" readingOrder="2"/>
    </xf>
    <xf numFmtId="0" fontId="118" fillId="0" borderId="0" xfId="76" applyFont="1" applyBorder="1" applyAlignment="1">
      <alignment vertical="center"/>
    </xf>
    <xf numFmtId="0" fontId="112" fillId="9" borderId="0" xfId="77" applyFont="1" applyFill="1" applyBorder="1" applyAlignment="1">
      <alignment horizontal="right" vertical="center"/>
    </xf>
    <xf numFmtId="0" fontId="118" fillId="8" borderId="0" xfId="0" applyFont="1" applyFill="1" applyBorder="1" applyAlignment="1">
      <alignment vertical="center" wrapText="1"/>
    </xf>
    <xf numFmtId="168" fontId="118" fillId="8" borderId="0" xfId="76" applyNumberFormat="1" applyFont="1" applyFill="1" applyAlignment="1">
      <alignment horizontal="right"/>
    </xf>
    <xf numFmtId="168" fontId="118" fillId="8" borderId="0" xfId="62" applyNumberFormat="1" applyFont="1" applyFill="1" applyAlignment="1">
      <alignment horizontal="right"/>
    </xf>
    <xf numFmtId="168" fontId="118" fillId="7" borderId="0" xfId="62" applyNumberFormat="1" applyFont="1" applyFill="1" applyAlignment="1">
      <alignment horizontal="right"/>
    </xf>
    <xf numFmtId="168" fontId="98" fillId="0" borderId="0" xfId="76" applyNumberFormat="1" applyFont="1" applyAlignment="1">
      <alignment horizontal="right"/>
    </xf>
    <xf numFmtId="168" fontId="98" fillId="0" borderId="0" xfId="62" applyNumberFormat="1" applyFont="1" applyAlignment="1">
      <alignment horizontal="right"/>
    </xf>
    <xf numFmtId="0" fontId="118" fillId="0" borderId="0" xfId="0" applyFont="1" applyFill="1" applyBorder="1" applyAlignment="1">
      <alignment vertical="center" wrapText="1"/>
    </xf>
    <xf numFmtId="168" fontId="118" fillId="0" borderId="0" xfId="76" applyNumberFormat="1" applyFont="1" applyAlignment="1">
      <alignment horizontal="right"/>
    </xf>
    <xf numFmtId="168" fontId="118" fillId="0" borderId="0" xfId="62" applyNumberFormat="1" applyFont="1" applyAlignment="1">
      <alignment horizontal="right"/>
    </xf>
    <xf numFmtId="168" fontId="118" fillId="0" borderId="0" xfId="76" applyNumberFormat="1" applyFont="1" applyBorder="1" applyAlignment="1">
      <alignment horizontal="right"/>
    </xf>
    <xf numFmtId="168" fontId="118" fillId="0" borderId="0" xfId="62" applyNumberFormat="1" applyFont="1" applyBorder="1" applyAlignment="1">
      <alignment horizontal="right"/>
    </xf>
    <xf numFmtId="168" fontId="98" fillId="0" borderId="0" xfId="76" applyNumberFormat="1" applyFont="1" applyBorder="1" applyAlignment="1">
      <alignment horizontal="right"/>
    </xf>
    <xf numFmtId="168" fontId="98" fillId="0" borderId="0" xfId="62" applyNumberFormat="1" applyFont="1" applyBorder="1" applyAlignment="1">
      <alignment horizontal="right"/>
    </xf>
    <xf numFmtId="0" fontId="96" fillId="0" borderId="0" xfId="76" applyFont="1" applyBorder="1"/>
    <xf numFmtId="0" fontId="96" fillId="0" borderId="0" xfId="76" applyFont="1"/>
    <xf numFmtId="0" fontId="118" fillId="7" borderId="0" xfId="0" applyFont="1" applyFill="1" applyBorder="1" applyAlignment="1">
      <alignment vertical="center" wrapText="1"/>
    </xf>
    <xf numFmtId="168" fontId="118" fillId="7" borderId="0" xfId="76" applyNumberFormat="1" applyFont="1" applyFill="1" applyAlignment="1">
      <alignment horizontal="right"/>
    </xf>
    <xf numFmtId="0" fontId="112" fillId="9" borderId="0" xfId="61" applyFont="1" applyFill="1" applyBorder="1" applyAlignment="1"/>
    <xf numFmtId="1" fontId="96" fillId="0" borderId="0" xfId="61" applyNumberFormat="1" applyFont="1"/>
    <xf numFmtId="1" fontId="96" fillId="0" borderId="0" xfId="61" applyNumberFormat="1" applyFont="1" applyFill="1"/>
    <xf numFmtId="3" fontId="99" fillId="0" borderId="0" xfId="0" applyNumberFormat="1" applyFont="1" applyFill="1" applyBorder="1" applyAlignment="1" applyProtection="1">
      <alignment horizontal="right"/>
    </xf>
    <xf numFmtId="0" fontId="126" fillId="0" borderId="0" xfId="61" applyFont="1" applyFill="1" applyBorder="1" applyAlignment="1">
      <alignment vertical="center"/>
    </xf>
    <xf numFmtId="178" fontId="111" fillId="0" borderId="0" xfId="66" applyNumberFormat="1" applyFont="1" applyFill="1" applyBorder="1" applyAlignment="1">
      <alignment horizontal="right" readingOrder="2"/>
    </xf>
    <xf numFmtId="0" fontId="129" fillId="0" borderId="0" xfId="8972" applyFont="1" applyAlignment="1">
      <alignment horizontal="right" readingOrder="2"/>
    </xf>
    <xf numFmtId="0" fontId="96" fillId="0" borderId="0" xfId="8972" applyFont="1" applyAlignment="1">
      <alignment horizontal="right"/>
    </xf>
    <xf numFmtId="0" fontId="96" fillId="0" borderId="0" xfId="8972" applyFont="1"/>
    <xf numFmtId="0" fontId="102" fillId="0" borderId="0" xfId="8972" applyFont="1" applyBorder="1"/>
    <xf numFmtId="0" fontId="96" fillId="0" borderId="0" xfId="8972" applyFont="1" applyBorder="1" applyAlignment="1">
      <alignment horizontal="right"/>
    </xf>
    <xf numFmtId="0" fontId="98" fillId="0" borderId="0" xfId="8972" applyFont="1" applyFill="1" applyBorder="1"/>
    <xf numFmtId="181" fontId="99" fillId="0" borderId="0" xfId="3028" applyNumberFormat="1" applyFont="1" applyAlignment="1">
      <alignment horizontal="right"/>
    </xf>
    <xf numFmtId="0" fontId="96" fillId="0" borderId="0" xfId="8997" applyFont="1" applyFill="1" applyBorder="1"/>
    <xf numFmtId="3" fontId="84" fillId="0" borderId="0" xfId="0" applyNumberFormat="1" applyFont="1"/>
    <xf numFmtId="0" fontId="98" fillId="0" borderId="0" xfId="8997" applyFont="1" applyFill="1" applyBorder="1"/>
    <xf numFmtId="3" fontId="141" fillId="0" borderId="0" xfId="0" applyNumberFormat="1" applyFont="1" applyFill="1" applyBorder="1" applyAlignment="1"/>
    <xf numFmtId="183" fontId="99" fillId="0" borderId="0" xfId="0" applyNumberFormat="1" applyFont="1" applyFill="1" applyBorder="1"/>
    <xf numFmtId="183" fontId="99" fillId="0" borderId="0" xfId="3028" applyNumberFormat="1" applyFont="1" applyAlignment="1">
      <alignment horizontal="right"/>
    </xf>
    <xf numFmtId="183" fontId="99" fillId="0" borderId="0" xfId="3028" applyNumberFormat="1" applyFont="1" applyBorder="1" applyAlignment="1">
      <alignment horizontal="right"/>
    </xf>
    <xf numFmtId="43" fontId="96" fillId="0" borderId="0" xfId="8972" applyNumberFormat="1" applyFont="1"/>
    <xf numFmtId="0" fontId="96" fillId="0" borderId="0" xfId="8972" applyFont="1" applyBorder="1"/>
    <xf numFmtId="0" fontId="118" fillId="8" borderId="0" xfId="8972" applyFont="1" applyFill="1" applyBorder="1" applyAlignment="1">
      <alignment horizontal="right"/>
    </xf>
    <xf numFmtId="3" fontId="99" fillId="8" borderId="0" xfId="5245" applyNumberFormat="1" applyFont="1" applyFill="1" applyBorder="1" applyAlignment="1">
      <alignment horizontal="right"/>
    </xf>
    <xf numFmtId="0" fontId="98" fillId="0" borderId="0" xfId="8972" applyFont="1" applyFill="1" applyBorder="1" applyAlignment="1">
      <alignment horizontal="right" indent="3"/>
    </xf>
    <xf numFmtId="0" fontId="160" fillId="0" borderId="0" xfId="8972" applyFont="1" applyBorder="1"/>
    <xf numFmtId="0" fontId="160" fillId="0" borderId="0" xfId="8972" applyFont="1" applyBorder="1" applyAlignment="1">
      <alignment horizontal="right"/>
    </xf>
    <xf numFmtId="0" fontId="160" fillId="0" borderId="0" xfId="8972" applyFont="1" applyAlignment="1">
      <alignment horizontal="right"/>
    </xf>
    <xf numFmtId="3" fontId="99" fillId="0" borderId="0" xfId="5245" applyNumberFormat="1" applyFont="1" applyFill="1" applyBorder="1" applyAlignment="1">
      <alignment horizontal="right"/>
    </xf>
    <xf numFmtId="178" fontId="120" fillId="0" borderId="0" xfId="9519" applyNumberFormat="1" applyFont="1" applyFill="1" applyBorder="1" applyAlignment="1"/>
    <xf numFmtId="0" fontId="102" fillId="0" borderId="0" xfId="8972" applyFont="1" applyFill="1" applyBorder="1" applyAlignment="1">
      <alignment horizontal="right" vertical="center" readingOrder="2"/>
    </xf>
    <xf numFmtId="0" fontId="197" fillId="0" borderId="0" xfId="8972" applyFont="1" applyFill="1" applyBorder="1" applyAlignment="1">
      <alignment horizontal="right" vertical="center"/>
    </xf>
    <xf numFmtId="0" fontId="112" fillId="9" borderId="0" xfId="8972" applyFont="1" applyFill="1" applyBorder="1" applyAlignment="1">
      <alignment horizontal="right" vertical="center"/>
    </xf>
    <xf numFmtId="0" fontId="134" fillId="0" borderId="0" xfId="8972" applyFont="1" applyFill="1" applyBorder="1" applyAlignment="1">
      <alignment horizontal="right"/>
    </xf>
    <xf numFmtId="0" fontId="120" fillId="0" borderId="0" xfId="8972" applyFont="1" applyFill="1" applyBorder="1" applyAlignment="1">
      <alignment horizontal="left"/>
    </xf>
    <xf numFmtId="0" fontId="198" fillId="0" borderId="0" xfId="0" applyFont="1" applyFill="1" applyBorder="1" applyAlignment="1">
      <alignment horizontal="right"/>
    </xf>
    <xf numFmtId="0" fontId="160" fillId="0" borderId="0" xfId="0" applyFont="1" applyBorder="1" applyAlignment="1">
      <alignment horizontal="right"/>
    </xf>
    <xf numFmtId="0" fontId="118" fillId="8" borderId="0" xfId="0" applyFont="1" applyFill="1" applyAlignment="1">
      <alignment horizontal="right"/>
    </xf>
    <xf numFmtId="3" fontId="141" fillId="8" borderId="0" xfId="5245" applyNumberFormat="1" applyFont="1" applyFill="1" applyBorder="1" applyAlignment="1">
      <alignment horizontal="right"/>
    </xf>
    <xf numFmtId="0" fontId="98" fillId="0" borderId="0" xfId="8972" applyFont="1" applyFill="1" applyBorder="1" applyAlignment="1">
      <alignment horizontal="right" indent="2"/>
    </xf>
    <xf numFmtId="0" fontId="118" fillId="0" borderId="0" xfId="0" applyFont="1" applyFill="1" applyBorder="1" applyAlignment="1">
      <alignment horizontal="right" vertical="center"/>
    </xf>
    <xf numFmtId="3" fontId="141" fillId="0" borderId="0" xfId="5245" applyNumberFormat="1" applyFont="1" applyFill="1" applyBorder="1" applyAlignment="1">
      <alignment horizontal="right"/>
    </xf>
    <xf numFmtId="0" fontId="94" fillId="0" borderId="0" xfId="8972" applyFont="1" applyFill="1" applyBorder="1" applyAlignment="1">
      <alignment horizontal="right"/>
    </xf>
    <xf numFmtId="0" fontId="134" fillId="0" borderId="0" xfId="0" applyFont="1" applyFill="1" applyBorder="1" applyAlignment="1">
      <alignment horizontal="right"/>
    </xf>
    <xf numFmtId="0" fontId="120" fillId="0" borderId="0" xfId="8972" applyFont="1" applyFill="1" applyBorder="1" applyAlignment="1">
      <alignment horizontal="right"/>
    </xf>
    <xf numFmtId="0" fontId="112" fillId="9" borderId="0" xfId="0" applyFont="1" applyFill="1" applyBorder="1" applyAlignment="1">
      <alignment horizontal="right" vertical="center"/>
    </xf>
    <xf numFmtId="0" fontId="96" fillId="0" borderId="0" xfId="8972" applyFont="1" applyFill="1"/>
    <xf numFmtId="0" fontId="96" fillId="0" borderId="0" xfId="8972" applyFont="1" applyFill="1" applyBorder="1"/>
    <xf numFmtId="168" fontId="96" fillId="0" borderId="0" xfId="8972" applyNumberFormat="1" applyFont="1" applyFill="1" applyBorder="1" applyAlignment="1">
      <alignment vertical="center"/>
    </xf>
    <xf numFmtId="167" fontId="200" fillId="0" borderId="0" xfId="5245" applyNumberFormat="1" applyFont="1" applyFill="1" applyBorder="1" applyAlignment="1">
      <alignment horizontal="right"/>
    </xf>
    <xf numFmtId="0" fontId="98" fillId="0" borderId="0" xfId="5245" applyFont="1" applyFill="1" applyBorder="1" applyAlignment="1">
      <alignment horizontal="right" wrapText="1"/>
    </xf>
    <xf numFmtId="168" fontId="96" fillId="0" borderId="0" xfId="8972" applyNumberFormat="1" applyFont="1" applyFill="1" applyBorder="1" applyAlignment="1">
      <alignment horizontal="center" vertical="center"/>
    </xf>
    <xf numFmtId="0" fontId="98" fillId="0" borderId="0" xfId="5245" applyFont="1" applyFill="1" applyBorder="1" applyAlignment="1">
      <alignment horizontal="left"/>
    </xf>
    <xf numFmtId="0" fontId="98" fillId="0" borderId="0" xfId="8972" applyFont="1" applyFill="1" applyBorder="1" applyAlignment="1">
      <alignment horizontal="left"/>
    </xf>
    <xf numFmtId="0" fontId="98" fillId="0" borderId="0" xfId="8972" applyFont="1" applyFill="1" applyBorder="1" applyAlignment="1">
      <alignment horizontal="right"/>
    </xf>
    <xf numFmtId="0" fontId="98" fillId="0" borderId="0" xfId="8972" applyFont="1" applyAlignment="1">
      <alignment horizontal="right"/>
    </xf>
    <xf numFmtId="0" fontId="102" fillId="0" borderId="0" xfId="8972" applyFont="1" applyFill="1" applyBorder="1" applyAlignment="1">
      <alignment horizontal="right" vertical="center"/>
    </xf>
    <xf numFmtId="0" fontId="98" fillId="0" borderId="26" xfId="8972" applyFont="1" applyFill="1" applyBorder="1" applyAlignment="1">
      <alignment horizontal="right"/>
    </xf>
    <xf numFmtId="2" fontId="99" fillId="0" borderId="0" xfId="0" applyNumberFormat="1" applyFont="1"/>
    <xf numFmtId="0" fontId="134" fillId="0" borderId="0" xfId="8972" applyFont="1" applyFill="1" applyBorder="1" applyAlignment="1">
      <alignment horizontal="left"/>
    </xf>
    <xf numFmtId="0" fontId="98" fillId="0" borderId="0" xfId="5245" applyFont="1" applyFill="1" applyBorder="1" applyAlignment="1"/>
    <xf numFmtId="0" fontId="118" fillId="8" borderId="0" xfId="8972" applyFont="1" applyFill="1" applyAlignment="1">
      <alignment horizontal="right"/>
    </xf>
    <xf numFmtId="0" fontId="99" fillId="8" borderId="0" xfId="0" applyFont="1" applyFill="1" applyBorder="1" applyAlignment="1">
      <alignment horizontal="right"/>
    </xf>
    <xf numFmtId="1" fontId="141" fillId="8" borderId="0" xfId="0" applyNumberFormat="1" applyFont="1" applyFill="1" applyBorder="1" applyAlignment="1" applyProtection="1"/>
    <xf numFmtId="0" fontId="98" fillId="0" borderId="0" xfId="0" applyFont="1" applyFill="1" applyBorder="1" applyAlignment="1">
      <alignment horizontal="right" indent="2"/>
    </xf>
    <xf numFmtId="0" fontId="99" fillId="0" borderId="0" xfId="0" applyFont="1" applyFill="1" applyBorder="1" applyAlignment="1">
      <alignment horizontal="right"/>
    </xf>
    <xf numFmtId="1" fontId="141" fillId="8" borderId="0" xfId="0" applyNumberFormat="1" applyFont="1" applyFill="1" applyBorder="1"/>
    <xf numFmtId="0" fontId="94" fillId="0" borderId="0" xfId="8972" applyFont="1" applyFill="1" applyBorder="1" applyAlignment="1">
      <alignment horizontal="right" vertical="center"/>
    </xf>
    <xf numFmtId="3" fontId="118" fillId="8" borderId="0" xfId="3030" applyNumberFormat="1" applyFont="1" applyFill="1" applyBorder="1" applyAlignment="1">
      <alignment horizontal="right"/>
    </xf>
    <xf numFmtId="3" fontId="118" fillId="8" borderId="0" xfId="3035" applyNumberFormat="1" applyFont="1" applyFill="1" applyBorder="1" applyAlignment="1">
      <alignment horizontal="right"/>
    </xf>
    <xf numFmtId="3" fontId="118" fillId="8" borderId="0" xfId="4" applyNumberFormat="1" applyFont="1" applyFill="1" applyBorder="1" applyAlignment="1">
      <alignment horizontal="right"/>
    </xf>
    <xf numFmtId="0" fontId="98" fillId="0" borderId="0" xfId="8972" applyFont="1" applyFill="1" applyBorder="1" applyAlignment="1">
      <alignment horizontal="right" vertical="center"/>
    </xf>
    <xf numFmtId="0" fontId="99" fillId="0" borderId="0" xfId="0" applyFont="1" applyFill="1" applyBorder="1" applyAlignment="1"/>
    <xf numFmtId="0" fontId="96" fillId="32" borderId="0" xfId="8972" applyFont="1" applyFill="1"/>
    <xf numFmtId="171" fontId="94" fillId="0" borderId="0" xfId="8972" applyNumberFormat="1" applyFont="1" applyFill="1" applyBorder="1" applyAlignment="1">
      <alignment horizontal="right"/>
    </xf>
    <xf numFmtId="171" fontId="126" fillId="0" borderId="0" xfId="8972" applyNumberFormat="1" applyFont="1" applyFill="1" applyBorder="1" applyAlignment="1">
      <alignment horizontal="right"/>
    </xf>
    <xf numFmtId="0" fontId="94" fillId="0" borderId="0" xfId="8972" applyFont="1" applyFill="1" applyBorder="1" applyAlignment="1">
      <alignment horizontal="right" vertical="center" readingOrder="2"/>
    </xf>
    <xf numFmtId="0" fontId="112" fillId="9" borderId="0" xfId="8972" applyFont="1" applyFill="1" applyBorder="1" applyAlignment="1">
      <alignment vertical="center"/>
    </xf>
    <xf numFmtId="0" fontId="141" fillId="8" borderId="0" xfId="0" applyFont="1" applyFill="1" applyBorder="1" applyAlignment="1">
      <alignment horizontal="right"/>
    </xf>
    <xf numFmtId="183" fontId="99" fillId="0" borderId="0" xfId="3028" applyNumberFormat="1" applyFont="1" applyFill="1"/>
    <xf numFmtId="183" fontId="99" fillId="0" borderId="0" xfId="4" applyNumberFormat="1" applyFont="1" applyFill="1"/>
    <xf numFmtId="183" fontId="99" fillId="0" borderId="0" xfId="3028" applyNumberFormat="1" applyFont="1" applyFill="1" applyBorder="1"/>
    <xf numFmtId="183" fontId="99" fillId="0" borderId="0" xfId="4" applyNumberFormat="1" applyFont="1" applyFill="1" applyBorder="1"/>
    <xf numFmtId="183" fontId="99" fillId="8" borderId="0" xfId="3028" applyNumberFormat="1" applyFont="1" applyFill="1" applyBorder="1"/>
    <xf numFmtId="183" fontId="99" fillId="8" borderId="0" xfId="4" applyNumberFormat="1" applyFont="1" applyFill="1" applyBorder="1"/>
    <xf numFmtId="0" fontId="99" fillId="0" borderId="0" xfId="0" applyFont="1" applyBorder="1" applyAlignment="1">
      <alignment horizontal="right"/>
    </xf>
    <xf numFmtId="0" fontId="120" fillId="0" borderId="0" xfId="8972" applyFont="1" applyFill="1" applyBorder="1" applyAlignment="1"/>
    <xf numFmtId="0" fontId="126" fillId="0" borderId="0" xfId="8972" applyFont="1" applyFill="1" applyBorder="1" applyAlignment="1">
      <alignment horizontal="right"/>
    </xf>
    <xf numFmtId="0" fontId="94" fillId="0" borderId="0" xfId="8972" applyFont="1" applyFill="1" applyBorder="1" applyAlignment="1">
      <alignment horizontal="right" readingOrder="2"/>
    </xf>
    <xf numFmtId="0" fontId="94" fillId="0" borderId="0" xfId="8972" applyFont="1" applyFill="1" applyBorder="1" applyAlignment="1"/>
    <xf numFmtId="0" fontId="112" fillId="9" borderId="0" xfId="0" applyFont="1" applyFill="1" applyBorder="1" applyAlignment="1">
      <alignment vertical="center"/>
    </xf>
    <xf numFmtId="0" fontId="112" fillId="0" borderId="0" xfId="0" applyFont="1" applyFill="1" applyBorder="1" applyAlignment="1">
      <alignment vertical="center"/>
    </xf>
    <xf numFmtId="0" fontId="118" fillId="8" borderId="0" xfId="8972" applyFont="1" applyFill="1" applyBorder="1" applyAlignment="1"/>
    <xf numFmtId="3" fontId="118" fillId="8" borderId="0" xfId="0" applyNumberFormat="1" applyFont="1" applyFill="1" applyBorder="1" applyAlignment="1"/>
    <xf numFmtId="3" fontId="118" fillId="0" borderId="0" xfId="0" applyNumberFormat="1" applyFont="1" applyFill="1" applyBorder="1" applyAlignment="1">
      <alignment horizontal="right"/>
    </xf>
    <xf numFmtId="0" fontId="98" fillId="0" borderId="0" xfId="5245" applyFont="1" applyFill="1" applyBorder="1" applyAlignment="1">
      <alignment horizontal="right" vertical="center" wrapText="1" indent="1" readingOrder="2"/>
    </xf>
    <xf numFmtId="0" fontId="98" fillId="0" borderId="0" xfId="9518" applyFont="1" applyFill="1" applyBorder="1" applyAlignment="1" applyProtection="1">
      <alignment horizontal="right" indent="1"/>
    </xf>
    <xf numFmtId="0" fontId="94" fillId="0" borderId="0" xfId="8871" applyFont="1" applyFill="1" applyBorder="1" applyAlignment="1">
      <alignment horizontal="right" readingOrder="2"/>
    </xf>
    <xf numFmtId="0" fontId="94" fillId="0" borderId="0" xfId="8871" applyFont="1" applyFill="1" applyBorder="1" applyAlignment="1">
      <alignment horizontal="right"/>
    </xf>
    <xf numFmtId="0" fontId="96" fillId="0" borderId="0" xfId="8871" applyFont="1" applyFill="1" applyAlignment="1">
      <alignment horizontal="right"/>
    </xf>
    <xf numFmtId="0" fontId="112" fillId="9" borderId="0" xfId="8871" applyNumberFormat="1" applyFont="1" applyFill="1" applyBorder="1" applyAlignment="1">
      <alignment horizontal="right" indent="1"/>
    </xf>
    <xf numFmtId="0" fontId="112" fillId="9" borderId="0" xfId="8871" applyFont="1" applyFill="1" applyBorder="1" applyAlignment="1">
      <alignment horizontal="right" vertical="center"/>
    </xf>
    <xf numFmtId="0" fontId="98" fillId="0" borderId="0" xfId="8871" applyNumberFormat="1" applyFont="1" applyFill="1" applyBorder="1" applyAlignment="1">
      <alignment horizontal="right" indent="3"/>
    </xf>
    <xf numFmtId="0" fontId="118" fillId="0" borderId="0" xfId="8871" applyFont="1" applyFill="1" applyBorder="1"/>
    <xf numFmtId="0" fontId="120" fillId="0" borderId="0" xfId="8871" applyFont="1" applyFill="1" applyBorder="1" applyAlignment="1">
      <alignment horizontal="right"/>
    </xf>
    <xf numFmtId="0" fontId="201" fillId="0" borderId="2" xfId="8955" applyFont="1" applyFill="1" applyBorder="1" applyAlignment="1">
      <alignment horizontal="right" vertical="center"/>
    </xf>
    <xf numFmtId="171" fontId="167" fillId="0" borderId="0" xfId="3270" applyNumberFormat="1" applyFont="1" applyFill="1" applyAlignment="1">
      <alignment horizontal="right"/>
    </xf>
    <xf numFmtId="183" fontId="167" fillId="0" borderId="0" xfId="3270" applyNumberFormat="1" applyFont="1" applyFill="1" applyBorder="1" applyAlignment="1">
      <alignment horizontal="right"/>
    </xf>
    <xf numFmtId="171" fontId="202" fillId="0" borderId="0" xfId="3270" applyNumberFormat="1" applyFont="1" applyFill="1" applyBorder="1" applyAlignment="1">
      <alignment horizontal="right"/>
    </xf>
    <xf numFmtId="0" fontId="160" fillId="0" borderId="0" xfId="8972" applyFont="1"/>
    <xf numFmtId="0" fontId="160" fillId="0" borderId="0" xfId="8972" applyFont="1" applyFill="1" applyAlignment="1">
      <alignment horizontal="right"/>
    </xf>
    <xf numFmtId="0" fontId="96" fillId="0" borderId="0" xfId="5244" applyFont="1"/>
    <xf numFmtId="0" fontId="94" fillId="0" borderId="0" xfId="0" applyFont="1" applyAlignment="1">
      <alignment horizontal="right" readingOrder="2"/>
    </xf>
    <xf numFmtId="0" fontId="96" fillId="0" borderId="0" xfId="5244" applyFont="1" applyFill="1"/>
    <xf numFmtId="0" fontId="160" fillId="0" borderId="0" xfId="5244" applyFont="1" applyFill="1"/>
    <xf numFmtId="0" fontId="112" fillId="9" borderId="0" xfId="5244" applyFont="1" applyFill="1" applyBorder="1" applyAlignment="1">
      <alignment horizontal="right" vertical="center"/>
    </xf>
    <xf numFmtId="0" fontId="112" fillId="9" borderId="0" xfId="5244" applyFont="1" applyFill="1" applyBorder="1" applyAlignment="1">
      <alignment vertical="center"/>
    </xf>
    <xf numFmtId="0" fontId="120" fillId="0" borderId="0" xfId="5244" applyFont="1" applyFill="1" applyBorder="1" applyAlignment="1"/>
    <xf numFmtId="0" fontId="126" fillId="0" borderId="0" xfId="5244" applyFont="1" applyFill="1" applyBorder="1" applyAlignment="1"/>
    <xf numFmtId="0" fontId="96" fillId="0" borderId="0" xfId="5244" applyFont="1" applyFill="1" applyBorder="1"/>
    <xf numFmtId="0" fontId="98" fillId="0" borderId="0" xfId="5244" applyFont="1" applyFill="1" applyBorder="1"/>
    <xf numFmtId="0" fontId="96" fillId="0" borderId="0" xfId="5244" applyFont="1" applyBorder="1"/>
    <xf numFmtId="0" fontId="204" fillId="0" borderId="0" xfId="5244" applyFont="1" applyFill="1" applyBorder="1" applyAlignment="1"/>
    <xf numFmtId="0" fontId="118" fillId="0" borderId="0" xfId="5244" applyFont="1" applyFill="1" applyBorder="1" applyAlignment="1"/>
    <xf numFmtId="0" fontId="160" fillId="0" borderId="0" xfId="5244" applyFont="1"/>
    <xf numFmtId="0" fontId="112" fillId="6" borderId="0" xfId="5244" applyFont="1" applyFill="1" applyBorder="1" applyAlignment="1">
      <alignment horizontal="right" vertical="center"/>
    </xf>
    <xf numFmtId="0" fontId="120" fillId="0" borderId="0" xfId="5244" applyFont="1" applyFill="1" applyBorder="1"/>
    <xf numFmtId="3" fontId="98" fillId="8" borderId="0" xfId="0" applyNumberFormat="1" applyFont="1" applyFill="1" applyBorder="1"/>
    <xf numFmtId="0" fontId="160" fillId="0" borderId="0" xfId="5244" applyFont="1" applyBorder="1"/>
    <xf numFmtId="0" fontId="129" fillId="0" borderId="0" xfId="5244" applyFont="1" applyAlignment="1">
      <alignment horizontal="right" vertical="center" readingOrder="2"/>
    </xf>
    <xf numFmtId="0" fontId="102" fillId="0" borderId="0" xfId="5244" applyFont="1" applyFill="1" applyBorder="1" applyAlignment="1">
      <alignment vertical="center"/>
    </xf>
    <xf numFmtId="0" fontId="205" fillId="9" borderId="0" xfId="0" applyFont="1" applyFill="1" applyBorder="1" applyAlignment="1">
      <alignment horizontal="right" vertical="center"/>
    </xf>
    <xf numFmtId="0" fontId="118" fillId="8" borderId="0" xfId="5244" applyFont="1" applyFill="1" applyBorder="1"/>
    <xf numFmtId="3" fontId="141" fillId="8" borderId="0" xfId="0" applyNumberFormat="1" applyFont="1" applyFill="1" applyBorder="1"/>
    <xf numFmtId="0" fontId="98" fillId="0" borderId="0" xfId="7" applyNumberFormat="1" applyFont="1" applyBorder="1" applyAlignment="1">
      <alignment horizontal="right" indent="2" readingOrder="2"/>
    </xf>
    <xf numFmtId="0" fontId="120" fillId="0" borderId="0" xfId="5244" applyFont="1" applyFill="1" applyBorder="1" applyAlignment="1">
      <alignment horizontal="left"/>
    </xf>
    <xf numFmtId="0" fontId="118" fillId="0" borderId="0" xfId="5244" applyFont="1" applyFill="1" applyBorder="1" applyAlignment="1">
      <alignment horizontal="right" vertical="top" readingOrder="2"/>
    </xf>
    <xf numFmtId="0" fontId="102" fillId="0" borderId="0" xfId="5244" applyFont="1" applyFill="1" applyBorder="1" applyAlignment="1"/>
    <xf numFmtId="0" fontId="118" fillId="8" borderId="0" xfId="5244" applyFont="1" applyFill="1"/>
    <xf numFmtId="0" fontId="118" fillId="3" borderId="0" xfId="5244" applyFont="1" applyFill="1" applyBorder="1"/>
    <xf numFmtId="3" fontId="118" fillId="3" borderId="0" xfId="5244" applyNumberFormat="1" applyFont="1" applyFill="1" applyAlignment="1">
      <alignment horizontal="right"/>
    </xf>
    <xf numFmtId="3" fontId="96" fillId="0" borderId="0" xfId="5244" applyNumberFormat="1" applyFont="1"/>
    <xf numFmtId="0" fontId="98" fillId="0" borderId="0" xfId="7" applyFont="1" applyBorder="1" applyAlignment="1">
      <alignment horizontal="right" indent="2"/>
    </xf>
    <xf numFmtId="173" fontId="96" fillId="0" borderId="0" xfId="33" applyNumberFormat="1" applyFont="1"/>
    <xf numFmtId="10" fontId="96" fillId="0" borderId="0" xfId="33" applyNumberFormat="1" applyFont="1"/>
    <xf numFmtId="0" fontId="134" fillId="0" borderId="0" xfId="5244" applyFont="1" applyFill="1" applyBorder="1"/>
    <xf numFmtId="0" fontId="102" fillId="0" borderId="0" xfId="5244" applyFont="1" applyAlignment="1">
      <alignment horizontal="right" vertical="center" readingOrder="2"/>
    </xf>
    <xf numFmtId="171" fontId="118" fillId="0" borderId="0" xfId="4" applyNumberFormat="1" applyFont="1" applyFill="1" applyBorder="1"/>
    <xf numFmtId="0" fontId="98" fillId="0" borderId="0" xfId="7" applyNumberFormat="1" applyFont="1" applyFill="1" applyBorder="1" applyAlignment="1">
      <alignment horizontal="right" vertical="center" indent="2"/>
    </xf>
    <xf numFmtId="171" fontId="98" fillId="0" borderId="0" xfId="4" applyNumberFormat="1" applyFont="1" applyFill="1" applyBorder="1"/>
    <xf numFmtId="171" fontId="162" fillId="0" borderId="0" xfId="4" applyNumberFormat="1" applyFont="1" applyFill="1" applyBorder="1"/>
    <xf numFmtId="0" fontId="160" fillId="0" borderId="0" xfId="5244" applyFont="1" applyFill="1" applyBorder="1"/>
    <xf numFmtId="178" fontId="120" fillId="0" borderId="0" xfId="9520" applyNumberFormat="1" applyFont="1" applyFill="1" applyBorder="1" applyAlignment="1"/>
    <xf numFmtId="0" fontId="166" fillId="0" borderId="0" xfId="5244" applyFont="1" applyFill="1" applyBorder="1" applyAlignment="1"/>
    <xf numFmtId="0" fontId="118" fillId="0" borderId="0" xfId="5244" applyFont="1" applyFill="1" applyBorder="1" applyAlignment="1">
      <alignment vertical="center"/>
    </xf>
    <xf numFmtId="0" fontId="102" fillId="0" borderId="0" xfId="5244" applyFont="1" applyFill="1" applyAlignment="1"/>
    <xf numFmtId="0" fontId="112" fillId="0" borderId="0" xfId="5244" applyFont="1" applyFill="1" applyBorder="1" applyAlignment="1">
      <alignment vertical="center"/>
    </xf>
    <xf numFmtId="167" fontId="118" fillId="8" borderId="0" xfId="0" applyNumberFormat="1" applyFont="1" applyFill="1" applyBorder="1" applyAlignment="1"/>
    <xf numFmtId="167" fontId="118" fillId="0" borderId="0" xfId="0" applyNumberFormat="1" applyFont="1" applyFill="1" applyBorder="1" applyAlignment="1"/>
    <xf numFmtId="168" fontId="96" fillId="0" borderId="0" xfId="5244" applyNumberFormat="1" applyFont="1"/>
    <xf numFmtId="4" fontId="96" fillId="0" borderId="0" xfId="5244" applyNumberFormat="1" applyFont="1"/>
    <xf numFmtId="167" fontId="99" fillId="0" borderId="0" xfId="0" applyNumberFormat="1" applyFont="1" applyFill="1" applyBorder="1" applyAlignment="1"/>
    <xf numFmtId="168" fontId="160" fillId="0" borderId="0" xfId="5244" applyNumberFormat="1" applyFont="1" applyBorder="1"/>
    <xf numFmtId="0" fontId="166" fillId="0" borderId="0" xfId="5244" applyFont="1" applyFill="1"/>
    <xf numFmtId="0" fontId="102" fillId="0" borderId="0" xfId="5244" applyFont="1" applyFill="1" applyBorder="1" applyAlignment="1">
      <alignment horizontal="right" vertical="top" readingOrder="2"/>
    </xf>
    <xf numFmtId="0" fontId="111" fillId="0" borderId="0" xfId="5244" applyFont="1" applyFill="1" applyBorder="1" applyAlignment="1">
      <alignment horizontal="right" readingOrder="2"/>
    </xf>
    <xf numFmtId="0" fontId="169" fillId="0" borderId="0" xfId="5244" applyFont="1" applyFill="1" applyBorder="1" applyAlignment="1">
      <alignment horizontal="right" vertical="top" readingOrder="2"/>
    </xf>
    <xf numFmtId="168" fontId="98" fillId="0" borderId="0" xfId="5244" applyNumberFormat="1" applyFont="1"/>
    <xf numFmtId="2" fontId="98" fillId="0" borderId="0" xfId="5244" applyNumberFormat="1" applyFont="1"/>
    <xf numFmtId="0" fontId="94" fillId="0" borderId="0" xfId="5244" applyFont="1" applyFill="1" applyBorder="1" applyAlignment="1">
      <alignment vertical="top" readingOrder="2"/>
    </xf>
    <xf numFmtId="0" fontId="94" fillId="0" borderId="0" xfId="5244" applyFont="1" applyFill="1" applyBorder="1" applyAlignment="1">
      <alignment horizontal="right" vertical="top" readingOrder="2"/>
    </xf>
    <xf numFmtId="0" fontId="197" fillId="6" borderId="0" xfId="5244" applyFont="1" applyFill="1" applyBorder="1" applyAlignment="1">
      <alignment horizontal="right" vertical="top" readingOrder="2"/>
    </xf>
    <xf numFmtId="3" fontId="118" fillId="8" borderId="0" xfId="0" applyNumberFormat="1" applyFont="1" applyFill="1" applyBorder="1" applyAlignment="1">
      <alignment horizontal="right" vertical="center"/>
    </xf>
    <xf numFmtId="0" fontId="118" fillId="0" borderId="0" xfId="5244" applyFont="1" applyBorder="1"/>
    <xf numFmtId="3" fontId="118" fillId="0" borderId="0" xfId="0" applyNumberFormat="1" applyFont="1" applyFill="1" applyAlignment="1">
      <alignment horizontal="right"/>
    </xf>
    <xf numFmtId="0" fontId="98" fillId="0" borderId="0" xfId="5245" applyFont="1" applyFill="1" applyBorder="1" applyAlignment="1">
      <alignment horizontal="right" vertical="center" indent="2"/>
    </xf>
    <xf numFmtId="0" fontId="98" fillId="0" borderId="0" xfId="5245" applyFont="1" applyBorder="1"/>
    <xf numFmtId="0" fontId="118" fillId="0" borderId="0" xfId="5245" applyFont="1" applyFill="1" applyBorder="1" applyAlignment="1">
      <alignment horizontal="right"/>
    </xf>
    <xf numFmtId="0" fontId="129" fillId="0" borderId="0" xfId="5232" applyFont="1" applyAlignment="1"/>
    <xf numFmtId="0" fontId="96" fillId="0" borderId="0" xfId="5232" applyFont="1"/>
    <xf numFmtId="0" fontId="102" fillId="0" borderId="0" xfId="5232" applyFont="1" applyFill="1" applyBorder="1" applyAlignment="1">
      <alignment horizontal="right" vertical="top" readingOrder="2"/>
    </xf>
    <xf numFmtId="0" fontId="203" fillId="0" borderId="0" xfId="5232" applyFont="1"/>
    <xf numFmtId="0" fontId="96" fillId="0" borderId="0" xfId="5232" applyFont="1" applyFill="1"/>
    <xf numFmtId="0" fontId="203" fillId="0" borderId="0" xfId="5232" applyFont="1" applyFill="1"/>
    <xf numFmtId="0" fontId="98" fillId="0" borderId="0" xfId="5232" applyFont="1" applyFill="1" applyBorder="1" applyAlignment="1">
      <alignment horizontal="right" indent="2"/>
    </xf>
    <xf numFmtId="3" fontId="98" fillId="0" borderId="0" xfId="5232" applyNumberFormat="1" applyFont="1" applyFill="1" applyBorder="1"/>
    <xf numFmtId="0" fontId="166" fillId="0" borderId="0" xfId="5232" applyFont="1" applyFill="1" applyBorder="1" applyAlignment="1"/>
    <xf numFmtId="0" fontId="160" fillId="0" borderId="0" xfId="5232" applyFont="1" applyFill="1"/>
    <xf numFmtId="0" fontId="102" fillId="0" borderId="0" xfId="5232" applyFont="1" applyFill="1" applyBorder="1" applyAlignment="1">
      <alignment horizontal="right" vertical="center" readingOrder="2"/>
    </xf>
    <xf numFmtId="0" fontId="102" fillId="0" borderId="0" xfId="5232" applyFont="1" applyFill="1" applyBorder="1" applyAlignment="1">
      <alignment vertical="center"/>
    </xf>
    <xf numFmtId="0" fontId="112" fillId="9" borderId="0" xfId="5232" applyFont="1" applyFill="1" applyBorder="1" applyAlignment="1">
      <alignment vertical="center"/>
    </xf>
    <xf numFmtId="0" fontId="112" fillId="9" borderId="0" xfId="4328" applyFont="1" applyFill="1" applyBorder="1" applyAlignment="1">
      <alignment vertical="center"/>
    </xf>
    <xf numFmtId="0" fontId="118" fillId="8" borderId="0" xfId="5232" applyFont="1" applyFill="1" applyBorder="1"/>
    <xf numFmtId="3" fontId="118" fillId="8" borderId="0" xfId="4328" applyNumberFormat="1" applyFont="1" applyFill="1" applyBorder="1"/>
    <xf numFmtId="0" fontId="98" fillId="8" borderId="0" xfId="5232" applyFont="1" applyFill="1"/>
    <xf numFmtId="0" fontId="96" fillId="0" borderId="25" xfId="5232" applyFont="1" applyBorder="1"/>
    <xf numFmtId="3" fontId="98" fillId="0" borderId="0" xfId="4328" applyNumberFormat="1" applyFont="1" applyFill="1" applyBorder="1"/>
    <xf numFmtId="0" fontId="98" fillId="0" borderId="0" xfId="5232" applyFont="1"/>
    <xf numFmtId="0" fontId="98" fillId="3" borderId="0" xfId="5232" applyFont="1" applyFill="1" applyBorder="1" applyAlignment="1">
      <alignment horizontal="right" indent="2"/>
    </xf>
    <xf numFmtId="0" fontId="98" fillId="0" borderId="0" xfId="5232" applyFont="1" applyBorder="1"/>
    <xf numFmtId="0" fontId="120" fillId="0" borderId="0" xfId="5232" applyFont="1" applyFill="1" applyBorder="1" applyAlignment="1"/>
    <xf numFmtId="0" fontId="126" fillId="0" borderId="0" xfId="5232" applyFont="1" applyFill="1" applyBorder="1" applyAlignment="1"/>
    <xf numFmtId="0" fontId="169" fillId="0" borderId="0" xfId="5232" applyFont="1" applyFill="1" applyBorder="1" applyAlignment="1">
      <alignment vertical="center"/>
    </xf>
    <xf numFmtId="0" fontId="112" fillId="9" borderId="0" xfId="4328" applyFont="1" applyFill="1" applyBorder="1" applyAlignment="1">
      <alignment horizontal="right" vertical="center"/>
    </xf>
    <xf numFmtId="0" fontId="118" fillId="8" borderId="0" xfId="5232" applyFont="1" applyFill="1" applyBorder="1" applyAlignment="1">
      <alignment vertical="center"/>
    </xf>
    <xf numFmtId="3" fontId="118" fillId="8" borderId="0" xfId="4328" applyNumberFormat="1" applyFont="1" applyFill="1" applyBorder="1" applyAlignment="1">
      <alignment horizontal="right" vertical="center"/>
    </xf>
    <xf numFmtId="0" fontId="160" fillId="0" borderId="0" xfId="5232" applyFont="1"/>
    <xf numFmtId="0" fontId="98" fillId="0" borderId="0" xfId="5232" applyNumberFormat="1" applyFont="1" applyFill="1" applyBorder="1" applyAlignment="1">
      <alignment horizontal="right" indent="2"/>
    </xf>
    <xf numFmtId="0" fontId="204" fillId="0" borderId="0" xfId="5232" applyFont="1" applyFill="1" applyBorder="1" applyAlignment="1"/>
    <xf numFmtId="0" fontId="96" fillId="0" borderId="0" xfId="5232" applyFont="1" applyFill="1" applyBorder="1"/>
    <xf numFmtId="0" fontId="102" fillId="0" borderId="0" xfId="5232" applyFont="1" applyFill="1" applyAlignment="1">
      <alignment horizontal="right" vertical="center" readingOrder="2"/>
    </xf>
    <xf numFmtId="0" fontId="112" fillId="0" borderId="0" xfId="5232" applyFont="1" applyFill="1" applyAlignment="1">
      <alignment vertical="center"/>
    </xf>
    <xf numFmtId="0" fontId="102" fillId="0" borderId="0" xfId="5232" applyFont="1" applyFill="1" applyAlignment="1">
      <alignment vertical="center"/>
    </xf>
    <xf numFmtId="0" fontId="118" fillId="0" borderId="0" xfId="5232" applyFont="1" applyFill="1" applyBorder="1" applyAlignment="1">
      <alignment horizontal="right"/>
    </xf>
    <xf numFmtId="3" fontId="118" fillId="0" borderId="0" xfId="4328" applyNumberFormat="1" applyFont="1" applyFill="1" applyBorder="1"/>
    <xf numFmtId="3" fontId="98" fillId="0" borderId="0" xfId="4328" applyNumberFormat="1" applyFont="1" applyFill="1" applyBorder="1" applyAlignment="1">
      <alignment horizontal="right"/>
    </xf>
    <xf numFmtId="0" fontId="150" fillId="0" borderId="0" xfId="5232" applyFont="1" applyAlignment="1">
      <alignment horizontal="right" readingOrder="2"/>
    </xf>
    <xf numFmtId="0" fontId="120" fillId="0" borderId="0" xfId="5232" applyFont="1" applyAlignment="1">
      <alignment horizontal="right" readingOrder="2"/>
    </xf>
    <xf numFmtId="0" fontId="102" fillId="0" borderId="0" xfId="5232" applyFont="1" applyFill="1" applyAlignment="1">
      <alignment horizontal="right" readingOrder="2"/>
    </xf>
    <xf numFmtId="0" fontId="102" fillId="0" borderId="0" xfId="5232" applyFont="1" applyFill="1" applyAlignment="1"/>
    <xf numFmtId="3" fontId="96" fillId="0" borderId="0" xfId="5232" applyNumberFormat="1" applyFont="1"/>
    <xf numFmtId="0" fontId="118" fillId="8" borderId="0" xfId="5232" applyFont="1" applyFill="1" applyAlignment="1"/>
    <xf numFmtId="37" fontId="96" fillId="0" borderId="0" xfId="5232" applyNumberFormat="1" applyFont="1" applyFill="1"/>
    <xf numFmtId="0" fontId="98" fillId="0" borderId="0" xfId="5232" applyNumberFormat="1" applyFont="1" applyFill="1" applyBorder="1" applyAlignment="1">
      <alignment horizontal="right" vertical="center" wrapText="1" indent="2"/>
    </xf>
    <xf numFmtId="3" fontId="98" fillId="3" borderId="0" xfId="4328" applyNumberFormat="1" applyFont="1" applyFill="1" applyBorder="1"/>
    <xf numFmtId="0" fontId="96" fillId="0" borderId="25" xfId="5232" applyFont="1" applyFill="1" applyBorder="1"/>
    <xf numFmtId="3" fontId="116" fillId="0" borderId="0" xfId="4328" applyNumberFormat="1" applyFont="1" applyFill="1" applyBorder="1" applyAlignment="1">
      <alignment horizontal="right"/>
    </xf>
    <xf numFmtId="0" fontId="150" fillId="0" borderId="0" xfId="5232" applyFont="1" applyFill="1" applyAlignment="1">
      <alignment horizontal="right" readingOrder="2"/>
    </xf>
    <xf numFmtId="0" fontId="120" fillId="0" borderId="0" xfId="5232" applyFont="1" applyFill="1" applyAlignment="1"/>
    <xf numFmtId="0" fontId="120" fillId="0" borderId="0" xfId="5232" applyFont="1" applyFill="1" applyAlignment="1">
      <alignment horizontal="left"/>
    </xf>
    <xf numFmtId="0" fontId="112" fillId="6" borderId="0" xfId="5232" applyFont="1" applyFill="1" applyBorder="1" applyAlignment="1">
      <alignment vertical="center"/>
    </xf>
    <xf numFmtId="0" fontId="112" fillId="6" borderId="0" xfId="5232" applyFont="1" applyFill="1" applyBorder="1" applyAlignment="1">
      <alignment horizontal="right" vertical="center"/>
    </xf>
    <xf numFmtId="0" fontId="112" fillId="6" borderId="0" xfId="5232" applyFont="1" applyFill="1" applyBorder="1" applyAlignment="1">
      <alignment horizontal="right" vertical="center" wrapText="1"/>
    </xf>
    <xf numFmtId="3" fontId="98" fillId="0" borderId="0" xfId="4328" applyNumberFormat="1" applyFont="1" applyFill="1" applyBorder="1" applyAlignment="1"/>
    <xf numFmtId="0" fontId="98" fillId="0" borderId="0" xfId="5232" applyFont="1" applyFill="1" applyBorder="1" applyAlignment="1">
      <alignment horizontal="right" vertical="center" wrapText="1" indent="2"/>
    </xf>
    <xf numFmtId="0" fontId="150" fillId="0" borderId="0" xfId="5232" applyFont="1" applyFill="1" applyBorder="1" applyAlignment="1">
      <alignment horizontal="right" readingOrder="2"/>
    </xf>
    <xf numFmtId="0" fontId="96" fillId="0" borderId="0" xfId="5232" applyFont="1" applyBorder="1"/>
    <xf numFmtId="0" fontId="102" fillId="0" borderId="0" xfId="5232" applyFont="1" applyFill="1" applyAlignment="1">
      <alignment horizontal="right" vertical="top" readingOrder="2"/>
    </xf>
    <xf numFmtId="0" fontId="118" fillId="8" borderId="0" xfId="5232" applyFont="1" applyFill="1" applyBorder="1" applyAlignment="1">
      <alignment horizontal="right" vertical="center"/>
    </xf>
    <xf numFmtId="3" fontId="118" fillId="8" borderId="0" xfId="4328" applyNumberFormat="1" applyFont="1" applyFill="1" applyBorder="1" applyAlignment="1"/>
    <xf numFmtId="0" fontId="98" fillId="0" borderId="0" xfId="5232" applyFont="1" applyBorder="1" applyAlignment="1">
      <alignment horizontal="right" vertical="center" indent="2"/>
    </xf>
    <xf numFmtId="0" fontId="160" fillId="0" borderId="0" xfId="5232" applyFont="1" applyBorder="1"/>
    <xf numFmtId="3" fontId="162" fillId="0" borderId="0" xfId="4328" applyNumberFormat="1" applyFont="1" applyFill="1" applyBorder="1" applyAlignment="1"/>
    <xf numFmtId="0" fontId="96" fillId="0" borderId="0" xfId="5232" applyFont="1" applyAlignment="1"/>
    <xf numFmtId="0" fontId="209" fillId="0" borderId="0" xfId="0" applyFont="1" applyAlignment="1">
      <alignment horizontal="left" indent="5"/>
    </xf>
    <xf numFmtId="0" fontId="210" fillId="0" borderId="0" xfId="0" applyFont="1"/>
    <xf numFmtId="0" fontId="211" fillId="0" borderId="0" xfId="7" applyFont="1" applyAlignment="1">
      <alignment horizontal="right" vertical="center" readingOrder="2"/>
    </xf>
    <xf numFmtId="0" fontId="212" fillId="0" borderId="0" xfId="7" applyFont="1" applyAlignment="1">
      <alignment horizontal="right"/>
    </xf>
    <xf numFmtId="0" fontId="212" fillId="0" borderId="0" xfId="7" applyFont="1" applyAlignment="1">
      <alignment horizontal="right" vertical="center"/>
    </xf>
    <xf numFmtId="0" fontId="213" fillId="0" borderId="0" xfId="7" applyFont="1" applyBorder="1"/>
    <xf numFmtId="0" fontId="214" fillId="0" borderId="0" xfId="7" applyFont="1" applyBorder="1"/>
    <xf numFmtId="0" fontId="215" fillId="0" borderId="0" xfId="7" applyFont="1" applyBorder="1"/>
    <xf numFmtId="0" fontId="7" fillId="0" borderId="0" xfId="7" applyFont="1"/>
    <xf numFmtId="0" fontId="216" fillId="0" borderId="0" xfId="7" applyFont="1" applyAlignment="1">
      <alignment horizontal="right" vertical="top" readingOrder="2"/>
    </xf>
    <xf numFmtId="0" fontId="212" fillId="0" borderId="0" xfId="7" applyFont="1" applyBorder="1" applyAlignment="1">
      <alignment horizontal="right" vertical="top"/>
    </xf>
    <xf numFmtId="0" fontId="212" fillId="0" borderId="0" xfId="7" applyFont="1" applyBorder="1" applyAlignment="1">
      <alignment horizontal="right" vertical="center"/>
    </xf>
    <xf numFmtId="0" fontId="217" fillId="0" borderId="0" xfId="7" applyFont="1" applyFill="1" applyBorder="1" applyAlignment="1">
      <alignment vertical="center"/>
    </xf>
    <xf numFmtId="0" fontId="217" fillId="0" borderId="0" xfId="7" applyFont="1" applyFill="1" applyBorder="1" applyAlignment="1"/>
    <xf numFmtId="0" fontId="218" fillId="0" borderId="0" xfId="7" applyFont="1" applyFill="1" applyBorder="1" applyAlignment="1"/>
    <xf numFmtId="0" fontId="211" fillId="0" borderId="0" xfId="7" applyFont="1" applyAlignment="1">
      <alignment horizontal="right" vertical="top" indent="1" readingOrder="2"/>
    </xf>
    <xf numFmtId="0" fontId="54" fillId="0" borderId="0" xfId="7" applyFont="1" applyAlignment="1">
      <alignment horizontal="right" vertical="top"/>
    </xf>
    <xf numFmtId="0" fontId="206" fillId="0" borderId="0" xfId="7" applyFont="1" applyAlignment="1">
      <alignment horizontal="center" vertical="top"/>
    </xf>
    <xf numFmtId="0" fontId="54" fillId="0" borderId="0" xfId="7" applyFont="1" applyAlignment="1">
      <alignment horizontal="right" vertical="center"/>
    </xf>
    <xf numFmtId="0" fontId="217" fillId="0" borderId="0" xfId="7" applyFont="1" applyFill="1" applyBorder="1"/>
    <xf numFmtId="171" fontId="217" fillId="0" borderId="0" xfId="4" applyNumberFormat="1" applyFont="1" applyFill="1" applyBorder="1" applyAlignment="1"/>
    <xf numFmtId="171" fontId="218" fillId="0" borderId="0" xfId="4" applyNumberFormat="1" applyFont="1" applyFill="1" applyBorder="1" applyAlignment="1"/>
    <xf numFmtId="171" fontId="219" fillId="0" borderId="0" xfId="4" applyNumberFormat="1" applyFont="1" applyBorder="1" applyAlignment="1"/>
    <xf numFmtId="0" fontId="54" fillId="0" borderId="0" xfId="11" applyFont="1" applyFill="1" applyAlignment="1">
      <alignment horizontal="right" indent="2"/>
    </xf>
    <xf numFmtId="0" fontId="52" fillId="0" borderId="0" xfId="7" applyFont="1" applyFill="1" applyAlignment="1">
      <alignment horizontal="right"/>
    </xf>
    <xf numFmtId="171" fontId="52" fillId="0" borderId="0" xfId="4" applyNumberFormat="1" applyFont="1" applyBorder="1" applyAlignment="1">
      <alignment horizontal="right"/>
    </xf>
    <xf numFmtId="0" fontId="221" fillId="0" borderId="0" xfId="7" applyFont="1" applyFill="1" applyBorder="1" applyAlignment="1">
      <alignment horizontal="left"/>
    </xf>
    <xf numFmtId="171" fontId="221" fillId="0" borderId="0" xfId="4" applyNumberFormat="1" applyFont="1" applyFill="1" applyBorder="1" applyAlignment="1"/>
    <xf numFmtId="171" fontId="222" fillId="0" borderId="0" xfId="4" applyNumberFormat="1" applyFont="1" applyFill="1" applyBorder="1" applyAlignment="1"/>
    <xf numFmtId="171" fontId="56" fillId="0" borderId="0" xfId="4" applyNumberFormat="1" applyFont="1" applyFill="1" applyBorder="1" applyAlignment="1">
      <alignment horizontal="right" vertical="center"/>
    </xf>
    <xf numFmtId="171" fontId="52" fillId="0" borderId="0" xfId="4" applyNumberFormat="1" applyFont="1" applyFill="1" applyBorder="1" applyAlignment="1">
      <alignment horizontal="right"/>
    </xf>
    <xf numFmtId="170" fontId="52" fillId="0" borderId="0" xfId="4" applyNumberFormat="1" applyFont="1" applyBorder="1" applyAlignment="1">
      <alignment horizontal="right"/>
    </xf>
    <xf numFmtId="0" fontId="223" fillId="0" borderId="0" xfId="7" applyFont="1" applyFill="1" applyAlignment="1">
      <alignment horizontal="right" vertical="center" textRotation="90"/>
    </xf>
    <xf numFmtId="0" fontId="52" fillId="0" borderId="0" xfId="7" applyFont="1" applyFill="1" applyAlignment="1">
      <alignment horizontal="right" vertical="center"/>
    </xf>
    <xf numFmtId="0" fontId="211" fillId="0" borderId="0" xfId="7" applyFont="1" applyFill="1" applyBorder="1" applyAlignment="1">
      <alignment horizontal="right" vertical="center" indent="1" readingOrder="2"/>
    </xf>
    <xf numFmtId="0" fontId="52" fillId="0" borderId="0" xfId="7" applyFont="1" applyFill="1" applyBorder="1" applyAlignment="1">
      <alignment horizontal="right" vertical="center" wrapText="1" indent="2"/>
    </xf>
    <xf numFmtId="0" fontId="54" fillId="0" borderId="0" xfId="7" applyFont="1" applyFill="1" applyBorder="1" applyAlignment="1">
      <alignment horizontal="right" vertical="center"/>
    </xf>
    <xf numFmtId="0" fontId="52" fillId="0" borderId="0" xfId="7" applyFont="1" applyFill="1" applyBorder="1" applyAlignment="1">
      <alignment horizontal="right" vertical="center"/>
    </xf>
    <xf numFmtId="0" fontId="212" fillId="0" borderId="0" xfId="7" applyFont="1" applyFill="1" applyBorder="1" applyAlignment="1">
      <alignment horizontal="right" vertical="center" wrapText="1"/>
    </xf>
    <xf numFmtId="0" fontId="213" fillId="0" borderId="0" xfId="7" applyFont="1" applyFill="1" applyBorder="1"/>
    <xf numFmtId="0" fontId="214" fillId="0" borderId="0" xfId="7" applyFont="1" applyFill="1" applyBorder="1"/>
    <xf numFmtId="0" fontId="215" fillId="0" borderId="0" xfId="7" applyFont="1" applyFill="1" applyBorder="1"/>
    <xf numFmtId="0" fontId="7" fillId="0" borderId="0" xfId="7" applyFont="1" applyFill="1"/>
    <xf numFmtId="0" fontId="52" fillId="0" borderId="0" xfId="7" applyFont="1" applyFill="1" applyBorder="1" applyAlignment="1">
      <alignment horizontal="right" vertical="center" indent="2"/>
    </xf>
    <xf numFmtId="168" fontId="61" fillId="0" borderId="0" xfId="7" applyNumberFormat="1" applyFont="1" applyFill="1" applyBorder="1" applyAlignment="1">
      <alignment horizontal="right" vertical="center"/>
    </xf>
    <xf numFmtId="168" fontId="52" fillId="0" borderId="0" xfId="7" applyNumberFormat="1" applyFont="1" applyFill="1" applyBorder="1" applyAlignment="1">
      <alignment horizontal="right" vertical="center"/>
    </xf>
    <xf numFmtId="0" fontId="212" fillId="0" borderId="0" xfId="7" applyFont="1" applyFill="1" applyBorder="1" applyAlignment="1">
      <alignment horizontal="right" vertical="center"/>
    </xf>
    <xf numFmtId="168" fontId="61" fillId="0" borderId="0" xfId="0" applyNumberFormat="1" applyFont="1" applyAlignment="1">
      <alignment horizontal="right"/>
    </xf>
    <xf numFmtId="168" fontId="52" fillId="0" borderId="0" xfId="7" applyNumberFormat="1" applyFont="1" applyAlignment="1">
      <alignment horizontal="right"/>
    </xf>
    <xf numFmtId="0" fontId="54" fillId="0" borderId="0" xfId="7" applyFont="1" applyFill="1" applyAlignment="1">
      <alignment horizontal="right"/>
    </xf>
    <xf numFmtId="168" fontId="52" fillId="0" borderId="0" xfId="7" applyNumberFormat="1" applyFont="1" applyFill="1" applyBorder="1" applyAlignment="1">
      <alignment horizontal="right"/>
    </xf>
    <xf numFmtId="0" fontId="54" fillId="0" borderId="0" xfId="7" applyFont="1" applyFill="1"/>
    <xf numFmtId="0" fontId="212" fillId="0" borderId="0" xfId="7" applyNumberFormat="1" applyFont="1" applyFill="1" applyAlignment="1">
      <alignment horizontal="right" readingOrder="1"/>
    </xf>
    <xf numFmtId="0" fontId="54" fillId="0" borderId="0" xfId="7" applyNumberFormat="1" applyFont="1" applyFill="1" applyAlignment="1">
      <alignment horizontal="right" readingOrder="1"/>
    </xf>
    <xf numFmtId="0" fontId="52" fillId="0" borderId="0" xfId="7" applyFont="1" applyFill="1" applyBorder="1" applyAlignment="1">
      <alignment vertical="center"/>
    </xf>
    <xf numFmtId="0" fontId="61" fillId="0" borderId="0" xfId="7" applyNumberFormat="1" applyFont="1" applyFill="1" applyBorder="1" applyAlignment="1">
      <alignment horizontal="right" vertical="center" readingOrder="1"/>
    </xf>
    <xf numFmtId="0" fontId="52" fillId="0" borderId="0" xfId="7" applyNumberFormat="1" applyFont="1" applyFill="1" applyBorder="1" applyAlignment="1">
      <alignment horizontal="right" readingOrder="1"/>
    </xf>
    <xf numFmtId="3" fontId="61" fillId="0" borderId="0" xfId="7" applyNumberFormat="1" applyFont="1" applyFill="1" applyBorder="1" applyAlignment="1">
      <alignment horizontal="right"/>
    </xf>
    <xf numFmtId="165" fontId="52" fillId="0" borderId="0" xfId="1" applyFont="1" applyFill="1" applyBorder="1" applyAlignment="1">
      <alignment horizontal="right"/>
    </xf>
    <xf numFmtId="167" fontId="61" fillId="0" borderId="0" xfId="7" applyNumberFormat="1" applyFont="1" applyFill="1" applyBorder="1" applyAlignment="1">
      <alignment horizontal="right"/>
    </xf>
    <xf numFmtId="165" fontId="224" fillId="0" borderId="0" xfId="1" applyFont="1" applyFill="1" applyBorder="1" applyAlignment="1">
      <alignment horizontal="right"/>
    </xf>
    <xf numFmtId="165" fontId="54" fillId="0" borderId="0" xfId="1" applyFont="1" applyFill="1" applyBorder="1" applyAlignment="1">
      <alignment horizontal="right"/>
    </xf>
    <xf numFmtId="0" fontId="54" fillId="0" borderId="0" xfId="7" applyFont="1" applyAlignment="1">
      <alignment horizontal="right"/>
    </xf>
    <xf numFmtId="170" fontId="52" fillId="0" borderId="0" xfId="4" applyNumberFormat="1" applyFont="1" applyFill="1" applyBorder="1" applyAlignment="1">
      <alignment horizontal="right"/>
    </xf>
    <xf numFmtId="0" fontId="61" fillId="0" borderId="0" xfId="7" applyFont="1" applyFill="1" applyBorder="1" applyAlignment="1">
      <alignment horizontal="left" vertical="center" indent="2"/>
    </xf>
    <xf numFmtId="0" fontId="212" fillId="0" borderId="0" xfId="7" applyFont="1" applyFill="1" applyAlignment="1">
      <alignment horizontal="right"/>
    </xf>
    <xf numFmtId="0" fontId="212" fillId="0" borderId="0" xfId="7" applyFont="1" applyFill="1"/>
    <xf numFmtId="0" fontId="211" fillId="0" borderId="0" xfId="7" applyFont="1" applyFill="1" applyAlignment="1">
      <alignment horizontal="right" vertical="center" readingOrder="2"/>
    </xf>
    <xf numFmtId="0" fontId="54" fillId="0" borderId="0" xfId="7" applyFont="1" applyFill="1" applyAlignment="1">
      <alignment horizontal="right" vertical="center"/>
    </xf>
    <xf numFmtId="0" fontId="225" fillId="0" borderId="0" xfId="11" applyFont="1" applyFill="1" applyBorder="1" applyAlignment="1">
      <alignment vertical="top" readingOrder="2"/>
    </xf>
    <xf numFmtId="0" fontId="54" fillId="0" borderId="0" xfId="7" applyFont="1"/>
    <xf numFmtId="0" fontId="211" fillId="0" borderId="0" xfId="7" applyFont="1" applyFill="1"/>
    <xf numFmtId="0" fontId="225" fillId="0" borderId="0" xfId="7" applyFont="1" applyFill="1" applyBorder="1" applyAlignment="1">
      <alignment vertical="top" wrapText="1"/>
    </xf>
    <xf numFmtId="0" fontId="212" fillId="0" borderId="0" xfId="7" applyFont="1"/>
    <xf numFmtId="0" fontId="212" fillId="0" borderId="0" xfId="7" applyFont="1" applyFill="1" applyAlignment="1">
      <alignment horizontal="right" vertical="center"/>
    </xf>
    <xf numFmtId="0" fontId="206" fillId="0" borderId="0" xfId="7" applyFont="1" applyFill="1" applyAlignment="1">
      <alignment horizontal="right" readingOrder="2"/>
    </xf>
    <xf numFmtId="0" fontId="206" fillId="0" borderId="0" xfId="7" applyFont="1" applyFill="1" applyAlignment="1">
      <alignment horizontal="right"/>
    </xf>
    <xf numFmtId="0" fontId="206" fillId="0" borderId="0" xfId="7" applyFont="1" applyFill="1" applyAlignment="1">
      <alignment horizontal="right" vertical="center"/>
    </xf>
    <xf numFmtId="0" fontId="226" fillId="0" borderId="1" xfId="7" applyFont="1" applyFill="1" applyBorder="1" applyAlignment="1">
      <alignment horizontal="right"/>
    </xf>
    <xf numFmtId="0" fontId="206" fillId="0" borderId="1" xfId="7" applyFont="1" applyFill="1" applyBorder="1" applyAlignment="1">
      <alignment horizontal="right"/>
    </xf>
    <xf numFmtId="0" fontId="206" fillId="0" borderId="1" xfId="7" applyFont="1" applyFill="1" applyBorder="1" applyAlignment="1">
      <alignment horizontal="right" vertical="center"/>
    </xf>
    <xf numFmtId="0" fontId="59" fillId="0" borderId="3" xfId="7" applyFont="1" applyFill="1" applyBorder="1" applyAlignment="1">
      <alignment vertical="center"/>
    </xf>
    <xf numFmtId="0" fontId="59" fillId="0" borderId="1" xfId="7" applyFont="1" applyFill="1" applyBorder="1" applyAlignment="1">
      <alignment horizontal="right"/>
    </xf>
    <xf numFmtId="0" fontId="59" fillId="0" borderId="2" xfId="7" applyFont="1" applyFill="1" applyBorder="1" applyAlignment="1">
      <alignment horizontal="right"/>
    </xf>
    <xf numFmtId="192" fontId="56" fillId="0" borderId="0" xfId="1" applyNumberFormat="1" applyFont="1" applyFill="1" applyBorder="1"/>
    <xf numFmtId="0" fontId="59" fillId="0" borderId="3" xfId="7" applyFont="1" applyFill="1" applyBorder="1" applyAlignment="1">
      <alignment horizontal="right" vertical="center"/>
    </xf>
    <xf numFmtId="0" fontId="52" fillId="0" borderId="0" xfId="7" applyFont="1" applyAlignment="1">
      <alignment horizontal="right"/>
    </xf>
    <xf numFmtId="0" fontId="52" fillId="0" borderId="0" xfId="7" applyFont="1" applyFill="1"/>
    <xf numFmtId="3" fontId="52" fillId="0" borderId="0" xfId="11" applyNumberFormat="1" applyFont="1" applyFill="1" applyBorder="1" applyAlignment="1">
      <alignment horizontal="right" indent="2"/>
    </xf>
    <xf numFmtId="192" fontId="59" fillId="0" borderId="0" xfId="1" applyNumberFormat="1" applyFont="1" applyFill="1" applyBorder="1" applyAlignment="1">
      <alignment horizontal="right"/>
    </xf>
    <xf numFmtId="192" fontId="59" fillId="0" borderId="0" xfId="1" applyNumberFormat="1" applyFont="1" applyAlignment="1">
      <alignment horizontal="right"/>
    </xf>
    <xf numFmtId="192" fontId="59" fillId="0" borderId="0" xfId="1" applyNumberFormat="1" applyFont="1" applyFill="1"/>
    <xf numFmtId="0" fontId="59" fillId="0" borderId="0" xfId="7" applyFont="1" applyFill="1" applyBorder="1" applyAlignment="1">
      <alignment horizontal="right" vertical="center"/>
    </xf>
    <xf numFmtId="192" fontId="52" fillId="0" borderId="0" xfId="1" applyNumberFormat="1" applyFont="1" applyAlignment="1">
      <alignment horizontal="right"/>
    </xf>
    <xf numFmtId="192" fontId="52" fillId="0" borderId="0" xfId="1" applyNumberFormat="1" applyFont="1" applyFill="1"/>
    <xf numFmtId="192" fontId="52" fillId="0" borderId="0" xfId="1" applyNumberFormat="1" applyFont="1" applyFill="1" applyBorder="1" applyAlignment="1">
      <alignment horizontal="right"/>
    </xf>
    <xf numFmtId="192" fontId="214" fillId="0" borderId="0" xfId="7" applyNumberFormat="1" applyFont="1" applyBorder="1"/>
    <xf numFmtId="0" fontId="59" fillId="0" borderId="0" xfId="7" applyFont="1" applyFill="1" applyBorder="1" applyAlignment="1">
      <alignment horizontal="right" vertical="center" wrapText="1"/>
    </xf>
    <xf numFmtId="192" fontId="52" fillId="0" borderId="1" xfId="1" applyNumberFormat="1" applyFont="1" applyFill="1" applyBorder="1" applyAlignment="1">
      <alignment horizontal="right"/>
    </xf>
    <xf numFmtId="192" fontId="52" fillId="0" borderId="1" xfId="1" applyNumberFormat="1" applyFont="1" applyFill="1" applyBorder="1"/>
    <xf numFmtId="0" fontId="226" fillId="0" borderId="3" xfId="7" applyFont="1" applyFill="1" applyBorder="1" applyAlignment="1"/>
    <xf numFmtId="0" fontId="227" fillId="0" borderId="3" xfId="7" applyFont="1" applyFill="1" applyBorder="1" applyAlignment="1">
      <alignment horizontal="right"/>
    </xf>
    <xf numFmtId="0" fontId="227" fillId="0" borderId="3" xfId="7" applyFont="1" applyFill="1" applyBorder="1" applyAlignment="1">
      <alignment horizontal="right" vertical="center"/>
    </xf>
    <xf numFmtId="0" fontId="228" fillId="0" borderId="0" xfId="0" applyFont="1" applyFill="1" applyBorder="1" applyAlignment="1">
      <alignment readingOrder="2"/>
    </xf>
    <xf numFmtId="0" fontId="229" fillId="0" borderId="0" xfId="0" applyFont="1" applyFill="1" applyBorder="1" applyAlignment="1">
      <alignment readingOrder="2"/>
    </xf>
    <xf numFmtId="0" fontId="230" fillId="0" borderId="0" xfId="0" applyFont="1" applyFill="1" applyBorder="1" applyAlignment="1">
      <alignment horizontal="center" vertical="center" wrapText="1" readingOrder="2"/>
    </xf>
    <xf numFmtId="0" fontId="231" fillId="0" borderId="0" xfId="0" applyFont="1" applyFill="1" applyBorder="1" applyAlignment="1">
      <alignment horizontal="center" vertical="center" readingOrder="2"/>
    </xf>
    <xf numFmtId="0" fontId="60" fillId="0" borderId="0" xfId="7" applyFont="1" applyFill="1" applyAlignment="1">
      <alignment horizontal="right" readingOrder="2"/>
    </xf>
    <xf numFmtId="3" fontId="228" fillId="0" borderId="0" xfId="1" applyNumberFormat="1" applyFont="1" applyFill="1" applyBorder="1" applyAlignment="1"/>
    <xf numFmtId="3" fontId="229" fillId="0" borderId="0" xfId="0" applyNumberFormat="1" applyFont="1" applyFill="1" applyBorder="1" applyAlignment="1">
      <alignment horizontal="right"/>
    </xf>
    <xf numFmtId="3" fontId="228" fillId="0" borderId="0" xfId="0" applyNumberFormat="1" applyFont="1" applyFill="1" applyBorder="1" applyAlignment="1">
      <alignment horizontal="right"/>
    </xf>
    <xf numFmtId="192" fontId="230" fillId="0" borderId="0" xfId="1" applyNumberFormat="1" applyFont="1" applyFill="1" applyBorder="1" applyAlignment="1"/>
    <xf numFmtId="3" fontId="230" fillId="0" borderId="0" xfId="0" applyNumberFormat="1" applyFont="1" applyFill="1" applyBorder="1" applyAlignment="1">
      <alignment horizontal="right"/>
    </xf>
    <xf numFmtId="3" fontId="230" fillId="0" borderId="0" xfId="0" applyNumberFormat="1" applyFont="1" applyBorder="1" applyAlignment="1">
      <alignment horizontal="right"/>
    </xf>
    <xf numFmtId="3" fontId="229" fillId="0" borderId="0" xfId="0" applyNumberFormat="1" applyFont="1" applyBorder="1" applyAlignment="1">
      <alignment horizontal="right"/>
    </xf>
    <xf numFmtId="3" fontId="212" fillId="0" borderId="0" xfId="7" applyNumberFormat="1" applyFont="1" applyFill="1" applyAlignment="1">
      <alignment horizontal="right"/>
    </xf>
    <xf numFmtId="0" fontId="230" fillId="0" borderId="0" xfId="0" applyFont="1" applyBorder="1" applyAlignment="1">
      <alignment horizontal="right"/>
    </xf>
    <xf numFmtId="3" fontId="228" fillId="0" borderId="0" xfId="0" applyNumberFormat="1" applyFont="1" applyBorder="1" applyAlignment="1">
      <alignment horizontal="right"/>
    </xf>
    <xf numFmtId="0" fontId="232" fillId="0" borderId="0" xfId="0" applyFont="1" applyBorder="1"/>
    <xf numFmtId="0" fontId="233" fillId="0" borderId="0" xfId="0" applyFont="1" applyBorder="1"/>
    <xf numFmtId="0" fontId="226" fillId="0" borderId="0" xfId="7" applyFont="1" applyFill="1" applyBorder="1" applyAlignment="1"/>
    <xf numFmtId="0" fontId="84" fillId="0" borderId="0" xfId="7" applyFont="1" applyFill="1" applyAlignment="1">
      <alignment horizontal="right" readingOrder="2"/>
    </xf>
    <xf numFmtId="0" fontId="234" fillId="0" borderId="0" xfId="7" applyFont="1" applyFill="1" applyAlignment="1">
      <alignment horizontal="right"/>
    </xf>
    <xf numFmtId="0" fontId="234" fillId="0" borderId="0" xfId="7" applyFont="1" applyFill="1" applyAlignment="1">
      <alignment horizontal="right" vertical="center"/>
    </xf>
    <xf numFmtId="0" fontId="235" fillId="0" borderId="2" xfId="7" applyFont="1" applyFill="1" applyBorder="1" applyAlignment="1">
      <alignment horizontal="right" vertical="center"/>
    </xf>
    <xf numFmtId="0" fontId="235" fillId="0" borderId="2" xfId="7" applyFont="1" applyFill="1" applyBorder="1" applyAlignment="1">
      <alignment horizontal="right" vertical="center" wrapText="1"/>
    </xf>
    <xf numFmtId="0" fontId="235" fillId="0" borderId="0" xfId="7" applyFont="1" applyFill="1" applyBorder="1" applyAlignment="1">
      <alignment horizontal="right" vertical="center"/>
    </xf>
    <xf numFmtId="3" fontId="236" fillId="0" borderId="3" xfId="7" applyNumberFormat="1" applyFont="1" applyFill="1" applyBorder="1" applyAlignment="1">
      <alignment horizontal="right"/>
    </xf>
    <xf numFmtId="3" fontId="145" fillId="0" borderId="0" xfId="7" applyNumberFormat="1" applyFont="1" applyFill="1" applyBorder="1" applyAlignment="1">
      <alignment horizontal="right"/>
    </xf>
    <xf numFmtId="3" fontId="237" fillId="0" borderId="0" xfId="7" applyNumberFormat="1" applyFont="1" applyFill="1" applyBorder="1" applyAlignment="1">
      <alignment horizontal="right"/>
    </xf>
    <xf numFmtId="3" fontId="145" fillId="0" borderId="1" xfId="7" applyNumberFormat="1" applyFont="1" applyFill="1" applyBorder="1" applyAlignment="1">
      <alignment horizontal="right"/>
    </xf>
    <xf numFmtId="3" fontId="237" fillId="0" borderId="1" xfId="7" applyNumberFormat="1" applyFont="1" applyFill="1" applyBorder="1" applyAlignment="1">
      <alignment horizontal="right"/>
    </xf>
    <xf numFmtId="0" fontId="238" fillId="0" borderId="0" xfId="7" applyFont="1" applyFill="1" applyBorder="1" applyAlignment="1"/>
    <xf numFmtId="0" fontId="239" fillId="0" borderId="0" xfId="7" applyFont="1" applyFill="1" applyBorder="1" applyAlignment="1">
      <alignment horizontal="right"/>
    </xf>
    <xf numFmtId="0" fontId="239" fillId="0" borderId="0" xfId="7" applyFont="1" applyFill="1" applyBorder="1" applyAlignment="1">
      <alignment horizontal="right" vertical="center"/>
    </xf>
    <xf numFmtId="0" fontId="2" fillId="0" borderId="0" xfId="7" applyFont="1" applyAlignment="1">
      <alignment horizontal="right"/>
    </xf>
    <xf numFmtId="0" fontId="2" fillId="0" borderId="0" xfId="0" applyFont="1"/>
    <xf numFmtId="0" fontId="238" fillId="0" borderId="1" xfId="7" applyFont="1" applyFill="1" applyBorder="1" applyAlignment="1">
      <alignment horizontal="right"/>
    </xf>
    <xf numFmtId="0" fontId="240" fillId="0" borderId="1" xfId="7" applyFont="1" applyFill="1" applyBorder="1" applyAlignment="1">
      <alignment horizontal="right"/>
    </xf>
    <xf numFmtId="0" fontId="240" fillId="0" borderId="1" xfId="7" applyFont="1" applyFill="1" applyBorder="1" applyAlignment="1">
      <alignment horizontal="right" vertical="center"/>
    </xf>
    <xf numFmtId="0" fontId="2" fillId="0" borderId="0" xfId="7" applyFont="1" applyBorder="1" applyAlignment="1">
      <alignment horizontal="right"/>
    </xf>
    <xf numFmtId="3" fontId="236" fillId="0" borderId="0" xfId="7" applyNumberFormat="1" applyFont="1" applyFill="1" applyBorder="1" applyAlignment="1">
      <alignment horizontal="right"/>
    </xf>
    <xf numFmtId="3" fontId="236" fillId="0" borderId="1" xfId="7" applyNumberFormat="1" applyFont="1" applyFill="1" applyBorder="1" applyAlignment="1">
      <alignment horizontal="right"/>
    </xf>
    <xf numFmtId="0" fontId="18" fillId="0" borderId="0" xfId="7" applyFont="1"/>
    <xf numFmtId="0" fontId="18" fillId="0" borderId="0" xfId="7" applyFont="1" applyFill="1" applyAlignment="1">
      <alignment horizontal="right"/>
    </xf>
    <xf numFmtId="0" fontId="18" fillId="0" borderId="0" xfId="7" applyFont="1" applyFill="1" applyAlignment="1">
      <alignment horizontal="right" vertical="center"/>
    </xf>
    <xf numFmtId="0" fontId="216" fillId="0" borderId="0" xfId="7" applyFont="1" applyFill="1" applyAlignment="1">
      <alignment horizontal="right"/>
    </xf>
    <xf numFmtId="0" fontId="216" fillId="0" borderId="0" xfId="7" applyFont="1" applyFill="1" applyAlignment="1">
      <alignment horizontal="right" vertical="center"/>
    </xf>
    <xf numFmtId="0" fontId="82" fillId="0" borderId="1" xfId="7" applyFont="1" applyFill="1" applyBorder="1" applyAlignment="1">
      <alignment horizontal="right"/>
    </xf>
    <xf numFmtId="0" fontId="82" fillId="0" borderId="1" xfId="7" applyFont="1" applyFill="1" applyBorder="1" applyAlignment="1">
      <alignment horizontal="right" vertical="center"/>
    </xf>
    <xf numFmtId="0" fontId="54" fillId="0" borderId="0" xfId="7" applyFont="1" applyBorder="1" applyAlignment="1">
      <alignment horizontal="right"/>
    </xf>
    <xf numFmtId="0" fontId="59" fillId="0" borderId="3" xfId="11" applyFont="1" applyFill="1" applyBorder="1" applyAlignment="1">
      <alignment horizontal="right" vertical="center"/>
    </xf>
    <xf numFmtId="0" fontId="59" fillId="0" borderId="2" xfId="7" applyFont="1" applyFill="1" applyBorder="1" applyAlignment="1">
      <alignment horizontal="right" vertical="center" wrapText="1"/>
    </xf>
    <xf numFmtId="0" fontId="59" fillId="0" borderId="2" xfId="7" applyFont="1" applyFill="1" applyBorder="1" applyAlignment="1">
      <alignment horizontal="right" vertical="center"/>
    </xf>
    <xf numFmtId="0" fontId="228" fillId="0" borderId="0" xfId="0" applyFont="1" applyBorder="1" applyAlignment="1">
      <alignment readingOrder="2"/>
    </xf>
    <xf numFmtId="0" fontId="165" fillId="0" borderId="0" xfId="0" applyFont="1" applyBorder="1" applyAlignment="1">
      <alignment readingOrder="2"/>
    </xf>
    <xf numFmtId="0" fontId="229" fillId="0" borderId="0" xfId="0" applyFont="1" applyBorder="1" applyAlignment="1">
      <alignment readingOrder="2"/>
    </xf>
    <xf numFmtId="0" fontId="241" fillId="0" borderId="0" xfId="0" applyFont="1" applyBorder="1" applyAlignment="1">
      <alignment readingOrder="2"/>
    </xf>
    <xf numFmtId="0" fontId="59" fillId="0" borderId="3" xfId="7" applyFont="1" applyFill="1" applyBorder="1" applyAlignment="1">
      <alignment horizontal="right"/>
    </xf>
    <xf numFmtId="192" fontId="59" fillId="0" borderId="0" xfId="4" applyNumberFormat="1" applyFont="1" applyBorder="1" applyAlignment="1">
      <alignment horizontal="right"/>
    </xf>
    <xf numFmtId="192" fontId="52" fillId="0" borderId="0" xfId="4" applyNumberFormat="1" applyFont="1" applyBorder="1" applyAlignment="1">
      <alignment horizontal="right"/>
    </xf>
    <xf numFmtId="3" fontId="228" fillId="0" borderId="0" xfId="0" applyNumberFormat="1" applyFont="1" applyBorder="1" applyAlignment="1">
      <alignment readingOrder="2"/>
    </xf>
    <xf numFmtId="3" fontId="241" fillId="0" borderId="0" xfId="0" applyNumberFormat="1" applyFont="1" applyBorder="1" applyAlignment="1">
      <alignment readingOrder="2"/>
    </xf>
    <xf numFmtId="0" fontId="52" fillId="0" borderId="0" xfId="11" applyFont="1" applyFill="1" applyBorder="1" applyAlignment="1">
      <alignment horizontal="right"/>
    </xf>
    <xf numFmtId="3" fontId="59" fillId="0" borderId="0" xfId="7" applyNumberFormat="1" applyFont="1" applyFill="1" applyBorder="1" applyAlignment="1">
      <alignment horizontal="right"/>
    </xf>
    <xf numFmtId="43" fontId="228" fillId="0" borderId="0" xfId="0" applyNumberFormat="1" applyFont="1" applyBorder="1" applyAlignment="1">
      <alignment readingOrder="2"/>
    </xf>
    <xf numFmtId="168" fontId="242" fillId="0" borderId="0" xfId="11" applyNumberFormat="1" applyFont="1" applyFill="1" applyBorder="1" applyAlignment="1">
      <alignment horizontal="right"/>
    </xf>
    <xf numFmtId="3" fontId="56" fillId="0" borderId="0" xfId="7" applyNumberFormat="1" applyFont="1" applyFill="1" applyBorder="1" applyAlignment="1">
      <alignment horizontal="right"/>
    </xf>
    <xf numFmtId="0" fontId="145" fillId="0" borderId="0" xfId="11" applyFont="1" applyFill="1" applyBorder="1" applyAlignment="1">
      <alignment horizontal="right"/>
    </xf>
    <xf numFmtId="0" fontId="52" fillId="0" borderId="1" xfId="11" applyFont="1" applyFill="1" applyBorder="1" applyAlignment="1">
      <alignment horizontal="right"/>
    </xf>
    <xf numFmtId="3" fontId="59" fillId="0" borderId="1" xfId="7" applyNumberFormat="1" applyFont="1" applyFill="1" applyBorder="1" applyAlignment="1">
      <alignment horizontal="right"/>
    </xf>
    <xf numFmtId="192" fontId="52" fillId="0" borderId="1" xfId="4" applyNumberFormat="1" applyFont="1" applyBorder="1" applyAlignment="1">
      <alignment horizontal="right"/>
    </xf>
    <xf numFmtId="0" fontId="227" fillId="0" borderId="0" xfId="7" applyFont="1" applyFill="1" applyBorder="1" applyAlignment="1">
      <alignment horizontal="right"/>
    </xf>
    <xf numFmtId="0" fontId="227" fillId="0" borderId="0" xfId="7" applyFont="1" applyFill="1" applyBorder="1" applyAlignment="1">
      <alignment horizontal="right" vertical="center"/>
    </xf>
    <xf numFmtId="0" fontId="243" fillId="0" borderId="0" xfId="7" applyFont="1" applyFill="1" applyBorder="1" applyAlignment="1"/>
    <xf numFmtId="3" fontId="244" fillId="0" borderId="0" xfId="0" applyNumberFormat="1" applyFont="1" applyBorder="1" applyAlignment="1">
      <alignment horizontal="right"/>
    </xf>
    <xf numFmtId="171" fontId="59" fillId="0" borderId="0" xfId="4" applyNumberFormat="1" applyFont="1" applyFill="1" applyBorder="1" applyAlignment="1">
      <alignment horizontal="right" vertical="center"/>
    </xf>
    <xf numFmtId="3" fontId="245" fillId="0" borderId="0" xfId="7" applyNumberFormat="1" applyFont="1" applyFill="1" applyBorder="1" applyAlignment="1">
      <alignment horizontal="right" vertical="center"/>
    </xf>
    <xf numFmtId="0" fontId="206" fillId="0" borderId="0" xfId="7" applyFont="1" applyFill="1" applyAlignment="1"/>
    <xf numFmtId="0" fontId="245" fillId="0" borderId="0" xfId="7" applyFont="1" applyFill="1" applyBorder="1" applyAlignment="1">
      <alignment horizontal="right"/>
    </xf>
    <xf numFmtId="0" fontId="245" fillId="0" borderId="0" xfId="7" applyFont="1" applyFill="1" applyBorder="1" applyAlignment="1">
      <alignment horizontal="right" vertical="center"/>
    </xf>
    <xf numFmtId="0" fontId="216" fillId="0" borderId="0" xfId="7" applyFont="1" applyFill="1" applyAlignment="1"/>
    <xf numFmtId="3" fontId="229" fillId="0" borderId="0" xfId="0" applyNumberFormat="1" applyFont="1" applyBorder="1" applyAlignment="1">
      <alignment readingOrder="2"/>
    </xf>
    <xf numFmtId="0" fontId="246" fillId="0" borderId="0" xfId="7" applyFont="1" applyFill="1" applyBorder="1" applyAlignment="1">
      <alignment horizontal="right" vertical="center"/>
    </xf>
    <xf numFmtId="0" fontId="206" fillId="0" borderId="0" xfId="7" applyFont="1" applyFill="1" applyAlignment="1">
      <alignment horizontal="right" vertical="center" readingOrder="2"/>
    </xf>
    <xf numFmtId="0" fontId="206" fillId="0" borderId="0" xfId="7" applyFont="1" applyFill="1" applyBorder="1" applyAlignment="1">
      <alignment horizontal="right"/>
    </xf>
    <xf numFmtId="0" fontId="206" fillId="0" borderId="0" xfId="7" applyFont="1" applyFill="1" applyBorder="1" applyAlignment="1">
      <alignment horizontal="right" vertical="center"/>
    </xf>
    <xf numFmtId="0" fontId="247" fillId="0" borderId="0" xfId="7" applyFont="1" applyBorder="1"/>
    <xf numFmtId="0" fontId="248" fillId="0" borderId="0" xfId="7" applyFont="1" applyBorder="1"/>
    <xf numFmtId="0" fontId="249" fillId="0" borderId="0" xfId="7" applyFont="1" applyBorder="1"/>
    <xf numFmtId="0" fontId="250" fillId="0" borderId="0" xfId="7" applyFont="1"/>
    <xf numFmtId="0" fontId="59" fillId="0" borderId="0" xfId="7" applyFont="1" applyFill="1" applyAlignment="1">
      <alignment horizontal="right"/>
    </xf>
    <xf numFmtId="3" fontId="59" fillId="0" borderId="0" xfId="7" applyNumberFormat="1" applyFont="1" applyAlignment="1">
      <alignment horizontal="right"/>
    </xf>
    <xf numFmtId="192" fontId="59" fillId="0" borderId="0" xfId="7" applyNumberFormat="1" applyFont="1" applyFill="1"/>
    <xf numFmtId="3" fontId="52" fillId="0" borderId="0" xfId="7" applyNumberFormat="1" applyFont="1" applyFill="1" applyBorder="1" applyAlignment="1">
      <alignment horizontal="right"/>
    </xf>
    <xf numFmtId="192" fontId="52" fillId="0" borderId="0" xfId="4" applyNumberFormat="1" applyFont="1" applyBorder="1" applyAlignment="1"/>
    <xf numFmtId="0" fontId="56" fillId="0" borderId="0" xfId="7" applyFont="1" applyFill="1" applyBorder="1" applyAlignment="1">
      <alignment horizontal="right"/>
    </xf>
    <xf numFmtId="192" fontId="56" fillId="0" borderId="0" xfId="4" applyNumberFormat="1" applyFont="1" applyBorder="1" applyAlignment="1"/>
    <xf numFmtId="1" fontId="214" fillId="0" borderId="0" xfId="7" applyNumberFormat="1" applyFont="1" applyBorder="1"/>
    <xf numFmtId="192" fontId="52" fillId="0" borderId="0" xfId="4" applyNumberFormat="1" applyFont="1" applyFill="1" applyBorder="1" applyAlignment="1"/>
    <xf numFmtId="192" fontId="56" fillId="0" borderId="0" xfId="4" applyNumberFormat="1" applyFont="1" applyFill="1" applyBorder="1" applyAlignment="1"/>
    <xf numFmtId="0" fontId="52" fillId="0" borderId="1" xfId="7" applyFont="1" applyFill="1" applyBorder="1" applyAlignment="1">
      <alignment horizontal="right"/>
    </xf>
    <xf numFmtId="3" fontId="52" fillId="0" borderId="1" xfId="7" applyNumberFormat="1" applyFont="1" applyFill="1" applyBorder="1" applyAlignment="1">
      <alignment horizontal="right"/>
    </xf>
    <xf numFmtId="192" fontId="52" fillId="0" borderId="1" xfId="4" applyNumberFormat="1" applyFont="1" applyBorder="1" applyAlignment="1"/>
    <xf numFmtId="0" fontId="226" fillId="0" borderId="3" xfId="7" applyFont="1" applyFill="1" applyBorder="1" applyAlignment="1">
      <alignment horizontal="right"/>
    </xf>
    <xf numFmtId="0" fontId="226" fillId="0" borderId="0" xfId="7" applyFont="1" applyFill="1"/>
    <xf numFmtId="0" fontId="226" fillId="0" borderId="0" xfId="7" applyFont="1" applyFill="1" applyAlignment="1">
      <alignment horizontal="right" vertical="center"/>
    </xf>
    <xf numFmtId="3" fontId="59" fillId="0" borderId="0" xfId="7" applyNumberFormat="1" applyFont="1" applyFill="1" applyAlignment="1">
      <alignment horizontal="right"/>
    </xf>
    <xf numFmtId="3" fontId="52" fillId="0" borderId="0" xfId="7" applyNumberFormat="1" applyFont="1" applyFill="1" applyBorder="1"/>
    <xf numFmtId="3" fontId="52" fillId="0" borderId="1" xfId="7" applyNumberFormat="1" applyFont="1" applyFill="1" applyBorder="1"/>
    <xf numFmtId="3" fontId="227" fillId="0" borderId="0" xfId="7" applyNumberFormat="1" applyFont="1" applyFill="1" applyBorder="1" applyAlignment="1">
      <alignment horizontal="right"/>
    </xf>
    <xf numFmtId="0" fontId="243" fillId="0" borderId="0" xfId="7" applyFont="1" applyFill="1" applyBorder="1" applyAlignment="1">
      <alignment horizontal="right"/>
    </xf>
    <xf numFmtId="0" fontId="206" fillId="0" borderId="0" xfId="7" applyFont="1" applyAlignment="1">
      <alignment horizontal="right" readingOrder="2"/>
    </xf>
    <xf numFmtId="0" fontId="54" fillId="0" borderId="0" xfId="7" applyFont="1" applyAlignment="1">
      <alignment horizontal="center" vertical="center"/>
    </xf>
    <xf numFmtId="0" fontId="225" fillId="0" borderId="0" xfId="7" applyFont="1" applyBorder="1"/>
    <xf numFmtId="0" fontId="53" fillId="0" borderId="0" xfId="7" applyFont="1" applyBorder="1"/>
    <xf numFmtId="0" fontId="251" fillId="0" borderId="0" xfId="7" applyFont="1" applyBorder="1"/>
    <xf numFmtId="0" fontId="252" fillId="0" borderId="0" xfId="7" applyFont="1"/>
    <xf numFmtId="0" fontId="59" fillId="0" borderId="2" xfId="11" applyFont="1" applyBorder="1" applyAlignment="1">
      <alignment horizontal="right" vertical="center"/>
    </xf>
    <xf numFmtId="0" fontId="59" fillId="0" borderId="2" xfId="11" applyFont="1" applyFill="1" applyBorder="1" applyAlignment="1">
      <alignment horizontal="right" vertical="center" wrapText="1"/>
    </xf>
    <xf numFmtId="0" fontId="59" fillId="0" borderId="2" xfId="11" applyFont="1" applyBorder="1" applyAlignment="1">
      <alignment horizontal="right" vertical="center" wrapText="1"/>
    </xf>
    <xf numFmtId="0" fontId="59" fillId="0" borderId="2" xfId="7" applyFont="1" applyBorder="1" applyAlignment="1">
      <alignment horizontal="right" vertical="center" wrapText="1"/>
    </xf>
    <xf numFmtId="0" fontId="52" fillId="0" borderId="0" xfId="11" applyFont="1" applyFill="1" applyBorder="1"/>
    <xf numFmtId="167" fontId="52" fillId="0" borderId="3" xfId="7" applyNumberFormat="1" applyFont="1" applyFill="1" applyBorder="1" applyAlignment="1">
      <alignment horizontal="right"/>
    </xf>
    <xf numFmtId="3" fontId="52" fillId="0" borderId="3" xfId="7" applyNumberFormat="1" applyFont="1" applyFill="1" applyBorder="1" applyAlignment="1">
      <alignment horizontal="right"/>
    </xf>
    <xf numFmtId="0" fontId="52" fillId="0" borderId="0" xfId="11" applyFont="1" applyFill="1" applyAlignment="1">
      <alignment horizontal="right"/>
    </xf>
    <xf numFmtId="167" fontId="52" fillId="0" borderId="0" xfId="7" applyNumberFormat="1" applyFont="1" applyFill="1" applyBorder="1" applyAlignment="1">
      <alignment horizontal="right"/>
    </xf>
    <xf numFmtId="0" fontId="52" fillId="0" borderId="0" xfId="11" applyFont="1" applyFill="1"/>
    <xf numFmtId="0" fontId="52" fillId="0" borderId="0" xfId="11" applyFont="1" applyFill="1" applyBorder="1" applyAlignment="1"/>
    <xf numFmtId="167" fontId="52" fillId="0" borderId="1" xfId="7" applyNumberFormat="1" applyFont="1" applyFill="1" applyBorder="1" applyAlignment="1">
      <alignment horizontal="right"/>
    </xf>
    <xf numFmtId="2" fontId="52" fillId="0" borderId="1" xfId="7" applyNumberFormat="1" applyFont="1" applyFill="1" applyBorder="1" applyAlignment="1">
      <alignment horizontal="right" vertical="center"/>
    </xf>
    <xf numFmtId="192" fontId="54" fillId="0" borderId="0" xfId="7" applyNumberFormat="1" applyFont="1"/>
    <xf numFmtId="192" fontId="212" fillId="0" borderId="0" xfId="7" applyNumberFormat="1" applyFont="1" applyAlignment="1">
      <alignment horizontal="right"/>
    </xf>
    <xf numFmtId="1" fontId="206" fillId="0" borderId="0" xfId="7" applyNumberFormat="1" applyFont="1" applyFill="1" applyAlignment="1">
      <alignment horizontal="right"/>
    </xf>
    <xf numFmtId="0" fontId="59" fillId="0" borderId="2" xfId="7" applyFont="1" applyFill="1" applyBorder="1" applyAlignment="1">
      <alignment vertical="center"/>
    </xf>
    <xf numFmtId="0" fontId="56" fillId="0" borderId="0" xfId="7" applyFont="1" applyBorder="1"/>
    <xf numFmtId="0" fontId="219" fillId="0" borderId="0" xfId="7" applyFont="1" applyFill="1" applyBorder="1" applyAlignment="1">
      <alignment vertical="center"/>
    </xf>
    <xf numFmtId="0" fontId="219" fillId="0" borderId="0" xfId="7" applyFont="1" applyFill="1" applyBorder="1" applyAlignment="1">
      <alignment horizontal="right"/>
    </xf>
    <xf numFmtId="0" fontId="52" fillId="0" borderId="0" xfId="7" applyFont="1"/>
    <xf numFmtId="0" fontId="219" fillId="0" borderId="0" xfId="7" applyFont="1" applyFill="1" applyBorder="1" applyAlignment="1">
      <alignment horizontal="right" vertical="center"/>
    </xf>
    <xf numFmtId="192" fontId="56" fillId="0" borderId="0" xfId="1" applyNumberFormat="1" applyFont="1" applyFill="1" applyBorder="1" applyAlignment="1">
      <alignment horizontal="right"/>
    </xf>
    <xf numFmtId="192" fontId="56" fillId="0" borderId="0" xfId="1" applyNumberFormat="1" applyFont="1" applyFill="1" applyBorder="1" applyAlignment="1">
      <alignment horizontal="right" indent="2"/>
    </xf>
    <xf numFmtId="3" fontId="52" fillId="0" borderId="0" xfId="11" applyNumberFormat="1" applyFont="1" applyFill="1" applyBorder="1" applyAlignment="1">
      <alignment horizontal="right" indent="4"/>
    </xf>
    <xf numFmtId="192" fontId="59" fillId="0" borderId="0" xfId="1" applyNumberFormat="1" applyFont="1" applyFill="1" applyBorder="1" applyAlignment="1">
      <alignment horizontal="right" indent="2"/>
    </xf>
    <xf numFmtId="3" fontId="56" fillId="0" borderId="0" xfId="11" applyNumberFormat="1" applyFont="1" applyFill="1" applyBorder="1" applyAlignment="1">
      <alignment horizontal="right" indent="4"/>
    </xf>
    <xf numFmtId="192" fontId="59" fillId="0" borderId="0" xfId="1" applyNumberFormat="1" applyFont="1" applyFill="1" applyAlignment="1">
      <alignment horizontal="right"/>
    </xf>
    <xf numFmtId="192" fontId="59" fillId="0" borderId="0" xfId="1" applyNumberFormat="1" applyFont="1" applyFill="1" applyBorder="1" applyAlignment="1">
      <alignment horizontal="right" vertical="center" indent="1"/>
    </xf>
    <xf numFmtId="192" fontId="52" fillId="0" borderId="0" xfId="1" applyNumberFormat="1" applyFont="1"/>
    <xf numFmtId="0" fontId="219" fillId="0" borderId="0" xfId="7" applyFont="1" applyFill="1" applyBorder="1" applyAlignment="1">
      <alignment horizontal="right" vertical="center" wrapText="1"/>
    </xf>
    <xf numFmtId="192" fontId="219" fillId="0" borderId="0" xfId="1" applyNumberFormat="1" applyFont="1" applyFill="1" applyBorder="1" applyAlignment="1">
      <alignment horizontal="right" vertical="center" wrapText="1" indent="1"/>
    </xf>
    <xf numFmtId="192" fontId="56" fillId="0" borderId="0" xfId="1" applyNumberFormat="1" applyFont="1" applyBorder="1" applyAlignment="1">
      <alignment horizontal="right"/>
    </xf>
    <xf numFmtId="192" fontId="52" fillId="0" borderId="0" xfId="1" applyNumberFormat="1" applyFont="1" applyFill="1" applyBorder="1" applyAlignment="1">
      <alignment horizontal="right" indent="2"/>
    </xf>
    <xf numFmtId="192" fontId="59" fillId="0" borderId="0" xfId="1" applyNumberFormat="1" applyFont="1" applyFill="1" applyBorder="1" applyAlignment="1">
      <alignment horizontal="right" vertical="center" wrapText="1" indent="1"/>
    </xf>
    <xf numFmtId="192" fontId="219" fillId="0" borderId="0" xfId="1" applyNumberFormat="1" applyFont="1" applyFill="1" applyBorder="1" applyAlignment="1">
      <alignment horizontal="right" vertical="center" indent="1"/>
    </xf>
    <xf numFmtId="192" fontId="56" fillId="0" borderId="0" xfId="1" applyNumberFormat="1" applyFont="1" applyBorder="1"/>
    <xf numFmtId="0" fontId="206" fillId="0" borderId="0" xfId="7" applyFont="1" applyFill="1"/>
    <xf numFmtId="0" fontId="245" fillId="0" borderId="0" xfId="7" applyFont="1" applyFill="1" applyAlignment="1">
      <alignment horizontal="right"/>
    </xf>
    <xf numFmtId="0" fontId="245" fillId="0" borderId="0" xfId="7" applyFont="1" applyFill="1" applyAlignment="1">
      <alignment horizontal="right" vertical="center"/>
    </xf>
    <xf numFmtId="0" fontId="235" fillId="0" borderId="2" xfId="7" applyFont="1" applyFill="1" applyBorder="1" applyAlignment="1">
      <alignment vertical="center" wrapText="1"/>
    </xf>
    <xf numFmtId="0" fontId="235" fillId="0" borderId="2" xfId="7" applyFont="1" applyFill="1" applyBorder="1" applyAlignment="1">
      <alignment vertical="center"/>
    </xf>
    <xf numFmtId="0" fontId="253" fillId="0" borderId="0" xfId="7" applyFont="1" applyFill="1" applyBorder="1" applyAlignment="1">
      <alignment horizontal="right" readingOrder="2"/>
    </xf>
    <xf numFmtId="0" fontId="254" fillId="0" borderId="0" xfId="7" applyFont="1" applyFill="1" applyBorder="1" applyAlignment="1">
      <alignment horizontal="right"/>
    </xf>
    <xf numFmtId="0" fontId="214" fillId="0" borderId="0" xfId="7" applyFont="1" applyBorder="1" applyAlignment="1">
      <alignment horizontal="right" vertical="center"/>
    </xf>
    <xf numFmtId="3" fontId="217" fillId="0" borderId="0" xfId="7" applyNumberFormat="1" applyFont="1" applyFill="1" applyBorder="1" applyAlignment="1">
      <alignment horizontal="right"/>
    </xf>
    <xf numFmtId="0" fontId="66" fillId="0" borderId="0" xfId="7" applyFont="1" applyFill="1" applyBorder="1" applyAlignment="1"/>
    <xf numFmtId="0" fontId="255" fillId="0" borderId="0" xfId="7" applyFont="1" applyFill="1" applyBorder="1" applyAlignment="1">
      <alignment horizontal="right"/>
    </xf>
    <xf numFmtId="0" fontId="84" fillId="0" borderId="0" xfId="7" applyFont="1" applyFill="1"/>
    <xf numFmtId="0" fontId="206" fillId="0" borderId="0" xfId="7" applyFont="1" applyFill="1" applyBorder="1" applyAlignment="1">
      <alignment horizontal="right" vertical="center" readingOrder="2"/>
    </xf>
    <xf numFmtId="0" fontId="59" fillId="0" borderId="0" xfId="11" applyFont="1" applyFill="1" applyAlignment="1"/>
    <xf numFmtId="0" fontId="52" fillId="0" borderId="0" xfId="11" applyFont="1" applyFill="1" applyAlignment="1"/>
    <xf numFmtId="3" fontId="52" fillId="0" borderId="0" xfId="7" applyNumberFormat="1" applyFont="1" applyFill="1" applyBorder="1" applyAlignment="1"/>
    <xf numFmtId="3" fontId="52" fillId="0" borderId="1" xfId="7" applyNumberFormat="1" applyFont="1" applyFill="1" applyBorder="1" applyAlignment="1"/>
    <xf numFmtId="171" fontId="52" fillId="0" borderId="1" xfId="4" applyNumberFormat="1" applyFont="1" applyFill="1" applyBorder="1" applyAlignment="1">
      <alignment horizontal="right"/>
    </xf>
    <xf numFmtId="0" fontId="226" fillId="0" borderId="0" xfId="7" applyFont="1" applyFill="1" applyBorder="1" applyAlignment="1">
      <alignment horizontal="right" readingOrder="2"/>
    </xf>
    <xf numFmtId="4" fontId="226" fillId="0" borderId="0" xfId="7" applyNumberFormat="1" applyFont="1" applyFill="1" applyBorder="1" applyAlignment="1">
      <alignment horizontal="right"/>
    </xf>
    <xf numFmtId="4" fontId="226" fillId="0" borderId="0" xfId="7" applyNumberFormat="1" applyFont="1" applyFill="1" applyBorder="1" applyAlignment="1">
      <alignment horizontal="right" vertical="center"/>
    </xf>
    <xf numFmtId="2" fontId="226" fillId="0" borderId="0" xfId="7" applyNumberFormat="1" applyFont="1" applyFill="1" applyBorder="1" applyAlignment="1">
      <alignment horizontal="right"/>
    </xf>
    <xf numFmtId="0" fontId="257" fillId="0" borderId="0" xfId="7" applyFont="1" applyFill="1" applyBorder="1" applyAlignment="1">
      <alignment horizontal="right" readingOrder="2"/>
    </xf>
    <xf numFmtId="0" fontId="54" fillId="0" borderId="0" xfId="7" applyFont="1" applyBorder="1" applyAlignment="1">
      <alignment horizontal="right" readingOrder="2"/>
    </xf>
    <xf numFmtId="0" fontId="258" fillId="0" borderId="0" xfId="7" applyFont="1" applyBorder="1" applyAlignment="1">
      <alignment horizontal="right" readingOrder="2"/>
    </xf>
    <xf numFmtId="2" fontId="206" fillId="0" borderId="0" xfId="7" applyNumberFormat="1" applyFont="1" applyFill="1" applyBorder="1" applyAlignment="1">
      <alignment horizontal="right"/>
    </xf>
    <xf numFmtId="2" fontId="206" fillId="0" borderId="1" xfId="7" applyNumberFormat="1" applyFont="1" applyFill="1" applyBorder="1" applyAlignment="1">
      <alignment horizontal="right"/>
    </xf>
    <xf numFmtId="0" fontId="59" fillId="0" borderId="0" xfId="7" applyFont="1" applyFill="1" applyBorder="1" applyAlignment="1"/>
    <xf numFmtId="171" fontId="59" fillId="0" borderId="0" xfId="4" applyNumberFormat="1" applyFont="1" applyFill="1" applyBorder="1" applyAlignment="1">
      <alignment horizontal="right"/>
    </xf>
    <xf numFmtId="0" fontId="52" fillId="0" borderId="0" xfId="7" applyFont="1" applyFill="1" applyBorder="1" applyAlignment="1">
      <alignment horizontal="right"/>
    </xf>
    <xf numFmtId="171" fontId="52" fillId="0" borderId="0" xfId="4" applyNumberFormat="1" applyFont="1" applyFill="1" applyBorder="1" applyAlignment="1">
      <alignment horizontal="right" vertical="center"/>
    </xf>
    <xf numFmtId="3" fontId="52" fillId="0" borderId="0" xfId="0" applyNumberFormat="1" applyFont="1" applyBorder="1" applyAlignment="1"/>
    <xf numFmtId="193" fontId="52" fillId="0" borderId="0" xfId="4" applyNumberFormat="1" applyFont="1" applyFill="1" applyBorder="1" applyAlignment="1">
      <alignment horizontal="right" vertical="center"/>
    </xf>
    <xf numFmtId="3" fontId="52" fillId="0" borderId="0" xfId="0" applyNumberFormat="1" applyFont="1" applyFill="1" applyBorder="1" applyAlignment="1"/>
    <xf numFmtId="193" fontId="52" fillId="0" borderId="1" xfId="4" applyNumberFormat="1" applyFont="1" applyFill="1" applyBorder="1" applyAlignment="1">
      <alignment horizontal="right" vertical="center"/>
    </xf>
    <xf numFmtId="3" fontId="52" fillId="0" borderId="1" xfId="0" applyNumberFormat="1" applyFont="1" applyBorder="1" applyAlignment="1"/>
    <xf numFmtId="171" fontId="226" fillId="0" borderId="0" xfId="4" applyNumberFormat="1" applyFont="1" applyFill="1" applyBorder="1" applyAlignment="1">
      <alignment horizontal="right"/>
    </xf>
    <xf numFmtId="171" fontId="226" fillId="0" borderId="0" xfId="4" applyNumberFormat="1" applyFont="1" applyFill="1" applyBorder="1" applyAlignment="1">
      <alignment horizontal="right" vertical="center"/>
    </xf>
    <xf numFmtId="171" fontId="52" fillId="0" borderId="1" xfId="4" applyNumberFormat="1" applyFont="1" applyFill="1" applyBorder="1" applyAlignment="1">
      <alignment horizontal="right" vertical="center"/>
    </xf>
    <xf numFmtId="193" fontId="59" fillId="0" borderId="0" xfId="4" applyNumberFormat="1" applyFont="1" applyFill="1" applyBorder="1" applyAlignment="1">
      <alignment horizontal="right"/>
    </xf>
    <xf numFmtId="171" fontId="52" fillId="0" borderId="0" xfId="7" applyNumberFormat="1" applyFont="1" applyAlignment="1">
      <alignment horizontal="right"/>
    </xf>
    <xf numFmtId="193" fontId="52" fillId="0" borderId="0" xfId="7" applyNumberFormat="1" applyFont="1" applyAlignment="1">
      <alignment horizontal="right"/>
    </xf>
    <xf numFmtId="193" fontId="52" fillId="0" borderId="1" xfId="7" applyNumberFormat="1" applyFont="1" applyBorder="1" applyAlignment="1">
      <alignment horizontal="right"/>
    </xf>
    <xf numFmtId="0" fontId="240" fillId="0" borderId="0" xfId="7" applyFont="1" applyFill="1" applyBorder="1" applyAlignment="1">
      <alignment horizontal="right" vertical="center"/>
    </xf>
    <xf numFmtId="0" fontId="206" fillId="0" borderId="0" xfId="7" applyFont="1" applyBorder="1" applyAlignment="1">
      <alignment horizontal="right" vertical="center"/>
    </xf>
    <xf numFmtId="0" fontId="54" fillId="0" borderId="0" xfId="7" applyFont="1" applyBorder="1" applyAlignment="1">
      <alignment horizontal="right" vertical="center"/>
    </xf>
    <xf numFmtId="0" fontId="59" fillId="0" borderId="0" xfId="7" applyFont="1"/>
    <xf numFmtId="171" fontId="59" fillId="0" borderId="0" xfId="4" applyNumberFormat="1" applyFont="1" applyAlignment="1">
      <alignment horizontal="right"/>
    </xf>
    <xf numFmtId="0" fontId="206" fillId="0" borderId="0" xfId="7" applyFont="1" applyFill="1" applyAlignment="1">
      <alignment readingOrder="2"/>
    </xf>
    <xf numFmtId="0" fontId="59" fillId="0" borderId="3" xfId="7" applyFont="1" applyFill="1" applyBorder="1" applyAlignment="1">
      <alignment horizontal="center" vertical="center"/>
    </xf>
    <xf numFmtId="0" fontId="59" fillId="0" borderId="2" xfId="7" applyFont="1" applyFill="1" applyBorder="1" applyAlignment="1"/>
    <xf numFmtId="0" fontId="59" fillId="0" borderId="1" xfId="7" applyFont="1" applyFill="1" applyBorder="1" applyAlignment="1">
      <alignment vertical="center"/>
    </xf>
    <xf numFmtId="0" fontId="59" fillId="0" borderId="2" xfId="11" applyFont="1" applyFill="1" applyBorder="1" applyAlignment="1">
      <alignment horizontal="right"/>
    </xf>
    <xf numFmtId="167" fontId="59" fillId="0" borderId="0" xfId="7" applyNumberFormat="1" applyFont="1" applyFill="1" applyAlignment="1">
      <alignment horizontal="right"/>
    </xf>
    <xf numFmtId="167" fontId="52" fillId="0" borderId="0" xfId="7" applyNumberFormat="1" applyFont="1" applyFill="1" applyBorder="1"/>
    <xf numFmtId="167" fontId="52" fillId="0" borderId="0" xfId="4" applyNumberFormat="1" applyFont="1" applyFill="1" applyBorder="1" applyAlignment="1">
      <alignment wrapText="1"/>
    </xf>
    <xf numFmtId="167" fontId="52" fillId="0" borderId="0" xfId="7" applyNumberFormat="1" applyFont="1" applyFill="1"/>
    <xf numFmtId="167" fontId="52" fillId="0" borderId="0" xfId="7" applyNumberFormat="1" applyFont="1"/>
    <xf numFmtId="167" fontId="52" fillId="0" borderId="1" xfId="7" applyNumberFormat="1" applyFont="1" applyBorder="1"/>
    <xf numFmtId="167" fontId="52" fillId="0" borderId="1" xfId="7" applyNumberFormat="1" applyFont="1" applyFill="1" applyBorder="1"/>
    <xf numFmtId="167" fontId="227" fillId="0" borderId="3" xfId="7" applyNumberFormat="1" applyFont="1" applyFill="1" applyBorder="1" applyAlignment="1">
      <alignment horizontal="right"/>
    </xf>
    <xf numFmtId="3" fontId="59" fillId="0" borderId="3" xfId="7" applyNumberFormat="1" applyFont="1" applyFill="1" applyBorder="1" applyAlignment="1"/>
    <xf numFmtId="170" fontId="59" fillId="0" borderId="3" xfId="4" applyNumberFormat="1" applyFont="1" applyFill="1" applyBorder="1" applyAlignment="1"/>
    <xf numFmtId="170" fontId="52" fillId="0" borderId="1" xfId="4" applyNumberFormat="1" applyFont="1" applyFill="1" applyBorder="1" applyAlignment="1">
      <alignment horizontal="right"/>
    </xf>
    <xf numFmtId="2" fontId="227" fillId="0" borderId="3" xfId="7" applyNumberFormat="1" applyFont="1" applyFill="1" applyBorder="1" applyAlignment="1">
      <alignment horizontal="right"/>
    </xf>
    <xf numFmtId="2" fontId="227" fillId="0" borderId="0" xfId="7" applyNumberFormat="1" applyFont="1" applyFill="1" applyBorder="1" applyAlignment="1">
      <alignment horizontal="right"/>
    </xf>
    <xf numFmtId="0" fontId="206" fillId="0" borderId="1" xfId="7" applyFont="1" applyFill="1" applyBorder="1" applyAlignment="1">
      <alignment horizontal="right" vertical="center" readingOrder="2"/>
    </xf>
    <xf numFmtId="0" fontId="59" fillId="0" borderId="3" xfId="11" applyFont="1" applyFill="1" applyBorder="1" applyAlignment="1">
      <alignment horizontal="right"/>
    </xf>
    <xf numFmtId="0" fontId="52" fillId="0" borderId="0" xfId="11" applyFont="1" applyFill="1" applyBorder="1" applyAlignment="1">
      <alignment horizontal="right" indent="2"/>
    </xf>
    <xf numFmtId="0" fontId="59" fillId="0" borderId="0" xfId="11" applyFont="1" applyFill="1" applyBorder="1" applyAlignment="1">
      <alignment horizontal="right"/>
    </xf>
    <xf numFmtId="0" fontId="59" fillId="0" borderId="0" xfId="11" applyFont="1" applyFill="1" applyAlignment="1">
      <alignment horizontal="right"/>
    </xf>
    <xf numFmtId="0" fontId="224" fillId="0" borderId="1" xfId="7" applyFont="1" applyFill="1" applyBorder="1" applyAlignment="1">
      <alignment horizontal="right"/>
    </xf>
    <xf numFmtId="0" fontId="227" fillId="0" borderId="1" xfId="7" applyFont="1" applyFill="1" applyBorder="1" applyAlignment="1">
      <alignment horizontal="right"/>
    </xf>
    <xf numFmtId="0" fontId="227" fillId="0" borderId="1" xfId="7" applyFont="1" applyFill="1" applyBorder="1" applyAlignment="1">
      <alignment horizontal="right" vertical="center"/>
    </xf>
    <xf numFmtId="0" fontId="206" fillId="0" borderId="2" xfId="11" applyFont="1" applyFill="1" applyBorder="1" applyAlignment="1">
      <alignment vertical="center"/>
    </xf>
    <xf numFmtId="170" fontId="59" fillId="0" borderId="3" xfId="4" applyNumberFormat="1" applyFont="1" applyFill="1" applyBorder="1" applyAlignment="1">
      <alignment horizontal="right"/>
    </xf>
    <xf numFmtId="194" fontId="59" fillId="0" borderId="3" xfId="4" applyNumberFormat="1" applyFont="1" applyFill="1" applyBorder="1" applyAlignment="1">
      <alignment horizontal="right"/>
    </xf>
    <xf numFmtId="170" fontId="52" fillId="0" borderId="0" xfId="4" applyNumberFormat="1" applyFont="1" applyFill="1" applyAlignment="1">
      <alignment horizontal="right"/>
    </xf>
    <xf numFmtId="194" fontId="52" fillId="0" borderId="0" xfId="4" applyNumberFormat="1" applyFont="1" applyFill="1" applyBorder="1" applyAlignment="1">
      <alignment horizontal="right"/>
    </xf>
    <xf numFmtId="194" fontId="52" fillId="0" borderId="1" xfId="4" applyNumberFormat="1" applyFont="1" applyFill="1" applyBorder="1" applyAlignment="1">
      <alignment horizontal="right"/>
    </xf>
    <xf numFmtId="0" fontId="226" fillId="0" borderId="3" xfId="7" applyFont="1" applyFill="1" applyBorder="1" applyAlignment="1">
      <alignment horizontal="right" readingOrder="2"/>
    </xf>
    <xf numFmtId="0" fontId="59" fillId="0" borderId="0" xfId="7" applyFont="1" applyFill="1" applyBorder="1" applyAlignment="1">
      <alignment horizontal="right"/>
    </xf>
    <xf numFmtId="0" fontId="259" fillId="0" borderId="0" xfId="7" applyFont="1" applyFill="1" applyBorder="1" applyAlignment="1">
      <alignment vertical="top" wrapText="1"/>
    </xf>
    <xf numFmtId="0" fontId="206" fillId="0" borderId="1" xfId="7" applyFont="1" applyFill="1" applyBorder="1" applyAlignment="1">
      <alignment horizontal="right" readingOrder="2"/>
    </xf>
    <xf numFmtId="0" fontId="59" fillId="0" borderId="2" xfId="11" applyFont="1" applyFill="1" applyBorder="1" applyAlignment="1">
      <alignment horizontal="right" vertical="center"/>
    </xf>
    <xf numFmtId="0" fontId="255" fillId="0" borderId="0" xfId="7" applyFont="1" applyFill="1" applyBorder="1" applyAlignment="1">
      <alignment horizontal="right" vertical="center"/>
    </xf>
    <xf numFmtId="0" fontId="53" fillId="0" borderId="0" xfId="7" applyFont="1" applyBorder="1" applyAlignment="1">
      <alignment horizontal="right"/>
    </xf>
    <xf numFmtId="0" fontId="59" fillId="0" borderId="0" xfId="7" applyFont="1" applyFill="1" applyBorder="1"/>
    <xf numFmtId="171" fontId="59" fillId="0" borderId="3" xfId="4" applyNumberFormat="1" applyFont="1" applyFill="1" applyBorder="1" applyAlignment="1"/>
    <xf numFmtId="171" fontId="59" fillId="0" borderId="0" xfId="4" applyNumberFormat="1" applyFont="1" applyAlignment="1"/>
    <xf numFmtId="171" fontId="60" fillId="0" borderId="0" xfId="4" applyNumberFormat="1" applyFont="1" applyFill="1" applyAlignment="1"/>
    <xf numFmtId="0" fontId="260" fillId="0" borderId="0" xfId="7" applyFont="1" applyFill="1" applyBorder="1" applyAlignment="1">
      <alignment horizontal="right"/>
    </xf>
    <xf numFmtId="0" fontId="219" fillId="0" borderId="0" xfId="11" applyFont="1" applyFill="1" applyBorder="1" applyAlignment="1">
      <alignment horizontal="right" vertical="center"/>
    </xf>
    <xf numFmtId="171" fontId="52" fillId="0" borderId="0" xfId="4" applyNumberFormat="1" applyFont="1" applyFill="1" applyAlignment="1">
      <alignment horizontal="right"/>
    </xf>
    <xf numFmtId="171" fontId="52" fillId="0" borderId="0" xfId="4" applyNumberFormat="1" applyFont="1" applyFill="1" applyAlignment="1">
      <alignment horizontal="right" vertical="center"/>
    </xf>
    <xf numFmtId="171" fontId="61" fillId="0" borderId="0" xfId="4" applyNumberFormat="1" applyFont="1" applyFill="1" applyAlignment="1"/>
    <xf numFmtId="171" fontId="261" fillId="0" borderId="0" xfId="4" applyNumberFormat="1" applyFont="1" applyFill="1" applyBorder="1" applyAlignment="1"/>
    <xf numFmtId="0" fontId="219" fillId="0" borderId="0" xfId="7" applyFont="1" applyFill="1" applyBorder="1"/>
    <xf numFmtId="171" fontId="219" fillId="0" borderId="0" xfId="4" applyNumberFormat="1" applyFont="1" applyFill="1" applyBorder="1" applyAlignment="1"/>
    <xf numFmtId="171" fontId="219" fillId="0" borderId="0" xfId="4" applyNumberFormat="1" applyFont="1" applyFill="1" applyBorder="1" applyAlignment="1">
      <alignment horizontal="right"/>
    </xf>
    <xf numFmtId="171" fontId="219" fillId="0" borderId="0" xfId="4" applyNumberFormat="1" applyFont="1" applyBorder="1" applyAlignment="1">
      <alignment horizontal="right" vertical="center"/>
    </xf>
    <xf numFmtId="171" fontId="262" fillId="0" borderId="0" xfId="4" applyNumberFormat="1" applyFont="1" applyFill="1" applyBorder="1" applyAlignment="1"/>
    <xf numFmtId="171" fontId="56" fillId="0" borderId="0" xfId="4" applyNumberFormat="1" applyFont="1" applyFill="1" applyBorder="1" applyAlignment="1">
      <alignment horizontal="right"/>
    </xf>
    <xf numFmtId="171" fontId="61" fillId="0" borderId="1" xfId="4" applyNumberFormat="1" applyFont="1" applyFill="1" applyBorder="1" applyAlignment="1"/>
    <xf numFmtId="171" fontId="54" fillId="0" borderId="0" xfId="7" applyNumberFormat="1" applyFont="1"/>
    <xf numFmtId="0" fontId="257" fillId="0" borderId="0" xfId="7" applyFont="1" applyFill="1" applyBorder="1" applyAlignment="1">
      <alignment horizontal="right" vertical="center" readingOrder="2"/>
    </xf>
    <xf numFmtId="0" fontId="54" fillId="0" borderId="0" xfId="7" applyFont="1" applyFill="1" applyBorder="1" applyAlignment="1">
      <alignment horizontal="right"/>
    </xf>
    <xf numFmtId="171" fontId="53" fillId="0" borderId="0" xfId="7" applyNumberFormat="1" applyFont="1" applyBorder="1"/>
    <xf numFmtId="0" fontId="226" fillId="0" borderId="0" xfId="7" applyFont="1" applyFill="1" applyBorder="1" applyAlignment="1">
      <alignment horizontal="right" vertical="top" readingOrder="2"/>
    </xf>
    <xf numFmtId="0" fontId="225" fillId="0" borderId="0" xfId="7" applyFont="1" applyFill="1" applyBorder="1" applyAlignment="1">
      <alignment horizontal="right"/>
    </xf>
    <xf numFmtId="0" fontId="225" fillId="0" borderId="0" xfId="7" applyFont="1" applyBorder="1" applyAlignment="1">
      <alignment horizontal="right"/>
    </xf>
    <xf numFmtId="171" fontId="59" fillId="0" borderId="3" xfId="4" applyNumberFormat="1" applyFont="1" applyFill="1" applyBorder="1" applyAlignment="1">
      <alignment horizontal="right"/>
    </xf>
    <xf numFmtId="171" fontId="60" fillId="0" borderId="0" xfId="4" applyNumberFormat="1" applyFont="1" applyFill="1" applyAlignment="1">
      <alignment horizontal="right"/>
    </xf>
    <xf numFmtId="171" fontId="52" fillId="0" borderId="0" xfId="4" applyNumberFormat="1" applyFont="1" applyAlignment="1">
      <alignment horizontal="right"/>
    </xf>
    <xf numFmtId="171" fontId="61" fillId="0" borderId="0" xfId="4" applyNumberFormat="1" applyFont="1" applyFill="1" applyAlignment="1">
      <alignment horizontal="right"/>
    </xf>
    <xf numFmtId="171" fontId="52" fillId="0" borderId="1" xfId="4" applyNumberFormat="1" applyFont="1" applyBorder="1" applyAlignment="1">
      <alignment horizontal="right"/>
    </xf>
    <xf numFmtId="171" fontId="61" fillId="0" borderId="1" xfId="4" applyNumberFormat="1" applyFont="1" applyFill="1" applyBorder="1" applyAlignment="1">
      <alignment horizontal="right"/>
    </xf>
    <xf numFmtId="171" fontId="60" fillId="0" borderId="0" xfId="4" applyNumberFormat="1" applyFont="1" applyAlignment="1"/>
    <xf numFmtId="171" fontId="52" fillId="0" borderId="0" xfId="4" applyNumberFormat="1" applyFont="1"/>
    <xf numFmtId="171" fontId="52" fillId="0" borderId="0" xfId="4" applyNumberFormat="1" applyFont="1" applyAlignment="1"/>
    <xf numFmtId="171" fontId="61" fillId="0" borderId="0" xfId="4" applyNumberFormat="1" applyFont="1" applyAlignment="1"/>
    <xf numFmtId="171" fontId="61" fillId="0" borderId="0" xfId="4" applyNumberFormat="1" applyFont="1" applyFill="1" applyBorder="1" applyAlignment="1">
      <alignment vertical="center"/>
    </xf>
    <xf numFmtId="171" fontId="52" fillId="0" borderId="1" xfId="4" applyNumberFormat="1" applyFont="1" applyBorder="1"/>
    <xf numFmtId="171" fontId="52" fillId="0" borderId="1" xfId="4" applyNumberFormat="1" applyFont="1" applyBorder="1" applyAlignment="1"/>
    <xf numFmtId="171" fontId="61" fillId="0" borderId="1" xfId="4" applyNumberFormat="1" applyFont="1" applyBorder="1" applyAlignment="1"/>
    <xf numFmtId="171" fontId="54" fillId="0" borderId="0" xfId="7" applyNumberFormat="1" applyFont="1" applyAlignment="1">
      <alignment horizontal="right"/>
    </xf>
    <xf numFmtId="171" fontId="54" fillId="0" borderId="0" xfId="7" applyNumberFormat="1" applyFont="1" applyFill="1" applyAlignment="1">
      <alignment horizontal="right"/>
    </xf>
    <xf numFmtId="0" fontId="224" fillId="0" borderId="0" xfId="7" applyFont="1" applyFill="1" applyBorder="1" applyAlignment="1">
      <alignment horizontal="right" vertical="top" readingOrder="2"/>
    </xf>
    <xf numFmtId="0" fontId="216" fillId="0" borderId="0" xfId="7" applyFont="1" applyFill="1" applyAlignment="1">
      <alignment horizontal="right" readingOrder="2"/>
    </xf>
    <xf numFmtId="0" fontId="238" fillId="0" borderId="0" xfId="7" applyFont="1" applyFill="1" applyBorder="1" applyAlignment="1">
      <alignment horizontal="right"/>
    </xf>
    <xf numFmtId="0" fontId="264" fillId="0" borderId="0" xfId="7" applyFont="1" applyFill="1" applyAlignment="1">
      <alignment horizontal="right" readingOrder="2"/>
    </xf>
    <xf numFmtId="0" fontId="265" fillId="0" borderId="0" xfId="7" applyFont="1" applyFill="1" applyAlignment="1">
      <alignment horizontal="right" vertical="center"/>
    </xf>
    <xf numFmtId="0" fontId="266" fillId="0" borderId="0" xfId="7" applyFont="1" applyFill="1" applyBorder="1" applyAlignment="1">
      <alignment vertical="center" wrapText="1"/>
    </xf>
    <xf numFmtId="3" fontId="267" fillId="0" borderId="0" xfId="7" applyNumberFormat="1" applyFont="1" applyFill="1" applyBorder="1" applyAlignment="1">
      <alignment horizontal="right"/>
    </xf>
    <xf numFmtId="3" fontId="268" fillId="0" borderId="0" xfId="7" applyNumberFormat="1" applyFont="1" applyFill="1" applyBorder="1" applyAlignment="1">
      <alignment horizontal="right"/>
    </xf>
    <xf numFmtId="3" fontId="269" fillId="0" borderId="0" xfId="7" applyNumberFormat="1" applyFont="1" applyFill="1" applyBorder="1" applyAlignment="1">
      <alignment horizontal="right"/>
    </xf>
    <xf numFmtId="0" fontId="238" fillId="0" borderId="3" xfId="7" applyFont="1" applyFill="1" applyBorder="1" applyAlignment="1">
      <alignment horizontal="right"/>
    </xf>
    <xf numFmtId="0" fontId="270" fillId="0" borderId="0" xfId="0" applyFont="1"/>
    <xf numFmtId="0" fontId="271" fillId="0" borderId="0" xfId="0" applyFont="1" applyFill="1" applyBorder="1" applyAlignment="1">
      <alignment horizontal="right" readingOrder="2"/>
    </xf>
    <xf numFmtId="0" fontId="2" fillId="0" borderId="0" xfId="0" applyFont="1" applyBorder="1"/>
    <xf numFmtId="3" fontId="0" fillId="0" borderId="0" xfId="0" applyNumberFormat="1"/>
    <xf numFmtId="0" fontId="238" fillId="0" borderId="0" xfId="7" applyFont="1" applyFill="1" applyAlignment="1">
      <alignment horizontal="right" readingOrder="2"/>
    </xf>
    <xf numFmtId="0" fontId="213" fillId="0" borderId="0" xfId="11" applyFont="1" applyBorder="1"/>
    <xf numFmtId="0" fontId="214" fillId="0" borderId="0" xfId="11" applyFont="1" applyBorder="1"/>
    <xf numFmtId="0" fontId="215" fillId="0" borderId="0" xfId="11" applyFont="1" applyBorder="1"/>
    <xf numFmtId="0" fontId="7" fillId="0" borderId="0" xfId="11" applyFont="1"/>
    <xf numFmtId="171" fontId="235" fillId="0" borderId="0" xfId="4" applyNumberFormat="1" applyFont="1" applyBorder="1" applyAlignment="1">
      <alignment horizontal="right"/>
    </xf>
    <xf numFmtId="171" fontId="145" fillId="0" borderId="0" xfId="4" applyNumberFormat="1" applyFont="1" applyBorder="1" applyAlignment="1">
      <alignment horizontal="right"/>
    </xf>
    <xf numFmtId="171" fontId="145" fillId="0" borderId="1" xfId="4" applyNumberFormat="1" applyFont="1" applyBorder="1" applyAlignment="1">
      <alignment horizontal="right"/>
    </xf>
    <xf numFmtId="0" fontId="272" fillId="0" borderId="0" xfId="0" applyFont="1" applyFill="1" applyBorder="1" applyAlignment="1">
      <alignment horizontal="right" readingOrder="2"/>
    </xf>
    <xf numFmtId="171" fontId="145" fillId="0" borderId="0" xfId="4" applyNumberFormat="1" applyFont="1" applyAlignment="1">
      <alignment horizontal="right"/>
    </xf>
    <xf numFmtId="0" fontId="226" fillId="0" borderId="0" xfId="7" applyFont="1" applyFill="1" applyBorder="1" applyAlignment="1">
      <alignment horizontal="right"/>
    </xf>
    <xf numFmtId="3" fontId="59" fillId="0" borderId="2" xfId="11" applyNumberFormat="1" applyFont="1" applyFill="1" applyBorder="1" applyAlignment="1">
      <alignment horizontal="right" vertical="center"/>
    </xf>
    <xf numFmtId="3" fontId="59" fillId="0" borderId="0" xfId="7" applyNumberFormat="1" applyFont="1" applyAlignment="1">
      <alignment horizontal="right" vertical="center"/>
    </xf>
    <xf numFmtId="168" fontId="59" fillId="0" borderId="0" xfId="7" applyNumberFormat="1" applyFont="1" applyAlignment="1">
      <alignment horizontal="right"/>
    </xf>
    <xf numFmtId="3" fontId="52" fillId="0" borderId="0" xfId="7" applyNumberFormat="1" applyFont="1" applyAlignment="1">
      <alignment horizontal="right" vertical="center"/>
    </xf>
    <xf numFmtId="3" fontId="52" fillId="0" borderId="0" xfId="1" applyNumberFormat="1" applyFont="1" applyAlignment="1">
      <alignment horizontal="right" vertical="center"/>
    </xf>
    <xf numFmtId="1" fontId="52" fillId="0" borderId="1" xfId="7" applyNumberFormat="1" applyFont="1" applyBorder="1" applyAlignment="1">
      <alignment horizontal="right"/>
    </xf>
    <xf numFmtId="168" fontId="52" fillId="0" borderId="1" xfId="7" applyNumberFormat="1" applyFont="1" applyBorder="1" applyAlignment="1">
      <alignment horizontal="right"/>
    </xf>
    <xf numFmtId="3" fontId="52" fillId="0" borderId="1" xfId="7" applyNumberFormat="1" applyFont="1" applyBorder="1" applyAlignment="1">
      <alignment horizontal="right" vertical="center"/>
    </xf>
    <xf numFmtId="3" fontId="52" fillId="0" borderId="0" xfId="7" applyNumberFormat="1" applyFont="1" applyBorder="1" applyAlignment="1">
      <alignment horizontal="right" vertical="center"/>
    </xf>
    <xf numFmtId="168" fontId="52" fillId="0" borderId="0" xfId="7" applyNumberFormat="1" applyFont="1" applyBorder="1" applyAlignment="1">
      <alignment horizontal="right"/>
    </xf>
    <xf numFmtId="1" fontId="52" fillId="0" borderId="0" xfId="7" applyNumberFormat="1" applyFont="1" applyBorder="1" applyAlignment="1">
      <alignment horizontal="right"/>
    </xf>
    <xf numFmtId="0" fontId="241" fillId="0" borderId="0" xfId="0" applyFont="1" applyAlignment="1">
      <alignment readingOrder="2"/>
    </xf>
    <xf numFmtId="0" fontId="241" fillId="0" borderId="0" xfId="0" applyFont="1"/>
    <xf numFmtId="0" fontId="238" fillId="0" borderId="0" xfId="0" applyFont="1" applyAlignment="1">
      <alignment horizontal="right"/>
    </xf>
    <xf numFmtId="0" fontId="273" fillId="0" borderId="0" xfId="0" applyFont="1"/>
    <xf numFmtId="171" fontId="235" fillId="0" borderId="0" xfId="4" applyNumberFormat="1" applyFont="1" applyAlignment="1">
      <alignment horizontal="right"/>
    </xf>
    <xf numFmtId="3" fontId="273" fillId="0" borderId="0" xfId="0" applyNumberFormat="1" applyFont="1"/>
    <xf numFmtId="1" fontId="273" fillId="0" borderId="0" xfId="0" applyNumberFormat="1" applyFont="1"/>
    <xf numFmtId="0" fontId="59" fillId="0" borderId="0" xfId="7" applyFont="1" applyFill="1" applyAlignment="1"/>
    <xf numFmtId="3" fontId="52" fillId="0" borderId="0" xfId="7" applyNumberFormat="1" applyFont="1" applyFill="1" applyAlignment="1">
      <alignment horizontal="right"/>
    </xf>
    <xf numFmtId="0" fontId="274" fillId="0" borderId="1" xfId="7" applyFont="1" applyFill="1" applyBorder="1" applyAlignment="1">
      <alignment horizontal="right" readingOrder="2"/>
    </xf>
    <xf numFmtId="0" fontId="59" fillId="0" borderId="2" xfId="11" applyFont="1" applyFill="1" applyBorder="1" applyAlignment="1">
      <alignment vertical="center"/>
    </xf>
    <xf numFmtId="0" fontId="52" fillId="0" borderId="1" xfId="7" applyFont="1" applyFill="1" applyBorder="1" applyAlignment="1"/>
    <xf numFmtId="3" fontId="227" fillId="0" borderId="3" xfId="7" applyNumberFormat="1" applyFont="1" applyFill="1" applyBorder="1" applyAlignment="1">
      <alignment horizontal="right"/>
    </xf>
    <xf numFmtId="3" fontId="59" fillId="0" borderId="0" xfId="7" applyNumberFormat="1" applyFont="1" applyFill="1" applyBorder="1" applyAlignment="1"/>
    <xf numFmtId="3" fontId="59" fillId="0" borderId="0" xfId="7" applyNumberFormat="1" applyFont="1" applyFill="1" applyBorder="1" applyAlignment="1">
      <alignment vertical="center"/>
    </xf>
    <xf numFmtId="192" fontId="59" fillId="0" borderId="0" xfId="7" applyNumberFormat="1" applyFont="1" applyFill="1" applyBorder="1" applyAlignment="1"/>
    <xf numFmtId="3" fontId="52" fillId="0" borderId="0" xfId="7" applyNumberFormat="1" applyFont="1" applyFill="1" applyBorder="1" applyAlignment="1">
      <alignment horizontal="right" vertical="center"/>
    </xf>
    <xf numFmtId="192" fontId="52" fillId="0" borderId="0" xfId="7" applyNumberFormat="1" applyFont="1" applyFill="1" applyBorder="1" applyAlignment="1">
      <alignment horizontal="right"/>
    </xf>
    <xf numFmtId="3" fontId="52" fillId="0" borderId="1" xfId="7" applyNumberFormat="1" applyFont="1" applyFill="1" applyBorder="1" applyAlignment="1">
      <alignment horizontal="right" vertical="center"/>
    </xf>
    <xf numFmtId="192" fontId="52" fillId="0" borderId="1" xfId="7" applyNumberFormat="1" applyFont="1" applyFill="1" applyBorder="1" applyAlignment="1">
      <alignment horizontal="right"/>
    </xf>
    <xf numFmtId="3" fontId="226" fillId="0" borderId="0" xfId="7" applyNumberFormat="1" applyFont="1" applyFill="1" applyBorder="1" applyAlignment="1">
      <alignment horizontal="right"/>
    </xf>
    <xf numFmtId="0" fontId="211" fillId="0" borderId="0" xfId="7" applyFont="1" applyFill="1" applyBorder="1" applyAlignment="1"/>
    <xf numFmtId="0" fontId="213" fillId="0" borderId="0" xfId="7" applyFont="1" applyBorder="1" applyAlignment="1">
      <alignment horizontal="right"/>
    </xf>
    <xf numFmtId="0" fontId="214" fillId="0" borderId="0" xfId="7" applyFont="1" applyBorder="1" applyAlignment="1">
      <alignment horizontal="right"/>
    </xf>
    <xf numFmtId="0" fontId="275" fillId="0" borderId="0" xfId="11" applyFont="1" applyBorder="1"/>
    <xf numFmtId="0" fontId="276" fillId="0" borderId="0" xfId="7" applyFont="1" applyFill="1" applyBorder="1" applyAlignment="1">
      <alignment horizontal="right" vertical="center"/>
    </xf>
    <xf numFmtId="0" fontId="253" fillId="0" borderId="0" xfId="7" applyFont="1" applyFill="1" applyBorder="1" applyAlignment="1">
      <alignment horizontal="right" vertical="center" readingOrder="2"/>
    </xf>
    <xf numFmtId="0" fontId="253" fillId="0" borderId="0" xfId="7" applyFont="1" applyFill="1" applyBorder="1" applyAlignment="1">
      <alignment horizontal="right" vertical="center"/>
    </xf>
    <xf numFmtId="0" fontId="277" fillId="0" borderId="0" xfId="7" applyFont="1" applyFill="1" applyBorder="1" applyAlignment="1">
      <alignment horizontal="right"/>
    </xf>
    <xf numFmtId="0" fontId="66" fillId="0" borderId="0" xfId="7" applyFont="1" applyFill="1" applyBorder="1" applyAlignment="1">
      <alignment horizontal="right" vertical="center"/>
    </xf>
    <xf numFmtId="3" fontId="59" fillId="0" borderId="3" xfId="7" applyNumberFormat="1" applyFont="1" applyFill="1" applyBorder="1" applyAlignment="1">
      <alignment horizontal="right"/>
    </xf>
    <xf numFmtId="0" fontId="217" fillId="0" borderId="0" xfId="7" applyFont="1" applyFill="1" applyBorder="1" applyAlignment="1">
      <alignment horizontal="right"/>
    </xf>
    <xf numFmtId="3" fontId="260" fillId="0" borderId="0" xfId="7" applyNumberFormat="1" applyFont="1" applyFill="1" applyBorder="1" applyAlignment="1">
      <alignment horizontal="right"/>
    </xf>
    <xf numFmtId="0" fontId="219" fillId="0" borderId="0" xfId="11" applyFont="1" applyFill="1" applyBorder="1" applyAlignment="1">
      <alignment horizontal="right"/>
    </xf>
    <xf numFmtId="3" fontId="219" fillId="0" borderId="0" xfId="7" applyNumberFormat="1" applyFont="1" applyFill="1" applyBorder="1" applyAlignment="1">
      <alignment horizontal="right"/>
    </xf>
    <xf numFmtId="3" fontId="278" fillId="0" borderId="0" xfId="7" applyNumberFormat="1" applyFont="1" applyFill="1" applyBorder="1" applyAlignment="1">
      <alignment horizontal="right" vertical="center"/>
    </xf>
    <xf numFmtId="0" fontId="56" fillId="0" borderId="0" xfId="11" applyFont="1" applyFill="1" applyBorder="1"/>
    <xf numFmtId="3" fontId="221" fillId="0" borderId="0" xfId="7" applyNumberFormat="1" applyFont="1" applyFill="1" applyBorder="1" applyAlignment="1">
      <alignment horizontal="right"/>
    </xf>
    <xf numFmtId="3" fontId="56" fillId="0" borderId="0" xfId="7" applyNumberFormat="1" applyFont="1" applyFill="1" applyBorder="1" applyAlignment="1">
      <alignment horizontal="right" vertical="center"/>
    </xf>
    <xf numFmtId="0" fontId="52" fillId="0" borderId="1" xfId="11" applyFont="1" applyFill="1" applyBorder="1" applyAlignment="1">
      <alignment vertical="center"/>
    </xf>
    <xf numFmtId="3" fontId="245" fillId="0" borderId="3" xfId="7" applyNumberFormat="1" applyFont="1" applyFill="1" applyBorder="1" applyAlignment="1">
      <alignment horizontal="right"/>
    </xf>
    <xf numFmtId="0" fontId="56" fillId="0" borderId="0" xfId="11" applyFont="1" applyFill="1" applyBorder="1" applyAlignment="1">
      <alignment vertical="center"/>
    </xf>
    <xf numFmtId="3" fontId="279" fillId="0" borderId="0" xfId="7" applyNumberFormat="1" applyFont="1" applyFill="1" applyBorder="1" applyAlignment="1">
      <alignment horizontal="right"/>
    </xf>
    <xf numFmtId="3" fontId="255" fillId="0" borderId="0" xfId="7" applyNumberFormat="1" applyFont="1" applyFill="1" applyBorder="1" applyAlignment="1">
      <alignment horizontal="right"/>
    </xf>
    <xf numFmtId="3" fontId="280" fillId="0" borderId="0" xfId="7" applyNumberFormat="1" applyFont="1" applyFill="1" applyBorder="1" applyAlignment="1">
      <alignment horizontal="right"/>
    </xf>
    <xf numFmtId="0" fontId="213" fillId="0" borderId="0" xfId="7" applyFont="1" applyFill="1" applyBorder="1" applyAlignment="1">
      <alignment horizontal="right"/>
    </xf>
    <xf numFmtId="0" fontId="53" fillId="0" borderId="0" xfId="7" applyFont="1" applyFill="1" applyBorder="1"/>
    <xf numFmtId="0" fontId="53" fillId="0" borderId="0" xfId="7" applyFont="1" applyFill="1" applyBorder="1" applyAlignment="1">
      <alignment horizontal="right"/>
    </xf>
    <xf numFmtId="0" fontId="53" fillId="0" borderId="0" xfId="7" applyFont="1" applyFill="1" applyBorder="1" applyAlignment="1">
      <alignment horizontal="right" vertical="center"/>
    </xf>
    <xf numFmtId="0" fontId="214" fillId="0" borderId="0" xfId="7" applyFont="1" applyFill="1" applyBorder="1" applyAlignment="1">
      <alignment horizontal="right"/>
    </xf>
    <xf numFmtId="0" fontId="245" fillId="0" borderId="1" xfId="7" applyFont="1" applyFill="1" applyBorder="1" applyAlignment="1">
      <alignment horizontal="right"/>
    </xf>
    <xf numFmtId="0" fontId="281" fillId="0" borderId="0" xfId="7" applyFont="1" applyFill="1" applyBorder="1" applyAlignment="1">
      <alignment horizontal="right" vertical="center"/>
    </xf>
    <xf numFmtId="0" fontId="254" fillId="0" borderId="0" xfId="7" applyFont="1" applyFill="1" applyBorder="1" applyAlignment="1">
      <alignment horizontal="right" vertical="center"/>
    </xf>
    <xf numFmtId="0" fontId="279" fillId="0" borderId="0" xfId="7" applyFont="1" applyFill="1" applyBorder="1" applyAlignment="1">
      <alignment horizontal="right"/>
    </xf>
    <xf numFmtId="0" fontId="280" fillId="0" borderId="0" xfId="7" applyFont="1" applyFill="1" applyBorder="1" applyAlignment="1">
      <alignment horizontal="right"/>
    </xf>
    <xf numFmtId="0" fontId="56" fillId="0" borderId="0" xfId="11" applyFont="1" applyFill="1" applyBorder="1" applyAlignment="1">
      <alignment horizontal="right"/>
    </xf>
    <xf numFmtId="0" fontId="52" fillId="0" borderId="1" xfId="11" applyFont="1" applyFill="1" applyBorder="1" applyAlignment="1">
      <alignment horizontal="right" vertical="center"/>
    </xf>
    <xf numFmtId="0" fontId="56" fillId="0" borderId="0" xfId="11" applyFont="1" applyFill="1" applyBorder="1" applyAlignment="1">
      <alignment horizontal="right" vertical="center"/>
    </xf>
    <xf numFmtId="0" fontId="281" fillId="0" borderId="0" xfId="7" applyFont="1" applyFill="1" applyBorder="1" applyAlignment="1">
      <alignment horizontal="right"/>
    </xf>
    <xf numFmtId="0" fontId="253" fillId="0" borderId="0" xfId="7" applyFont="1" applyFill="1" applyBorder="1" applyAlignment="1">
      <alignment horizontal="right"/>
    </xf>
    <xf numFmtId="3" fontId="52" fillId="0" borderId="0" xfId="7" applyNumberFormat="1" applyFont="1" applyAlignment="1">
      <alignment vertical="center" wrapText="1"/>
    </xf>
    <xf numFmtId="3" fontId="56" fillId="0" borderId="0" xfId="7" applyNumberFormat="1" applyFont="1" applyBorder="1" applyAlignment="1">
      <alignment vertical="center" wrapText="1"/>
    </xf>
    <xf numFmtId="1" fontId="56" fillId="0" borderId="0" xfId="7" applyNumberFormat="1" applyFont="1" applyBorder="1" applyAlignment="1">
      <alignment vertical="center" wrapText="1"/>
    </xf>
    <xf numFmtId="3" fontId="277" fillId="0" borderId="0" xfId="7" applyNumberFormat="1" applyFont="1" applyFill="1" applyBorder="1" applyAlignment="1">
      <alignment horizontal="right"/>
    </xf>
    <xf numFmtId="0" fontId="52" fillId="0" borderId="0" xfId="11" applyFont="1" applyFill="1" applyAlignment="1">
      <alignment horizontal="right" indent="2"/>
    </xf>
    <xf numFmtId="0" fontId="282" fillId="0" borderId="0" xfId="7" applyFont="1" applyFill="1" applyAlignment="1">
      <alignment horizontal="right" vertical="center" readingOrder="2"/>
    </xf>
    <xf numFmtId="0" fontId="283" fillId="0" borderId="0" xfId="7" applyFont="1" applyFill="1" applyAlignment="1">
      <alignment horizontal="right" vertical="center"/>
    </xf>
    <xf numFmtId="0" fontId="283" fillId="0" borderId="0" xfId="7" applyFont="1" applyFill="1" applyAlignment="1">
      <alignment horizontal="right" vertical="center" wrapText="1"/>
    </xf>
    <xf numFmtId="0" fontId="283" fillId="0" borderId="0" xfId="7" applyFont="1" applyFill="1" applyAlignment="1">
      <alignment vertical="center"/>
    </xf>
    <xf numFmtId="0" fontId="252" fillId="0" borderId="0" xfId="7" applyFont="1" applyFill="1"/>
    <xf numFmtId="0" fontId="252" fillId="0" borderId="0" xfId="7" applyFont="1" applyFill="1" applyBorder="1" applyAlignment="1">
      <alignment vertical="justify" readingOrder="1"/>
    </xf>
    <xf numFmtId="0" fontId="252" fillId="0" borderId="0" xfId="7" applyFont="1" applyFill="1" applyAlignment="1">
      <alignment horizontal="right"/>
    </xf>
    <xf numFmtId="0" fontId="252" fillId="0" borderId="0" xfId="7" applyFont="1" applyFill="1" applyAlignment="1">
      <alignment horizontal="right" wrapText="1"/>
    </xf>
    <xf numFmtId="0" fontId="284" fillId="0" borderId="0" xfId="7" applyFont="1" applyFill="1" applyBorder="1" applyAlignment="1">
      <alignment horizontal="right" vertical="center"/>
    </xf>
    <xf numFmtId="0" fontId="284" fillId="0" borderId="0" xfId="7" applyFont="1" applyFill="1" applyBorder="1" applyAlignment="1">
      <alignment horizontal="right" vertical="center" wrapText="1"/>
    </xf>
    <xf numFmtId="0" fontId="284" fillId="0" borderId="0" xfId="7" applyFont="1" applyFill="1" applyBorder="1" applyAlignment="1">
      <alignment vertical="center"/>
    </xf>
    <xf numFmtId="0" fontId="285" fillId="0" borderId="0" xfId="7" applyFont="1" applyFill="1" applyAlignment="1">
      <alignment horizontal="right" readingOrder="2"/>
    </xf>
    <xf numFmtId="0" fontId="285" fillId="0" borderId="0" xfId="7" applyFont="1" applyFill="1" applyAlignment="1">
      <alignment horizontal="right"/>
    </xf>
    <xf numFmtId="0" fontId="285" fillId="0" borderId="0" xfId="7" applyFont="1" applyFill="1" applyAlignment="1">
      <alignment horizontal="right" wrapText="1"/>
    </xf>
    <xf numFmtId="0" fontId="284" fillId="0" borderId="2" xfId="7" applyFont="1" applyFill="1" applyBorder="1" applyAlignment="1">
      <alignment horizontal="right" vertical="center"/>
    </xf>
    <xf numFmtId="0" fontId="284" fillId="0" borderId="2" xfId="11" applyFont="1" applyFill="1" applyBorder="1" applyAlignment="1">
      <alignment horizontal="right" vertical="center"/>
    </xf>
    <xf numFmtId="0" fontId="284" fillId="0" borderId="3" xfId="7" applyFont="1" applyFill="1" applyBorder="1"/>
    <xf numFmtId="4" fontId="284" fillId="0" borderId="3" xfId="7" applyNumberFormat="1" applyFont="1" applyFill="1" applyBorder="1" applyAlignment="1"/>
    <xf numFmtId="192" fontId="284" fillId="0" borderId="3" xfId="1" applyNumberFormat="1" applyFont="1" applyFill="1" applyBorder="1" applyAlignment="1">
      <alignment wrapText="1"/>
    </xf>
    <xf numFmtId="0" fontId="284" fillId="0" borderId="3" xfId="7" applyFont="1" applyFill="1" applyBorder="1" applyAlignment="1"/>
    <xf numFmtId="0" fontId="287" fillId="0" borderId="0" xfId="11" applyFont="1" applyFill="1" applyBorder="1"/>
    <xf numFmtId="4" fontId="145" fillId="0" borderId="0" xfId="19" applyNumberFormat="1" applyFont="1" applyFill="1" applyBorder="1" applyAlignment="1"/>
    <xf numFmtId="3" fontId="287" fillId="0" borderId="0" xfId="7" applyNumberFormat="1" applyFont="1" applyFill="1" applyBorder="1" applyAlignment="1">
      <alignment wrapText="1"/>
    </xf>
    <xf numFmtId="2" fontId="287" fillId="0" borderId="0" xfId="26" applyNumberFormat="1" applyFont="1" applyFill="1" applyBorder="1" applyAlignment="1"/>
    <xf numFmtId="4" fontId="145" fillId="0" borderId="0" xfId="21" applyNumberFormat="1" applyFont="1" applyFill="1" applyBorder="1" applyAlignment="1"/>
    <xf numFmtId="3" fontId="145" fillId="0" borderId="0" xfId="7" applyNumberFormat="1" applyFont="1" applyFill="1" applyBorder="1" applyAlignment="1">
      <alignment wrapText="1"/>
    </xf>
    <xf numFmtId="2" fontId="145" fillId="0" borderId="0" xfId="7" applyNumberFormat="1" applyFont="1" applyFill="1" applyBorder="1" applyAlignment="1"/>
    <xf numFmtId="0" fontId="287" fillId="0" borderId="1" xfId="11" applyFont="1" applyFill="1" applyBorder="1"/>
    <xf numFmtId="4" fontId="145" fillId="0" borderId="1" xfId="19" applyNumberFormat="1" applyFont="1" applyFill="1" applyBorder="1" applyAlignment="1"/>
    <xf numFmtId="3" fontId="287" fillId="0" borderId="1" xfId="7" applyNumberFormat="1" applyFont="1" applyFill="1" applyBorder="1" applyAlignment="1">
      <alignment wrapText="1"/>
    </xf>
    <xf numFmtId="2" fontId="287" fillId="0" borderId="1" xfId="26" applyNumberFormat="1" applyFont="1" applyFill="1" applyBorder="1" applyAlignment="1"/>
    <xf numFmtId="0" fontId="288" fillId="0" borderId="0" xfId="7" applyFont="1" applyFill="1" applyBorder="1" applyAlignment="1">
      <alignment horizontal="right" readingOrder="2"/>
    </xf>
    <xf numFmtId="0" fontId="287" fillId="0" borderId="0" xfId="7" applyFont="1" applyFill="1" applyAlignment="1">
      <alignment horizontal="right"/>
    </xf>
    <xf numFmtId="0" fontId="287" fillId="0" borderId="0" xfId="7" applyFont="1" applyFill="1" applyAlignment="1">
      <alignment horizontal="right" wrapText="1"/>
    </xf>
    <xf numFmtId="0" fontId="289" fillId="0" borderId="0" xfId="11" applyFont="1" applyFill="1" applyBorder="1"/>
    <xf numFmtId="0" fontId="285" fillId="0" borderId="0" xfId="7" applyFont="1" applyFill="1"/>
    <xf numFmtId="0" fontId="252" fillId="0" borderId="0" xfId="7" applyFont="1" applyFill="1" applyAlignment="1">
      <alignment horizontal="right" vertical="center" readingOrder="2"/>
    </xf>
    <xf numFmtId="0" fontId="252" fillId="0" borderId="0" xfId="7" applyFont="1" applyFill="1" applyAlignment="1">
      <alignment vertical="center"/>
    </xf>
    <xf numFmtId="0" fontId="282" fillId="0" borderId="0" xfId="7" applyFont="1" applyFill="1" applyAlignment="1">
      <alignment horizontal="right"/>
    </xf>
    <xf numFmtId="0" fontId="252" fillId="0" borderId="0" xfId="7" applyFont="1" applyFill="1" applyBorder="1" applyAlignment="1">
      <alignment horizontal="right" vertical="center" wrapText="1" readingOrder="2"/>
    </xf>
    <xf numFmtId="0" fontId="252" fillId="0" borderId="0" xfId="7" applyFont="1" applyFill="1" applyBorder="1" applyAlignment="1">
      <alignment horizontal="right" vertical="center" readingOrder="2"/>
    </xf>
    <xf numFmtId="0" fontId="285" fillId="0" borderId="0" xfId="7" applyFont="1" applyFill="1" applyBorder="1" applyAlignment="1">
      <alignment horizontal="right" vertical="center" readingOrder="2"/>
    </xf>
    <xf numFmtId="0" fontId="206" fillId="0" borderId="0" xfId="7" applyFont="1" applyFill="1" applyBorder="1" applyAlignment="1">
      <alignment horizontal="right" vertical="center" wrapText="1"/>
    </xf>
    <xf numFmtId="0" fontId="288" fillId="0" borderId="0" xfId="7" applyFont="1" applyFill="1" applyBorder="1" applyAlignment="1"/>
    <xf numFmtId="168" fontId="145" fillId="0" borderId="0" xfId="7" applyNumberFormat="1" applyFont="1" applyFill="1" applyBorder="1" applyAlignment="1">
      <alignment horizontal="center" wrapText="1"/>
    </xf>
    <xf numFmtId="168" fontId="145" fillId="0" borderId="0" xfId="7" applyNumberFormat="1" applyFont="1" applyFill="1" applyBorder="1" applyAlignment="1">
      <alignment horizontal="center"/>
    </xf>
    <xf numFmtId="168" fontId="145" fillId="0" borderId="0" xfId="7" applyNumberFormat="1" applyFont="1" applyFill="1" applyBorder="1" applyAlignment="1">
      <alignment horizontal="center" wrapText="1" readingOrder="2"/>
    </xf>
    <xf numFmtId="0" fontId="206" fillId="0" borderId="0" xfId="7" applyFont="1" applyFill="1" applyBorder="1" applyAlignment="1">
      <alignment vertical="center"/>
    </xf>
    <xf numFmtId="0" fontId="52" fillId="0" borderId="1" xfId="11" applyFont="1" applyFill="1" applyBorder="1" applyAlignment="1"/>
    <xf numFmtId="168" fontId="145" fillId="0" borderId="1" xfId="7" applyNumberFormat="1" applyFont="1" applyFill="1" applyBorder="1" applyAlignment="1">
      <alignment horizontal="center" wrapText="1"/>
    </xf>
    <xf numFmtId="168" fontId="145" fillId="0" borderId="1" xfId="7" applyNumberFormat="1" applyFont="1" applyFill="1" applyBorder="1" applyAlignment="1">
      <alignment horizontal="center"/>
    </xf>
    <xf numFmtId="168" fontId="145" fillId="0" borderId="1" xfId="7" applyNumberFormat="1" applyFont="1" applyFill="1" applyBorder="1" applyAlignment="1">
      <alignment horizontal="center" wrapText="1" readingOrder="2"/>
    </xf>
    <xf numFmtId="0" fontId="226" fillId="0" borderId="0" xfId="11" applyFont="1" applyFill="1"/>
    <xf numFmtId="0" fontId="206" fillId="0" borderId="0" xfId="7" applyFont="1" applyFill="1" applyAlignment="1">
      <alignment horizontal="right" wrapText="1"/>
    </xf>
    <xf numFmtId="0" fontId="288" fillId="0" borderId="1" xfId="7" applyFont="1" applyFill="1" applyBorder="1" applyAlignment="1">
      <alignment horizontal="right"/>
    </xf>
    <xf numFmtId="0" fontId="54" fillId="0" borderId="0" xfId="7" applyFont="1" applyFill="1" applyBorder="1" applyAlignment="1">
      <alignment horizontal="right" wrapText="1"/>
    </xf>
    <xf numFmtId="0" fontId="252" fillId="0" borderId="0" xfId="7" applyFont="1" applyFill="1" applyAlignment="1">
      <alignment wrapText="1"/>
    </xf>
    <xf numFmtId="168" fontId="145" fillId="0" borderId="0" xfId="7" applyNumberFormat="1" applyFont="1" applyFill="1" applyBorder="1" applyAlignment="1">
      <alignment horizontal="right"/>
    </xf>
    <xf numFmtId="168" fontId="145" fillId="0" borderId="0" xfId="7" applyNumberFormat="1" applyFont="1" applyFill="1" applyBorder="1" applyAlignment="1">
      <alignment wrapText="1"/>
    </xf>
    <xf numFmtId="168" fontId="145" fillId="0" borderId="0" xfId="7" applyNumberFormat="1" applyFont="1" applyFill="1" applyBorder="1" applyAlignment="1"/>
    <xf numFmtId="168" fontId="145" fillId="0" borderId="1" xfId="7" applyNumberFormat="1" applyFont="1" applyFill="1" applyBorder="1" applyAlignment="1">
      <alignment horizontal="right"/>
    </xf>
    <xf numFmtId="168" fontId="145" fillId="0" borderId="1" xfId="7" applyNumberFormat="1" applyFont="1" applyFill="1" applyBorder="1" applyAlignment="1">
      <alignment wrapText="1"/>
    </xf>
    <xf numFmtId="168" fontId="145" fillId="0" borderId="1" xfId="7" applyNumberFormat="1" applyFont="1" applyFill="1" applyBorder="1" applyAlignment="1"/>
    <xf numFmtId="0" fontId="252" fillId="0" borderId="0" xfId="7" applyFont="1" applyFill="1" applyAlignment="1"/>
    <xf numFmtId="0" fontId="283" fillId="0" borderId="0" xfId="7" applyFont="1" applyAlignment="1">
      <alignment horizontal="left" readingOrder="1"/>
    </xf>
    <xf numFmtId="0" fontId="252" fillId="0" borderId="0" xfId="7" applyFont="1" applyFill="1" applyBorder="1" applyAlignment="1">
      <alignment horizontal="right"/>
    </xf>
    <xf numFmtId="0" fontId="252" fillId="0" borderId="0" xfId="7" applyFont="1" applyFill="1" applyBorder="1" applyAlignment="1">
      <alignment horizontal="right" wrapText="1"/>
    </xf>
    <xf numFmtId="0" fontId="206" fillId="0" borderId="0" xfId="7" applyFont="1" applyFill="1" applyBorder="1" applyAlignment="1">
      <alignment horizontal="right" wrapText="1"/>
    </xf>
    <xf numFmtId="0" fontId="59" fillId="0" borderId="2" xfId="11" applyFont="1" applyFill="1" applyBorder="1" applyAlignment="1">
      <alignment vertical="center" wrapText="1"/>
    </xf>
    <xf numFmtId="0" fontId="52" fillId="0" borderId="3" xfId="11" applyFont="1" applyFill="1" applyBorder="1"/>
    <xf numFmtId="0" fontId="52" fillId="0" borderId="1" xfId="11" applyFont="1" applyFill="1" applyBorder="1"/>
    <xf numFmtId="168" fontId="145" fillId="0" borderId="0" xfId="7" applyNumberFormat="1" applyFont="1" applyFill="1" applyBorder="1" applyAlignment="1">
      <alignment wrapText="1" readingOrder="2"/>
    </xf>
    <xf numFmtId="168" fontId="145" fillId="0" borderId="1" xfId="7" applyNumberFormat="1" applyFont="1" applyFill="1" applyBorder="1" applyAlignment="1">
      <alignment wrapText="1" readingOrder="2"/>
    </xf>
    <xf numFmtId="0" fontId="59" fillId="0" borderId="2" xfId="7" applyFont="1" applyFill="1" applyBorder="1" applyAlignment="1">
      <alignment horizontal="right" vertical="top"/>
    </xf>
    <xf numFmtId="0" fontId="292" fillId="0" borderId="0" xfId="7" applyFont="1" applyAlignment="1">
      <alignment horizontal="right"/>
    </xf>
    <xf numFmtId="0" fontId="224" fillId="0" borderId="0" xfId="11" applyFont="1" applyFill="1"/>
    <xf numFmtId="0" fontId="285" fillId="0" borderId="0" xfId="7" applyFont="1" applyFill="1" applyBorder="1" applyAlignment="1">
      <alignment horizontal="right" vertical="center" wrapText="1" readingOrder="2"/>
    </xf>
    <xf numFmtId="0" fontId="235" fillId="0" borderId="2" xfId="7" applyFont="1" applyFill="1" applyBorder="1" applyAlignment="1">
      <alignment horizontal="left" vertical="top"/>
    </xf>
    <xf numFmtId="0" fontId="252" fillId="0" borderId="0" xfId="7" applyFont="1" applyAlignment="1">
      <alignment horizontal="right"/>
    </xf>
    <xf numFmtId="0" fontId="284" fillId="0" borderId="3" xfId="7" applyFont="1" applyFill="1" applyBorder="1" applyAlignment="1">
      <alignment vertical="center"/>
    </xf>
    <xf numFmtId="0" fontId="284" fillId="0" borderId="1" xfId="7" applyFont="1" applyFill="1" applyBorder="1" applyAlignment="1">
      <alignment vertical="center"/>
    </xf>
    <xf numFmtId="0" fontId="284" fillId="0" borderId="2" xfId="7" applyFont="1" applyFill="1" applyBorder="1" applyAlignment="1">
      <alignment horizontal="right" vertical="center" wrapText="1"/>
    </xf>
    <xf numFmtId="0" fontId="284" fillId="0" borderId="3" xfId="7" applyFont="1" applyFill="1" applyBorder="1" applyAlignment="1">
      <alignment horizontal="right" vertical="center" wrapText="1"/>
    </xf>
    <xf numFmtId="167" fontId="145" fillId="0" borderId="3" xfId="7" applyNumberFormat="1" applyFont="1" applyFill="1" applyBorder="1" applyAlignment="1"/>
    <xf numFmtId="167" fontId="145" fillId="0" borderId="0" xfId="7" applyNumberFormat="1" applyFont="1" applyFill="1" applyBorder="1" applyAlignment="1"/>
    <xf numFmtId="167" fontId="145" fillId="0" borderId="0" xfId="7" applyNumberFormat="1" applyFont="1" applyFill="1" applyBorder="1" applyAlignment="1">
      <alignment wrapText="1"/>
    </xf>
    <xf numFmtId="167" fontId="145" fillId="0" borderId="1" xfId="7" applyNumberFormat="1" applyFont="1" applyFill="1" applyBorder="1" applyAlignment="1"/>
    <xf numFmtId="167" fontId="145" fillId="0" borderId="1" xfId="7" applyNumberFormat="1" applyFont="1" applyFill="1" applyBorder="1" applyAlignment="1">
      <alignment wrapText="1"/>
    </xf>
    <xf numFmtId="167" fontId="145" fillId="0" borderId="0" xfId="7" applyNumberFormat="1" applyFont="1" applyFill="1" applyBorder="1" applyAlignment="1">
      <alignment horizontal="right"/>
    </xf>
    <xf numFmtId="167" fontId="145" fillId="0" borderId="1" xfId="7" applyNumberFormat="1" applyFont="1" applyFill="1" applyBorder="1" applyAlignment="1">
      <alignment horizontal="right"/>
    </xf>
    <xf numFmtId="0" fontId="288" fillId="0" borderId="0" xfId="7" applyFont="1" applyAlignment="1">
      <alignment horizontal="right" readingOrder="2"/>
    </xf>
    <xf numFmtId="0" fontId="293" fillId="0" borderId="0" xfId="7" applyFont="1" applyAlignment="1">
      <alignment horizontal="right" readingOrder="2"/>
    </xf>
    <xf numFmtId="3" fontId="288" fillId="0" borderId="0" xfId="7" applyNumberFormat="1" applyFont="1" applyFill="1" applyBorder="1" applyAlignment="1">
      <alignment horizontal="left" indent="2"/>
    </xf>
    <xf numFmtId="0" fontId="284" fillId="0" borderId="0" xfId="7" applyFont="1" applyFill="1" applyBorder="1" applyAlignment="1">
      <alignment horizontal="left" vertical="center"/>
    </xf>
    <xf numFmtId="0" fontId="226" fillId="0" borderId="0" xfId="11" applyFont="1" applyFill="1" applyAlignment="1">
      <alignment vertical="center"/>
    </xf>
    <xf numFmtId="4" fontId="288" fillId="0" borderId="0" xfId="7" applyNumberFormat="1" applyFont="1" applyFill="1" applyBorder="1" applyAlignment="1">
      <alignment horizontal="right"/>
    </xf>
    <xf numFmtId="0" fontId="294" fillId="0" borderId="0" xfId="7" applyFont="1" applyFill="1" applyBorder="1" applyAlignment="1">
      <alignment horizontal="right" vertical="top" wrapText="1"/>
    </xf>
    <xf numFmtId="0" fontId="52" fillId="0" borderId="0" xfId="7" applyFont="1" applyFill="1" applyBorder="1"/>
    <xf numFmtId="4" fontId="288" fillId="0" borderId="0" xfId="7" applyNumberFormat="1" applyFont="1" applyFill="1" applyBorder="1"/>
    <xf numFmtId="4" fontId="288" fillId="0" borderId="0" xfId="7" applyNumberFormat="1" applyFont="1" applyFill="1" applyBorder="1" applyAlignment="1">
      <alignment wrapText="1"/>
    </xf>
    <xf numFmtId="3" fontId="288" fillId="0" borderId="0" xfId="7" applyNumberFormat="1" applyFont="1" applyFill="1" applyBorder="1"/>
    <xf numFmtId="0" fontId="54" fillId="0" borderId="0" xfId="7" applyFont="1" applyFill="1" applyBorder="1"/>
    <xf numFmtId="0" fontId="54" fillId="0" borderId="0" xfId="7" applyFont="1" applyFill="1" applyBorder="1" applyAlignment="1">
      <alignment wrapText="1"/>
    </xf>
    <xf numFmtId="0" fontId="295" fillId="0" borderId="0" xfId="7" applyFont="1" applyAlignment="1">
      <alignment horizontal="left" readingOrder="1"/>
    </xf>
    <xf numFmtId="0" fontId="252" fillId="0" borderId="0" xfId="7" applyFont="1" applyAlignment="1">
      <alignment horizontal="left"/>
    </xf>
    <xf numFmtId="0" fontId="226" fillId="0" borderId="0" xfId="11" applyFont="1" applyFill="1" applyAlignment="1">
      <alignment horizontal="right" readingOrder="2"/>
    </xf>
    <xf numFmtId="0" fontId="285" fillId="0" borderId="0" xfId="7" applyFont="1" applyFill="1" applyAlignment="1">
      <alignment vertical="center"/>
    </xf>
    <xf numFmtId="0" fontId="283" fillId="0" borderId="0" xfId="7" applyFont="1" applyFill="1" applyAlignment="1">
      <alignment horizontal="right" vertical="top" wrapText="1" readingOrder="1"/>
    </xf>
    <xf numFmtId="0" fontId="283" fillId="0" borderId="0" xfId="7" applyFont="1" applyAlignment="1">
      <alignment horizontal="right" vertical="top" wrapText="1" readingOrder="1"/>
    </xf>
    <xf numFmtId="0" fontId="284" fillId="0" borderId="2" xfId="7" applyFont="1" applyFill="1" applyBorder="1" applyAlignment="1">
      <alignment horizontal="right" vertical="top" wrapText="1"/>
    </xf>
    <xf numFmtId="0" fontId="283" fillId="0" borderId="0" xfId="7" applyFont="1" applyAlignment="1">
      <alignment horizontal="right" vertical="top" readingOrder="2"/>
    </xf>
    <xf numFmtId="0" fontId="295" fillId="0" borderId="0" xfId="7" applyFont="1" applyBorder="1" applyAlignment="1">
      <alignment horizontal="right" vertical="top" readingOrder="1"/>
    </xf>
    <xf numFmtId="0" fontId="283" fillId="0" borderId="0" xfId="7" applyFont="1" applyBorder="1" applyAlignment="1">
      <alignment horizontal="right" readingOrder="1"/>
    </xf>
    <xf numFmtId="0" fontId="295" fillId="0" borderId="0" xfId="7" applyFont="1" applyBorder="1" applyAlignment="1">
      <alignment horizontal="left" vertical="top" readingOrder="1"/>
    </xf>
    <xf numFmtId="0" fontId="252" fillId="0" borderId="0" xfId="7" applyFont="1" applyAlignment="1">
      <alignment horizontal="right" wrapText="1"/>
    </xf>
    <xf numFmtId="0" fontId="287" fillId="0" borderId="0" xfId="7" applyFont="1" applyFill="1" applyBorder="1" applyAlignment="1">
      <alignment horizontal="left"/>
    </xf>
    <xf numFmtId="0" fontId="285" fillId="0" borderId="0" xfId="7" applyFont="1" applyFill="1" applyAlignment="1"/>
    <xf numFmtId="0" fontId="252" fillId="33" borderId="0" xfId="7" applyFont="1" applyFill="1"/>
    <xf numFmtId="0" fontId="252" fillId="33" borderId="0" xfId="7" applyFont="1" applyFill="1" applyBorder="1"/>
    <xf numFmtId="0" fontId="52" fillId="33" borderId="0" xfId="11" applyFont="1" applyFill="1" applyBorder="1"/>
    <xf numFmtId="0" fontId="282" fillId="0" borderId="0" xfId="7" applyFont="1" applyAlignment="1">
      <alignment readingOrder="2"/>
    </xf>
    <xf numFmtId="0" fontId="84" fillId="0" borderId="0" xfId="7" applyFont="1" applyFill="1" applyBorder="1" applyAlignment="1">
      <alignment horizontal="right" vertical="center" readingOrder="2"/>
    </xf>
    <xf numFmtId="0" fontId="84" fillId="0" borderId="0" xfId="7" applyFont="1" applyFill="1" applyAlignment="1">
      <alignment horizontal="right" vertical="center"/>
    </xf>
    <xf numFmtId="0" fontId="2" fillId="0" borderId="0" xfId="7" applyFont="1"/>
    <xf numFmtId="0" fontId="84" fillId="0" borderId="0" xfId="7" applyFont="1" applyFill="1" applyBorder="1" applyAlignment="1">
      <alignment horizontal="right" vertical="center"/>
    </xf>
    <xf numFmtId="0" fontId="2" fillId="0" borderId="0" xfId="7" applyFont="1" applyBorder="1"/>
    <xf numFmtId="0" fontId="235" fillId="0" borderId="2" xfId="11" applyFont="1" applyFill="1" applyBorder="1" applyAlignment="1">
      <alignment horizontal="right" vertical="center"/>
    </xf>
    <xf numFmtId="0" fontId="235" fillId="0" borderId="0" xfId="11" applyFont="1" applyFill="1" applyBorder="1" applyAlignment="1">
      <alignment horizontal="center" vertical="center"/>
    </xf>
    <xf numFmtId="0" fontId="235" fillId="0" borderId="0" xfId="11" applyFont="1" applyFill="1" applyBorder="1" applyAlignment="1">
      <alignment horizontal="center" vertical="center" wrapText="1"/>
    </xf>
    <xf numFmtId="0" fontId="235" fillId="0" borderId="0" xfId="11" applyFont="1" applyFill="1" applyBorder="1" applyAlignment="1">
      <alignment vertical="center" wrapText="1"/>
    </xf>
    <xf numFmtId="0" fontId="252" fillId="0" borderId="0" xfId="7" applyFont="1" applyBorder="1"/>
    <xf numFmtId="0" fontId="235" fillId="0" borderId="2" xfId="11" applyFont="1" applyFill="1" applyBorder="1" applyAlignment="1">
      <alignment horizontal="right" vertical="center" wrapText="1"/>
    </xf>
    <xf numFmtId="0" fontId="235" fillId="0" borderId="0" xfId="11" applyFont="1" applyFill="1" applyBorder="1" applyAlignment="1">
      <alignment horizontal="right" vertical="center" wrapText="1"/>
    </xf>
    <xf numFmtId="0" fontId="145" fillId="0" borderId="0" xfId="7" applyFont="1" applyFill="1" applyBorder="1" applyAlignment="1"/>
    <xf numFmtId="3" fontId="145" fillId="0" borderId="0" xfId="7" applyNumberFormat="1" applyFont="1" applyFill="1" applyBorder="1" applyAlignment="1" applyProtection="1">
      <alignment horizontal="right" vertical="center"/>
    </xf>
    <xf numFmtId="3" fontId="145" fillId="0" borderId="0" xfId="7" applyNumberFormat="1" applyFont="1" applyFill="1" applyBorder="1" applyAlignment="1">
      <alignment vertical="center" wrapText="1"/>
    </xf>
    <xf numFmtId="3" fontId="145" fillId="0" borderId="0" xfId="7" applyNumberFormat="1" applyFont="1" applyFill="1" applyBorder="1" applyAlignment="1">
      <alignment horizontal="right" vertical="center"/>
    </xf>
    <xf numFmtId="0" fontId="145" fillId="0" borderId="0" xfId="7" applyFont="1" applyFill="1" applyBorder="1" applyAlignment="1">
      <alignment wrapText="1"/>
    </xf>
    <xf numFmtId="168" fontId="237" fillId="0" borderId="0" xfId="7" applyNumberFormat="1" applyFont="1" applyFill="1" applyBorder="1" applyAlignment="1">
      <alignment horizontal="right"/>
    </xf>
    <xf numFmtId="3" fontId="145" fillId="0" borderId="0" xfId="7" applyNumberFormat="1" applyFont="1" applyFill="1" applyAlignment="1">
      <alignment horizontal="right" vertical="center"/>
    </xf>
    <xf numFmtId="0" fontId="145" fillId="0" borderId="0" xfId="7" applyFont="1"/>
    <xf numFmtId="168" fontId="237" fillId="0" borderId="0" xfId="7" applyNumberFormat="1" applyFont="1" applyBorder="1" applyAlignment="1">
      <alignment horizontal="right"/>
    </xf>
    <xf numFmtId="0" fontId="145" fillId="0" borderId="0" xfId="7" applyFont="1" applyBorder="1"/>
    <xf numFmtId="0" fontId="145" fillId="0" borderId="1" xfId="7" applyFont="1" applyFill="1" applyBorder="1" applyAlignment="1">
      <alignment wrapText="1"/>
    </xf>
    <xf numFmtId="3" fontId="145" fillId="0" borderId="1" xfId="7" applyNumberFormat="1" applyFont="1" applyBorder="1" applyAlignment="1">
      <alignment horizontal="right" vertical="center"/>
    </xf>
    <xf numFmtId="3" fontId="145" fillId="0" borderId="1" xfId="7" applyNumberFormat="1" applyFont="1" applyFill="1" applyBorder="1" applyAlignment="1">
      <alignment vertical="center"/>
    </xf>
    <xf numFmtId="3" fontId="145" fillId="0" borderId="1" xfId="7" applyNumberFormat="1" applyFont="1" applyFill="1" applyBorder="1" applyAlignment="1">
      <alignment horizontal="right" vertical="center"/>
    </xf>
    <xf numFmtId="0" fontId="238" fillId="0" borderId="0" xfId="7" applyFont="1" applyFill="1" applyAlignment="1">
      <alignment horizontal="right"/>
    </xf>
    <xf numFmtId="0" fontId="238" fillId="0" borderId="0" xfId="11" applyFont="1" applyFill="1" applyAlignment="1">
      <alignment horizontal="right"/>
    </xf>
    <xf numFmtId="0" fontId="84" fillId="0" borderId="0" xfId="7" applyFont="1" applyFill="1" applyBorder="1" applyAlignment="1">
      <alignment horizontal="right" vertical="top" readingOrder="2"/>
    </xf>
    <xf numFmtId="0" fontId="18" fillId="0" borderId="1" xfId="7" applyFont="1" applyBorder="1" applyAlignment="1">
      <alignment horizontal="right"/>
    </xf>
    <xf numFmtId="0" fontId="18" fillId="0" borderId="0" xfId="7" applyFont="1" applyAlignment="1">
      <alignment horizontal="right"/>
    </xf>
    <xf numFmtId="1" fontId="236" fillId="0" borderId="0" xfId="7" applyNumberFormat="1" applyFont="1" applyAlignment="1">
      <alignment horizontal="right"/>
    </xf>
    <xf numFmtId="1" fontId="236" fillId="0" borderId="2" xfId="7" applyNumberFormat="1" applyFont="1" applyFill="1" applyBorder="1" applyAlignment="1">
      <alignment vertical="center" wrapText="1"/>
    </xf>
    <xf numFmtId="1" fontId="236" fillId="0" borderId="2" xfId="7" applyNumberFormat="1" applyFont="1" applyFill="1" applyBorder="1" applyAlignment="1">
      <alignment horizontal="right" vertical="center"/>
    </xf>
    <xf numFmtId="0" fontId="235" fillId="0" borderId="0" xfId="7" applyFont="1" applyFill="1" applyBorder="1" applyAlignment="1">
      <alignment horizontal="right" vertical="center" wrapText="1"/>
    </xf>
    <xf numFmtId="0" fontId="145" fillId="0" borderId="0" xfId="7" applyFont="1" applyBorder="1" applyAlignment="1">
      <alignment horizontal="right"/>
    </xf>
    <xf numFmtId="0" fontId="235" fillId="0" borderId="3" xfId="7" applyFont="1" applyFill="1" applyBorder="1" applyAlignment="1">
      <alignment horizontal="right"/>
    </xf>
    <xf numFmtId="1" fontId="236" fillId="0" borderId="3" xfId="7" applyNumberFormat="1" applyFont="1" applyFill="1" applyBorder="1" applyAlignment="1">
      <alignment horizontal="right"/>
    </xf>
    <xf numFmtId="1" fontId="60" fillId="0" borderId="3" xfId="7" applyNumberFormat="1" applyFont="1" applyFill="1" applyBorder="1" applyAlignment="1">
      <alignment horizontal="right"/>
    </xf>
    <xf numFmtId="0" fontId="235" fillId="0" borderId="0" xfId="7" applyFont="1" applyFill="1" applyBorder="1" applyAlignment="1">
      <alignment horizontal="right"/>
    </xf>
    <xf numFmtId="3" fontId="235" fillId="0" borderId="0" xfId="7" applyNumberFormat="1" applyFont="1" applyFill="1" applyBorder="1" applyAlignment="1">
      <alignment horizontal="right"/>
    </xf>
    <xf numFmtId="4" fontId="235" fillId="0" borderId="0" xfId="7" applyNumberFormat="1" applyFont="1" applyFill="1" applyBorder="1" applyAlignment="1">
      <alignment horizontal="right"/>
    </xf>
    <xf numFmtId="0" fontId="145" fillId="0" borderId="0" xfId="7" applyFont="1" applyFill="1" applyBorder="1" applyAlignment="1">
      <alignment horizontal="right" indent="2"/>
    </xf>
    <xf numFmtId="1" fontId="237" fillId="0" borderId="0" xfId="7" applyNumberFormat="1" applyFont="1" applyFill="1" applyBorder="1" applyAlignment="1">
      <alignment horizontal="right"/>
    </xf>
    <xf numFmtId="1" fontId="61" fillId="0" borderId="0" xfId="7" applyNumberFormat="1" applyFont="1" applyFill="1" applyBorder="1" applyAlignment="1">
      <alignment horizontal="right"/>
    </xf>
    <xf numFmtId="1" fontId="237" fillId="0" borderId="0" xfId="7" applyNumberFormat="1" applyFont="1" applyAlignment="1">
      <alignment horizontal="right"/>
    </xf>
    <xf numFmtId="0" fontId="145" fillId="0" borderId="0" xfId="7" applyFont="1" applyFill="1" applyBorder="1" applyAlignment="1">
      <alignment horizontal="right" wrapText="1" indent="2"/>
    </xf>
    <xf numFmtId="1" fontId="237" fillId="0" borderId="0" xfId="7" applyNumberFormat="1" applyFont="1" applyBorder="1" applyAlignment="1">
      <alignment horizontal="right"/>
    </xf>
    <xf numFmtId="1" fontId="237" fillId="0" borderId="0" xfId="7" applyNumberFormat="1" applyFont="1" applyFill="1"/>
    <xf numFmtId="1" fontId="61" fillId="0" borderId="0" xfId="7" applyNumberFormat="1" applyFont="1" applyBorder="1" applyAlignment="1">
      <alignment horizontal="right"/>
    </xf>
    <xf numFmtId="168" fontId="145" fillId="0" borderId="0" xfId="7" applyNumberFormat="1" applyFont="1" applyBorder="1" applyAlignment="1">
      <alignment horizontal="right"/>
    </xf>
    <xf numFmtId="1" fontId="237" fillId="0" borderId="0" xfId="7" applyNumberFormat="1" applyFont="1" applyFill="1" applyAlignment="1">
      <alignment horizontal="right"/>
    </xf>
    <xf numFmtId="1" fontId="61" fillId="0" borderId="0" xfId="7" applyNumberFormat="1" applyFont="1" applyAlignment="1">
      <alignment horizontal="right"/>
    </xf>
    <xf numFmtId="0" fontId="145" fillId="0" borderId="1" xfId="7" applyFont="1" applyFill="1" applyBorder="1" applyAlignment="1">
      <alignment horizontal="right" indent="2"/>
    </xf>
    <xf numFmtId="1" fontId="237" fillId="0" borderId="1" xfId="7" applyNumberFormat="1" applyFont="1" applyBorder="1" applyAlignment="1">
      <alignment horizontal="right"/>
    </xf>
    <xf numFmtId="1" fontId="237" fillId="0" borderId="1" xfId="7" applyNumberFormat="1" applyFont="1" applyFill="1" applyBorder="1" applyAlignment="1">
      <alignment horizontal="right"/>
    </xf>
    <xf numFmtId="1" fontId="61" fillId="0" borderId="1" xfId="7" applyNumberFormat="1" applyFont="1" applyBorder="1" applyAlignment="1">
      <alignment horizontal="right"/>
    </xf>
    <xf numFmtId="168" fontId="2" fillId="0" borderId="0" xfId="7" applyNumberFormat="1" applyFont="1" applyBorder="1" applyAlignment="1">
      <alignment horizontal="right"/>
    </xf>
    <xf numFmtId="0" fontId="84" fillId="0" borderId="0" xfId="7" applyFont="1" applyAlignment="1">
      <alignment horizontal="right" readingOrder="2"/>
    </xf>
    <xf numFmtId="0" fontId="84" fillId="0" borderId="0" xfId="7" applyFont="1" applyBorder="1" applyAlignment="1">
      <alignment horizontal="right" readingOrder="2"/>
    </xf>
    <xf numFmtId="0" fontId="236" fillId="0" borderId="0" xfId="7" applyFont="1" applyAlignment="1">
      <alignment horizontal="right"/>
    </xf>
    <xf numFmtId="0" fontId="236" fillId="0" borderId="2" xfId="7" applyFont="1" applyFill="1" applyBorder="1" applyAlignment="1">
      <alignment vertical="center" wrapText="1"/>
    </xf>
    <xf numFmtId="0" fontId="236" fillId="0" borderId="2" xfId="7" applyFont="1" applyFill="1" applyBorder="1" applyAlignment="1">
      <alignment horizontal="right" vertical="center"/>
    </xf>
    <xf numFmtId="4" fontId="236" fillId="0" borderId="3" xfId="7" applyNumberFormat="1" applyFont="1" applyFill="1" applyBorder="1" applyAlignment="1">
      <alignment horizontal="right"/>
    </xf>
    <xf numFmtId="0" fontId="237" fillId="0" borderId="0" xfId="7" applyFont="1" applyAlignment="1">
      <alignment horizontal="right"/>
    </xf>
    <xf numFmtId="4" fontId="236" fillId="0" borderId="0" xfId="7" applyNumberFormat="1" applyFont="1" applyFill="1" applyBorder="1" applyAlignment="1">
      <alignment horizontal="right"/>
    </xf>
    <xf numFmtId="0" fontId="237" fillId="0" borderId="0" xfId="7" applyFont="1" applyBorder="1" applyAlignment="1">
      <alignment horizontal="right"/>
    </xf>
    <xf numFmtId="3" fontId="145" fillId="0" borderId="0" xfId="7" applyNumberFormat="1" applyFont="1" applyFill="1" applyBorder="1" applyAlignment="1">
      <alignment horizontal="left"/>
    </xf>
    <xf numFmtId="0" fontId="237" fillId="0" borderId="0" xfId="7" applyFont="1" applyFill="1" applyBorder="1"/>
    <xf numFmtId="0" fontId="2" fillId="0" borderId="1" xfId="7" applyFont="1" applyBorder="1" applyAlignment="1">
      <alignment horizontal="right"/>
    </xf>
    <xf numFmtId="0" fontId="235" fillId="0" borderId="0" xfId="7" applyFont="1" applyFill="1" applyBorder="1" applyAlignment="1">
      <alignment vertical="center" wrapText="1"/>
    </xf>
    <xf numFmtId="167" fontId="236" fillId="0" borderId="3" xfId="7" applyNumberFormat="1" applyFont="1" applyFill="1" applyBorder="1" applyAlignment="1">
      <alignment horizontal="right"/>
    </xf>
    <xf numFmtId="167" fontId="236" fillId="0" borderId="0" xfId="7" applyNumberFormat="1" applyFont="1" applyFill="1" applyBorder="1" applyAlignment="1">
      <alignment horizontal="right"/>
    </xf>
    <xf numFmtId="1" fontId="18" fillId="0" borderId="0" xfId="7" applyNumberFormat="1" applyFont="1" applyFill="1"/>
    <xf numFmtId="168" fontId="237" fillId="0" borderId="0" xfId="7" applyNumberFormat="1" applyFont="1" applyFill="1" applyBorder="1"/>
    <xf numFmtId="0" fontId="84" fillId="0" borderId="1" xfId="7" applyFont="1" applyBorder="1" applyAlignment="1">
      <alignment horizontal="right"/>
    </xf>
    <xf numFmtId="0" fontId="84" fillId="0" borderId="0" xfId="7" applyFont="1" applyAlignment="1">
      <alignment horizontal="right"/>
    </xf>
    <xf numFmtId="2" fontId="237" fillId="0" borderId="0" xfId="7" applyNumberFormat="1" applyFont="1" applyFill="1" applyBorder="1" applyAlignment="1">
      <alignment horizontal="right"/>
    </xf>
    <xf numFmtId="2" fontId="145" fillId="0" borderId="0" xfId="7" applyNumberFormat="1" applyFont="1" applyFill="1" applyBorder="1" applyAlignment="1">
      <alignment horizontal="right"/>
    </xf>
    <xf numFmtId="168" fontId="18" fillId="0" borderId="0" xfId="7" applyNumberFormat="1" applyFont="1" applyAlignment="1">
      <alignment horizontal="right"/>
    </xf>
    <xf numFmtId="168" fontId="237" fillId="0" borderId="1" xfId="7" applyNumberFormat="1" applyFont="1" applyFill="1" applyBorder="1" applyAlignment="1">
      <alignment horizontal="right"/>
    </xf>
    <xf numFmtId="168" fontId="18" fillId="0" borderId="1" xfId="7" applyNumberFormat="1" applyFont="1" applyBorder="1" applyAlignment="1">
      <alignment horizontal="right"/>
    </xf>
    <xf numFmtId="3" fontId="81" fillId="0" borderId="3" xfId="7" applyNumberFormat="1" applyFont="1" applyFill="1" applyBorder="1" applyAlignment="1">
      <alignment horizontal="right"/>
    </xf>
    <xf numFmtId="168" fontId="237" fillId="0" borderId="0" xfId="7" applyNumberFormat="1" applyFont="1" applyAlignment="1">
      <alignment horizontal="right"/>
    </xf>
    <xf numFmtId="168" fontId="237" fillId="0" borderId="0" xfId="0" applyNumberFormat="1" applyFont="1" applyAlignment="1">
      <alignment horizontal="right"/>
    </xf>
    <xf numFmtId="168" fontId="237" fillId="0" borderId="0" xfId="7" applyNumberFormat="1" applyFont="1" applyFill="1" applyAlignment="1">
      <alignment horizontal="right"/>
    </xf>
    <xf numFmtId="168" fontId="237" fillId="0" borderId="1" xfId="7" applyNumberFormat="1" applyFont="1" applyBorder="1" applyAlignment="1">
      <alignment horizontal="right"/>
    </xf>
    <xf numFmtId="0" fontId="287" fillId="0" borderId="0" xfId="7" applyFont="1" applyFill="1" applyBorder="1" applyAlignment="1"/>
    <xf numFmtId="0" fontId="284" fillId="0" borderId="2" xfId="7" applyFont="1" applyFill="1" applyBorder="1" applyAlignment="1">
      <alignment vertical="center"/>
    </xf>
    <xf numFmtId="3" fontId="284" fillId="0" borderId="0" xfId="7" applyNumberFormat="1" applyFont="1"/>
    <xf numFmtId="3" fontId="235" fillId="0" borderId="0" xfId="7" applyNumberFormat="1" applyFont="1" applyFill="1" applyAlignment="1">
      <alignment horizontal="right"/>
    </xf>
    <xf numFmtId="0" fontId="287" fillId="0" borderId="0" xfId="7" applyFont="1" applyFill="1" applyBorder="1" applyAlignment="1">
      <alignment horizontal="right"/>
    </xf>
    <xf numFmtId="3" fontId="52" fillId="0" borderId="0" xfId="7" applyNumberFormat="1" applyFont="1" applyBorder="1" applyAlignment="1">
      <alignment horizontal="right"/>
    </xf>
    <xf numFmtId="3" fontId="145" fillId="0" borderId="0" xfId="7" applyNumberFormat="1" applyFont="1" applyFill="1" applyAlignment="1">
      <alignment horizontal="right"/>
    </xf>
    <xf numFmtId="3" fontId="242" fillId="0" borderId="0" xfId="7" applyNumberFormat="1" applyFont="1" applyBorder="1" applyAlignment="1">
      <alignment horizontal="right"/>
    </xf>
    <xf numFmtId="3" fontId="52" fillId="0" borderId="0" xfId="7" applyNumberFormat="1" applyFont="1" applyAlignment="1">
      <alignment horizontal="right"/>
    </xf>
    <xf numFmtId="3" fontId="242" fillId="0" borderId="0" xfId="7" applyNumberFormat="1" applyFont="1" applyFill="1" applyAlignment="1">
      <alignment horizontal="right"/>
    </xf>
    <xf numFmtId="3" fontId="52" fillId="0" borderId="1" xfId="7" applyNumberFormat="1" applyFont="1" applyBorder="1" applyAlignment="1">
      <alignment horizontal="right"/>
    </xf>
    <xf numFmtId="3" fontId="145" fillId="0" borderId="1" xfId="7" applyNumberFormat="1" applyFont="1" applyBorder="1" applyAlignment="1">
      <alignment horizontal="right"/>
    </xf>
    <xf numFmtId="3" fontId="54" fillId="0" borderId="0" xfId="7" applyNumberFormat="1" applyFont="1" applyBorder="1" applyAlignment="1">
      <alignment horizontal="right"/>
    </xf>
    <xf numFmtId="0" fontId="297" fillId="34" borderId="37" xfId="11" applyFont="1" applyFill="1" applyBorder="1" applyAlignment="1">
      <alignment horizontal="right" vertical="top" readingOrder="2"/>
    </xf>
    <xf numFmtId="0" fontId="297" fillId="34" borderId="38" xfId="11" applyFont="1" applyFill="1" applyBorder="1" applyAlignment="1">
      <alignment horizontal="right" vertical="top" readingOrder="2"/>
    </xf>
    <xf numFmtId="0" fontId="285" fillId="0" borderId="39" xfId="11" applyFont="1" applyBorder="1" applyAlignment="1">
      <alignment horizontal="right" vertical="top" readingOrder="2"/>
    </xf>
    <xf numFmtId="0" fontId="252" fillId="0" borderId="40" xfId="11" applyFont="1" applyBorder="1" applyAlignment="1">
      <alignment horizontal="right" vertical="top" readingOrder="2"/>
    </xf>
    <xf numFmtId="0" fontId="285" fillId="0" borderId="40" xfId="11" applyFont="1" applyBorder="1" applyAlignment="1">
      <alignment horizontal="right" vertical="top" readingOrder="2"/>
    </xf>
    <xf numFmtId="3" fontId="235" fillId="0" borderId="0" xfId="7" applyNumberFormat="1" applyFont="1" applyAlignment="1">
      <alignment horizontal="right"/>
    </xf>
    <xf numFmtId="3" fontId="145" fillId="0" borderId="0" xfId="7" applyNumberFormat="1" applyFont="1" applyBorder="1" applyAlignment="1">
      <alignment horizontal="right"/>
    </xf>
    <xf numFmtId="3" fontId="145" fillId="0" borderId="0" xfId="7" applyNumberFormat="1" applyFont="1" applyAlignment="1">
      <alignment horizontal="right"/>
    </xf>
    <xf numFmtId="0" fontId="252" fillId="0" borderId="1" xfId="7" applyFont="1" applyBorder="1"/>
    <xf numFmtId="0" fontId="285" fillId="0" borderId="41" xfId="11" applyFont="1" applyBorder="1" applyAlignment="1">
      <alignment horizontal="right" vertical="top" readingOrder="2"/>
    </xf>
    <xf numFmtId="0" fontId="252" fillId="0" borderId="42" xfId="11" applyFont="1" applyBorder="1" applyAlignment="1">
      <alignment horizontal="right" vertical="top" readingOrder="2"/>
    </xf>
    <xf numFmtId="0" fontId="285" fillId="0" borderId="42" xfId="11" applyFont="1" applyBorder="1" applyAlignment="1">
      <alignment horizontal="right" vertical="top" readingOrder="2"/>
    </xf>
    <xf numFmtId="3" fontId="252" fillId="0" borderId="0" xfId="7" applyNumberFormat="1" applyFont="1" applyBorder="1" applyAlignment="1">
      <alignment horizontal="right"/>
    </xf>
    <xf numFmtId="0" fontId="252" fillId="0" borderId="0" xfId="7" applyFont="1" applyBorder="1" applyAlignment="1">
      <alignment horizontal="right"/>
    </xf>
    <xf numFmtId="0" fontId="285" fillId="0" borderId="0" xfId="11" applyFont="1" applyBorder="1" applyAlignment="1">
      <alignment horizontal="right" vertical="top" readingOrder="2"/>
    </xf>
    <xf numFmtId="0" fontId="252" fillId="0" borderId="0" xfId="11" applyFont="1" applyBorder="1" applyAlignment="1">
      <alignment horizontal="right" vertical="top" readingOrder="2"/>
    </xf>
    <xf numFmtId="0" fontId="52" fillId="0" borderId="0" xfId="7" applyFont="1" applyFill="1" applyBorder="1" applyAlignment="1"/>
    <xf numFmtId="3" fontId="252" fillId="0" borderId="0" xfId="7" applyNumberFormat="1" applyFont="1" applyFill="1" applyAlignment="1">
      <alignment horizontal="right"/>
    </xf>
    <xf numFmtId="0" fontId="284" fillId="0" borderId="3" xfId="7" applyFont="1" applyFill="1" applyBorder="1" applyAlignment="1">
      <alignment horizontal="right"/>
    </xf>
    <xf numFmtId="0" fontId="252" fillId="0" borderId="10" xfId="7" applyFont="1" applyBorder="1"/>
    <xf numFmtId="0" fontId="18" fillId="0" borderId="10" xfId="7" applyFont="1" applyBorder="1"/>
    <xf numFmtId="0" fontId="287" fillId="0" borderId="10" xfId="7" applyFont="1" applyFill="1" applyBorder="1" applyAlignment="1">
      <alignment horizontal="right"/>
    </xf>
    <xf numFmtId="192" fontId="61" fillId="0" borderId="10" xfId="1" applyNumberFormat="1" applyFont="1" applyFill="1" applyBorder="1" applyAlignment="1">
      <alignment horizontal="right"/>
    </xf>
    <xf numFmtId="192" fontId="18" fillId="0" borderId="10" xfId="1" applyNumberFormat="1" applyFont="1" applyBorder="1"/>
    <xf numFmtId="0" fontId="287" fillId="0" borderId="1" xfId="7" applyFont="1" applyFill="1" applyBorder="1" applyAlignment="1">
      <alignment horizontal="right"/>
    </xf>
    <xf numFmtId="3" fontId="54" fillId="0" borderId="0" xfId="7" applyNumberFormat="1" applyFont="1" applyFill="1" applyBorder="1" applyAlignment="1">
      <alignment horizontal="right"/>
    </xf>
    <xf numFmtId="0" fontId="298" fillId="0" borderId="0" xfId="7" applyFont="1"/>
    <xf numFmtId="190" fontId="252" fillId="0" borderId="0" xfId="7" applyNumberFormat="1" applyFont="1" applyAlignment="1">
      <alignment horizontal="right"/>
    </xf>
    <xf numFmtId="190" fontId="252" fillId="0" borderId="0" xfId="7" applyNumberFormat="1" applyFont="1"/>
    <xf numFmtId="0" fontId="252" fillId="0" borderId="2" xfId="7" applyFont="1" applyBorder="1"/>
    <xf numFmtId="0" fontId="285" fillId="0" borderId="2" xfId="7" applyFont="1" applyBorder="1" applyAlignment="1">
      <alignment horizontal="center"/>
    </xf>
    <xf numFmtId="191" fontId="59" fillId="0" borderId="0" xfId="7" applyNumberFormat="1" applyFont="1" applyFill="1" applyAlignment="1">
      <alignment horizontal="right"/>
    </xf>
    <xf numFmtId="191" fontId="60" fillId="0" borderId="0" xfId="7" applyNumberFormat="1" applyFont="1" applyFill="1" applyAlignment="1">
      <alignment horizontal="right"/>
    </xf>
    <xf numFmtId="0" fontId="285" fillId="0" borderId="0" xfId="7" applyFont="1" applyBorder="1" applyAlignment="1">
      <alignment horizontal="left"/>
    </xf>
    <xf numFmtId="0" fontId="285" fillId="0" borderId="0" xfId="7" applyFont="1" applyBorder="1"/>
    <xf numFmtId="174" fontId="252" fillId="0" borderId="0" xfId="7" applyNumberFormat="1" applyFont="1"/>
    <xf numFmtId="169" fontId="252" fillId="0" borderId="0" xfId="7" applyNumberFormat="1" applyFont="1"/>
    <xf numFmtId="191" fontId="52" fillId="0" borderId="0" xfId="7" applyNumberFormat="1" applyFont="1" applyFill="1" applyAlignment="1">
      <alignment horizontal="right"/>
    </xf>
    <xf numFmtId="191" fontId="61" fillId="0" borderId="0" xfId="7" applyNumberFormat="1" applyFont="1" applyFill="1"/>
    <xf numFmtId="0" fontId="252" fillId="0" borderId="0" xfId="7" applyFont="1" applyBorder="1" applyAlignment="1">
      <alignment horizontal="left"/>
    </xf>
    <xf numFmtId="191" fontId="52" fillId="0" borderId="0" xfId="7" applyNumberFormat="1" applyFont="1" applyFill="1" applyBorder="1" applyAlignment="1">
      <alignment horizontal="right"/>
    </xf>
    <xf numFmtId="191" fontId="52" fillId="0" borderId="1" xfId="7" applyNumberFormat="1" applyFont="1" applyFill="1" applyBorder="1" applyAlignment="1">
      <alignment horizontal="right"/>
    </xf>
    <xf numFmtId="191" fontId="61" fillId="0" borderId="1" xfId="7" applyNumberFormat="1" applyFont="1" applyFill="1" applyBorder="1" applyAlignment="1">
      <alignment horizontal="right"/>
    </xf>
    <xf numFmtId="0" fontId="252" fillId="0" borderId="1" xfId="7" applyFont="1" applyBorder="1" applyAlignment="1">
      <alignment horizontal="left"/>
    </xf>
    <xf numFmtId="0" fontId="252" fillId="0" borderId="0" xfId="7" applyFont="1" applyAlignment="1"/>
    <xf numFmtId="0" fontId="84" fillId="0" borderId="0" xfId="7" applyFont="1" applyFill="1" applyAlignment="1">
      <alignment horizontal="right" vertical="top" readingOrder="2"/>
    </xf>
    <xf numFmtId="0" fontId="2" fillId="0" borderId="0" xfId="7" applyFont="1" applyFill="1" applyAlignment="1">
      <alignment horizontal="right"/>
    </xf>
    <xf numFmtId="190" fontId="252" fillId="0" borderId="0" xfId="7" applyNumberFormat="1" applyFont="1" applyFill="1"/>
    <xf numFmtId="168" fontId="235" fillId="0" borderId="3" xfId="7" applyNumberFormat="1" applyFont="1" applyFill="1" applyBorder="1" applyAlignment="1">
      <alignment horizontal="right"/>
    </xf>
    <xf numFmtId="168" fontId="235" fillId="0" borderId="0" xfId="7" applyNumberFormat="1" applyFont="1"/>
    <xf numFmtId="190" fontId="252" fillId="0" borderId="0" xfId="7" applyNumberFormat="1" applyFont="1" applyFill="1" applyBorder="1"/>
    <xf numFmtId="2" fontId="252" fillId="0" borderId="0" xfId="7" applyNumberFormat="1" applyFont="1"/>
    <xf numFmtId="168" fontId="145" fillId="0" borderId="0" xfId="7" applyNumberFormat="1" applyFont="1" applyBorder="1"/>
    <xf numFmtId="168" fontId="145" fillId="0" borderId="0" xfId="7" applyNumberFormat="1" applyFont="1" applyAlignment="1">
      <alignment horizontal="right"/>
    </xf>
    <xf numFmtId="168" fontId="145" fillId="0" borderId="0" xfId="7" applyNumberFormat="1" applyFont="1"/>
    <xf numFmtId="168" fontId="145" fillId="0" borderId="1" xfId="7" applyNumberFormat="1" applyFont="1" applyBorder="1"/>
    <xf numFmtId="2" fontId="252" fillId="0" borderId="0" xfId="7" applyNumberFormat="1" applyFont="1" applyAlignment="1">
      <alignment horizontal="right"/>
    </xf>
    <xf numFmtId="0" fontId="285" fillId="0" borderId="39" xfId="11" applyFont="1" applyBorder="1" applyAlignment="1">
      <alignment horizontal="right" readingOrder="2"/>
    </xf>
    <xf numFmtId="2" fontId="285" fillId="0" borderId="0" xfId="7" applyNumberFormat="1" applyFont="1"/>
    <xf numFmtId="2" fontId="235" fillId="0" borderId="3" xfId="7" applyNumberFormat="1" applyFont="1" applyFill="1" applyBorder="1" applyAlignment="1">
      <alignment horizontal="right"/>
    </xf>
    <xf numFmtId="2" fontId="235" fillId="0" borderId="0" xfId="7" applyNumberFormat="1" applyFont="1" applyFill="1" applyBorder="1" applyAlignment="1">
      <alignment horizontal="right" vertical="center"/>
    </xf>
    <xf numFmtId="2" fontId="235" fillId="0" borderId="0" xfId="7" applyNumberFormat="1" applyFont="1" applyFill="1"/>
    <xf numFmtId="2" fontId="236" fillId="0" borderId="0" xfId="7" applyNumberFormat="1" applyFont="1" applyFill="1"/>
    <xf numFmtId="0" fontId="252" fillId="0" borderId="40" xfId="11" applyFont="1" applyBorder="1" applyAlignment="1">
      <alignment horizontal="right" readingOrder="2"/>
    </xf>
    <xf numFmtId="0" fontId="285" fillId="0" borderId="40" xfId="11" applyFont="1" applyBorder="1" applyAlignment="1">
      <alignment horizontal="right" readingOrder="2"/>
    </xf>
    <xf numFmtId="2" fontId="145" fillId="0" borderId="0" xfId="7" applyNumberFormat="1" applyFont="1" applyBorder="1" applyAlignment="1">
      <alignment horizontal="right"/>
    </xf>
    <xf numFmtId="2" fontId="145" fillId="0" borderId="0" xfId="7" applyNumberFormat="1" applyFont="1" applyBorder="1"/>
    <xf numFmtId="2" fontId="145" fillId="0" borderId="0" xfId="7" applyNumberFormat="1" applyFont="1" applyAlignment="1">
      <alignment horizontal="right"/>
    </xf>
    <xf numFmtId="2" fontId="145" fillId="0" borderId="0" xfId="7" applyNumberFormat="1" applyFont="1" applyFill="1" applyAlignment="1">
      <alignment horizontal="right"/>
    </xf>
    <xf numFmtId="2" fontId="145" fillId="0" borderId="0" xfId="7" applyNumberFormat="1" applyFont="1"/>
    <xf numFmtId="2" fontId="145" fillId="0" borderId="1" xfId="7" applyNumberFormat="1" applyFont="1" applyFill="1" applyBorder="1" applyAlignment="1">
      <alignment horizontal="right"/>
    </xf>
    <xf numFmtId="2" fontId="145" fillId="0" borderId="1" xfId="7" applyNumberFormat="1" applyFont="1" applyBorder="1"/>
    <xf numFmtId="2" fontId="252" fillId="0" borderId="1" xfId="7" applyNumberFormat="1" applyFont="1" applyBorder="1"/>
    <xf numFmtId="0" fontId="285" fillId="0" borderId="0" xfId="11" applyFont="1" applyFill="1" applyAlignment="1">
      <alignment horizontal="right" readingOrder="2"/>
    </xf>
    <xf numFmtId="0" fontId="2" fillId="0" borderId="0" xfId="11" applyFont="1" applyFill="1"/>
    <xf numFmtId="0" fontId="288" fillId="0" borderId="0" xfId="11" applyFont="1" applyFill="1" applyAlignment="1">
      <alignment horizontal="right"/>
    </xf>
    <xf numFmtId="0" fontId="238" fillId="0" borderId="0" xfId="11" applyFont="1" applyFill="1"/>
    <xf numFmtId="0" fontId="284" fillId="0" borderId="2" xfId="11" applyNumberFormat="1" applyFont="1" applyFill="1" applyBorder="1" applyAlignment="1"/>
    <xf numFmtId="0" fontId="235" fillId="0" borderId="2" xfId="11" applyNumberFormat="1" applyFont="1" applyFill="1" applyBorder="1" applyAlignment="1"/>
    <xf numFmtId="0" fontId="284" fillId="0" borderId="0" xfId="11" applyFont="1" applyFill="1" applyBorder="1" applyAlignment="1">
      <alignment horizontal="right" vertical="center" wrapText="1"/>
    </xf>
    <xf numFmtId="4" fontId="235" fillId="0" borderId="0" xfId="7" applyNumberFormat="1" applyFont="1" applyFill="1" applyBorder="1" applyAlignment="1"/>
    <xf numFmtId="4" fontId="59" fillId="0" borderId="0" xfId="7" applyNumberFormat="1" applyFont="1" applyFill="1" applyBorder="1" applyAlignment="1"/>
    <xf numFmtId="0" fontId="287" fillId="0" borderId="0" xfId="11" applyFont="1" applyFill="1" applyBorder="1" applyAlignment="1">
      <alignment horizontal="right" vertical="center"/>
    </xf>
    <xf numFmtId="4" fontId="145" fillId="0" borderId="0" xfId="7" applyNumberFormat="1" applyFont="1" applyFill="1" applyBorder="1" applyAlignment="1"/>
    <xf numFmtId="0" fontId="287" fillId="0" borderId="0" xfId="11" applyFont="1" applyFill="1" applyBorder="1" applyAlignment="1">
      <alignment horizontal="right" vertical="center" wrapText="1"/>
    </xf>
    <xf numFmtId="0" fontId="252" fillId="0" borderId="0" xfId="7" applyFont="1" applyFill="1" applyBorder="1"/>
    <xf numFmtId="4" fontId="145" fillId="0" borderId="0" xfId="7" applyNumberFormat="1" applyFont="1" applyFill="1" applyBorder="1" applyAlignment="1">
      <alignment horizontal="right"/>
    </xf>
    <xf numFmtId="2" fontId="287" fillId="0" borderId="0" xfId="7" applyNumberFormat="1" applyFont="1" applyFill="1" applyBorder="1" applyAlignment="1">
      <alignment horizontal="left" vertical="center" wrapText="1"/>
    </xf>
    <xf numFmtId="0" fontId="287" fillId="0" borderId="1" xfId="11" applyFont="1" applyBorder="1" applyAlignment="1">
      <alignment horizontal="right" vertical="center"/>
    </xf>
    <xf numFmtId="4" fontId="145" fillId="0" borderId="1" xfId="7" applyNumberFormat="1" applyFont="1" applyFill="1" applyBorder="1" applyAlignment="1">
      <alignment horizontal="right"/>
    </xf>
    <xf numFmtId="0" fontId="288" fillId="0" borderId="0" xfId="7" applyFont="1" applyFill="1" applyAlignment="1">
      <alignment vertical="top" readingOrder="1"/>
    </xf>
    <xf numFmtId="0" fontId="284" fillId="0" borderId="2" xfId="11" applyNumberFormat="1" applyFont="1" applyFill="1" applyBorder="1" applyAlignment="1">
      <alignment horizontal="right"/>
    </xf>
    <xf numFmtId="0" fontId="235" fillId="0" borderId="2" xfId="11" applyNumberFormat="1" applyFont="1" applyFill="1" applyBorder="1" applyAlignment="1">
      <alignment horizontal="right"/>
    </xf>
    <xf numFmtId="0" fontId="287" fillId="0" borderId="1" xfId="11" applyFont="1" applyFill="1" applyBorder="1" applyAlignment="1">
      <alignment horizontal="right" vertical="center"/>
    </xf>
    <xf numFmtId="3" fontId="252" fillId="0" borderId="0" xfId="7" applyNumberFormat="1" applyFont="1"/>
    <xf numFmtId="0" fontId="284" fillId="0" borderId="2" xfId="11" applyNumberFormat="1" applyFont="1" applyFill="1" applyBorder="1" applyAlignment="1">
      <alignment vertical="center"/>
    </xf>
    <xf numFmtId="0" fontId="235" fillId="0" borderId="2" xfId="11" applyNumberFormat="1" applyFont="1" applyFill="1" applyBorder="1" applyAlignment="1">
      <alignment vertical="center"/>
    </xf>
    <xf numFmtId="2" fontId="235" fillId="0" borderId="0" xfId="7" applyNumberFormat="1" applyFont="1" applyFill="1" applyBorder="1" applyAlignment="1">
      <alignment vertical="center"/>
    </xf>
    <xf numFmtId="2" fontId="145" fillId="0" borderId="0" xfId="7" applyNumberFormat="1" applyFont="1" applyFill="1" applyBorder="1" applyAlignment="1">
      <alignment vertical="center"/>
    </xf>
    <xf numFmtId="2" fontId="145" fillId="0" borderId="0" xfId="7" applyNumberFormat="1" applyFont="1" applyFill="1" applyBorder="1" applyAlignment="1">
      <alignment horizontal="right" vertical="center"/>
    </xf>
    <xf numFmtId="2" fontId="145" fillId="0" borderId="1" xfId="7" applyNumberFormat="1" applyFont="1" applyFill="1" applyBorder="1" applyAlignment="1">
      <alignment vertical="center"/>
    </xf>
    <xf numFmtId="2" fontId="145" fillId="0" borderId="1" xfId="7" applyNumberFormat="1" applyFont="1" applyFill="1" applyBorder="1" applyAlignment="1">
      <alignment horizontal="right" vertical="center"/>
    </xf>
    <xf numFmtId="0" fontId="289" fillId="0" borderId="0" xfId="7" applyFont="1" applyFill="1" applyAlignment="1">
      <alignment vertical="top" readingOrder="1"/>
    </xf>
    <xf numFmtId="0" fontId="2" fillId="0" borderId="0" xfId="11" applyFont="1" applyFill="1" applyAlignment="1">
      <alignment vertical="center"/>
    </xf>
    <xf numFmtId="0" fontId="297" fillId="34" borderId="37" xfId="11" applyFont="1" applyFill="1" applyBorder="1" applyAlignment="1">
      <alignment horizontal="right" readingOrder="2"/>
    </xf>
    <xf numFmtId="0" fontId="297" fillId="34" borderId="38" xfId="11" applyFont="1" applyFill="1" applyBorder="1" applyAlignment="1">
      <alignment horizontal="right" readingOrder="2"/>
    </xf>
    <xf numFmtId="0" fontId="285" fillId="0" borderId="37" xfId="11" applyFont="1" applyBorder="1" applyAlignment="1">
      <alignment horizontal="right" readingOrder="2"/>
    </xf>
    <xf numFmtId="0" fontId="289" fillId="0" borderId="0" xfId="7" applyFont="1" applyAlignment="1">
      <alignment vertical="top" readingOrder="1"/>
    </xf>
    <xf numFmtId="0" fontId="2" fillId="0" borderId="0" xfId="11" applyFont="1" applyAlignment="1">
      <alignment vertical="center"/>
    </xf>
    <xf numFmtId="0" fontId="252" fillId="0" borderId="38" xfId="11" applyFont="1" applyBorder="1" applyAlignment="1">
      <alignment horizontal="right" readingOrder="2"/>
    </xf>
    <xf numFmtId="0" fontId="84" fillId="0" borderId="0" xfId="11" applyFont="1" applyFill="1" applyAlignment="1">
      <alignment horizontal="right" readingOrder="2"/>
    </xf>
    <xf numFmtId="0" fontId="285" fillId="0" borderId="0" xfId="11" applyFont="1" applyAlignment="1">
      <alignment horizontal="right" readingOrder="2"/>
    </xf>
    <xf numFmtId="0" fontId="288" fillId="0" borderId="0" xfId="11" applyFont="1" applyAlignment="1">
      <alignment horizontal="right"/>
    </xf>
    <xf numFmtId="0" fontId="252" fillId="0" borderId="0" xfId="11" applyFont="1"/>
    <xf numFmtId="0" fontId="284" fillId="0" borderId="2" xfId="11" applyFont="1" applyBorder="1"/>
    <xf numFmtId="0" fontId="284" fillId="0" borderId="2" xfId="11" applyFont="1" applyBorder="1" applyAlignment="1">
      <alignment horizontal="right"/>
    </xf>
    <xf numFmtId="0" fontId="235" fillId="0" borderId="2" xfId="11" applyFont="1" applyBorder="1" applyAlignment="1">
      <alignment horizontal="right"/>
    </xf>
    <xf numFmtId="0" fontId="297" fillId="34" borderId="0" xfId="11" applyFont="1" applyFill="1" applyBorder="1" applyAlignment="1">
      <alignment horizontal="right" vertical="top" readingOrder="2"/>
    </xf>
    <xf numFmtId="0" fontId="285" fillId="0" borderId="38" xfId="11" applyFont="1" applyBorder="1" applyAlignment="1">
      <alignment horizontal="right" readingOrder="2"/>
    </xf>
    <xf numFmtId="1" fontId="287" fillId="0" borderId="0" xfId="11" applyNumberFormat="1" applyFont="1" applyBorder="1" applyAlignment="1">
      <alignment horizontal="right"/>
    </xf>
    <xf numFmtId="4" fontId="145" fillId="0" borderId="0" xfId="7" applyNumberFormat="1" applyFont="1" applyBorder="1" applyAlignment="1">
      <alignment horizontal="right"/>
    </xf>
    <xf numFmtId="4" fontId="52" fillId="0" borderId="0" xfId="7" applyNumberFormat="1" applyFont="1" applyBorder="1" applyAlignment="1">
      <alignment horizontal="right"/>
    </xf>
    <xf numFmtId="1" fontId="287" fillId="0" borderId="1" xfId="11" applyNumberFormat="1" applyFont="1" applyBorder="1" applyAlignment="1">
      <alignment horizontal="right"/>
    </xf>
    <xf numFmtId="4" fontId="145" fillId="0" borderId="1" xfId="7" applyNumberFormat="1" applyFont="1" applyBorder="1" applyAlignment="1">
      <alignment horizontal="right"/>
    </xf>
    <xf numFmtId="0" fontId="288" fillId="0" borderId="0" xfId="7" applyFont="1" applyAlignment="1">
      <alignment vertical="top" readingOrder="1"/>
    </xf>
    <xf numFmtId="0" fontId="287" fillId="0" borderId="0" xfId="11" applyFont="1"/>
    <xf numFmtId="4" fontId="287" fillId="0" borderId="0" xfId="11" applyNumberFormat="1" applyFont="1"/>
    <xf numFmtId="0" fontId="237" fillId="0" borderId="10" xfId="0" applyNumberFormat="1" applyFont="1" applyFill="1" applyBorder="1" applyAlignment="1"/>
    <xf numFmtId="1" fontId="287" fillId="0" borderId="10" xfId="11" applyNumberFormat="1" applyFont="1" applyBorder="1" applyAlignment="1">
      <alignment horizontal="right"/>
    </xf>
    <xf numFmtId="4" fontId="237" fillId="0" borderId="10" xfId="0" applyNumberFormat="1" applyFont="1" applyBorder="1" applyAlignment="1"/>
    <xf numFmtId="0" fontId="18" fillId="0" borderId="10" xfId="7" applyFont="1" applyBorder="1" applyAlignment="1"/>
    <xf numFmtId="4" fontId="61" fillId="0" borderId="10" xfId="0" applyNumberFormat="1" applyFont="1" applyBorder="1" applyAlignment="1"/>
    <xf numFmtId="4" fontId="237" fillId="0" borderId="10" xfId="0" applyNumberFormat="1" applyFont="1" applyFill="1" applyBorder="1" applyAlignment="1"/>
    <xf numFmtId="165" fontId="18" fillId="0" borderId="10" xfId="1" applyFont="1" applyBorder="1" applyAlignment="1"/>
    <xf numFmtId="0" fontId="285" fillId="0" borderId="0" xfId="11" applyFont="1" applyBorder="1" applyAlignment="1">
      <alignment horizontal="right" readingOrder="2"/>
    </xf>
    <xf numFmtId="0" fontId="252" fillId="0" borderId="0" xfId="11" applyFont="1" applyBorder="1" applyAlignment="1">
      <alignment horizontal="right" readingOrder="2"/>
    </xf>
    <xf numFmtId="0" fontId="2" fillId="0" borderId="0" xfId="11" applyFont="1"/>
    <xf numFmtId="0" fontId="284" fillId="0" borderId="2" xfId="11" applyFont="1" applyBorder="1" applyAlignment="1">
      <alignment horizontal="right" vertical="center"/>
    </xf>
    <xf numFmtId="0" fontId="235" fillId="0" borderId="2" xfId="11" applyFont="1" applyBorder="1" applyAlignment="1">
      <alignment horizontal="right" vertical="center"/>
    </xf>
    <xf numFmtId="4" fontId="235" fillId="0" borderId="0" xfId="7" applyNumberFormat="1" applyFont="1" applyBorder="1" applyAlignment="1">
      <alignment horizontal="right"/>
    </xf>
    <xf numFmtId="4" fontId="236" fillId="0" borderId="0" xfId="0" applyNumberFormat="1" applyFont="1" applyFill="1" applyBorder="1" applyAlignment="1">
      <alignment horizontal="right"/>
    </xf>
    <xf numFmtId="0" fontId="287" fillId="0" borderId="0" xfId="11" applyFont="1" applyBorder="1" applyAlignment="1">
      <alignment horizontal="right" vertical="center"/>
    </xf>
    <xf numFmtId="4" fontId="237" fillId="0" borderId="0" xfId="0" applyNumberFormat="1" applyFont="1" applyBorder="1" applyAlignment="1">
      <alignment horizontal="right"/>
    </xf>
    <xf numFmtId="2" fontId="54" fillId="0" borderId="0" xfId="7" applyNumberFormat="1" applyFont="1" applyAlignment="1">
      <alignment horizontal="right"/>
    </xf>
    <xf numFmtId="0" fontId="287" fillId="0" borderId="0" xfId="11" applyFont="1" applyBorder="1" applyAlignment="1">
      <alignment horizontal="right" vertical="center" wrapText="1"/>
    </xf>
    <xf numFmtId="4" fontId="252" fillId="0" borderId="0" xfId="7" applyNumberFormat="1" applyFont="1"/>
    <xf numFmtId="2" fontId="54" fillId="0" borderId="0" xfId="7" applyNumberFormat="1" applyFont="1" applyBorder="1" applyAlignment="1">
      <alignment horizontal="right"/>
    </xf>
    <xf numFmtId="4" fontId="18" fillId="0" borderId="0" xfId="7" applyNumberFormat="1" applyFont="1"/>
    <xf numFmtId="0" fontId="288" fillId="0" borderId="0" xfId="7" applyFont="1" applyFill="1" applyAlignment="1"/>
    <xf numFmtId="2" fontId="287" fillId="0" borderId="0" xfId="7" applyNumberFormat="1" applyFont="1" applyBorder="1" applyAlignment="1">
      <alignment horizontal="left" vertical="center" wrapText="1"/>
    </xf>
    <xf numFmtId="4" fontId="237" fillId="0" borderId="0" xfId="0" applyNumberFormat="1" applyFont="1" applyFill="1" applyBorder="1" applyAlignment="1">
      <alignment horizontal="right"/>
    </xf>
    <xf numFmtId="4" fontId="237" fillId="0" borderId="1" xfId="0" applyNumberFormat="1" applyFont="1" applyBorder="1" applyAlignment="1">
      <alignment horizontal="right"/>
    </xf>
    <xf numFmtId="0" fontId="2" fillId="0" borderId="1" xfId="11" applyFont="1" applyBorder="1"/>
    <xf numFmtId="0" fontId="285" fillId="0" borderId="1" xfId="7" applyFont="1" applyFill="1" applyBorder="1" applyAlignment="1">
      <alignment vertical="center"/>
    </xf>
    <xf numFmtId="0" fontId="288" fillId="0" borderId="0" xfId="11" applyFont="1"/>
    <xf numFmtId="0" fontId="282" fillId="0" borderId="0" xfId="11" applyFont="1" applyAlignment="1"/>
    <xf numFmtId="0" fontId="284" fillId="0" borderId="3" xfId="11" applyFont="1" applyBorder="1"/>
    <xf numFmtId="0" fontId="284" fillId="0" borderId="3" xfId="11" applyFont="1" applyBorder="1" applyAlignment="1">
      <alignment horizontal="right"/>
    </xf>
    <xf numFmtId="0" fontId="235" fillId="0" borderId="3" xfId="11" applyFont="1" applyBorder="1" applyAlignment="1">
      <alignment horizontal="right"/>
    </xf>
    <xf numFmtId="1" fontId="287" fillId="0" borderId="3" xfId="11" applyNumberFormat="1" applyFont="1" applyBorder="1" applyAlignment="1">
      <alignment horizontal="right"/>
    </xf>
    <xf numFmtId="4" fontId="145" fillId="0" borderId="3" xfId="7" applyNumberFormat="1" applyFont="1" applyBorder="1" applyAlignment="1">
      <alignment horizontal="right"/>
    </xf>
    <xf numFmtId="165" fontId="287" fillId="0" borderId="3" xfId="1" applyFont="1" applyFill="1" applyBorder="1" applyAlignment="1">
      <alignment horizontal="left" vertical="center" wrapText="1"/>
    </xf>
    <xf numFmtId="0" fontId="287" fillId="0" borderId="0" xfId="11" applyFont="1" applyBorder="1" applyAlignment="1">
      <alignment horizontal="right"/>
    </xf>
    <xf numFmtId="0" fontId="287" fillId="0" borderId="1" xfId="11" applyFont="1" applyBorder="1" applyAlignment="1">
      <alignment horizontal="right"/>
    </xf>
    <xf numFmtId="165" fontId="287" fillId="0" borderId="1" xfId="1" applyFont="1" applyBorder="1" applyAlignment="1">
      <alignment horizontal="left" vertical="center" wrapText="1"/>
    </xf>
    <xf numFmtId="0" fontId="282" fillId="0" borderId="0" xfId="7" applyFont="1" applyFill="1" applyBorder="1" applyAlignment="1">
      <alignment horizontal="right" readingOrder="2"/>
    </xf>
    <xf numFmtId="0" fontId="288" fillId="0" borderId="0" xfId="7" applyFont="1" applyFill="1" applyAlignment="1">
      <alignment horizontal="left"/>
    </xf>
    <xf numFmtId="0" fontId="287" fillId="0" borderId="0" xfId="7" applyFont="1" applyFill="1" applyBorder="1" applyAlignment="1">
      <alignment horizontal="right" vertical="center" readingOrder="2"/>
    </xf>
    <xf numFmtId="0" fontId="285" fillId="0" borderId="1" xfId="7" applyFont="1" applyFill="1" applyBorder="1" applyAlignment="1">
      <alignment horizontal="right" vertical="center"/>
    </xf>
    <xf numFmtId="0" fontId="256" fillId="0" borderId="2" xfId="7" applyFont="1" applyFill="1" applyBorder="1" applyAlignment="1">
      <alignment horizontal="right" vertical="center" wrapText="1"/>
    </xf>
    <xf numFmtId="3" fontId="235" fillId="0" borderId="3" xfId="7" applyNumberFormat="1" applyFont="1" applyFill="1" applyBorder="1" applyAlignment="1"/>
    <xf numFmtId="0" fontId="145" fillId="0" borderId="0" xfId="7" applyFont="1" applyAlignment="1">
      <alignment horizontal="right"/>
    </xf>
    <xf numFmtId="0" fontId="284" fillId="0" borderId="0" xfId="7" applyFont="1" applyFill="1" applyBorder="1" applyAlignment="1">
      <alignment horizontal="right" vertical="center" wrapText="1" indent="2"/>
    </xf>
    <xf numFmtId="3" fontId="235" fillId="0" borderId="0" xfId="7" applyNumberFormat="1" applyFont="1" applyFill="1" applyBorder="1" applyAlignment="1"/>
    <xf numFmtId="3" fontId="299" fillId="0" borderId="0" xfId="7" applyNumberFormat="1" applyFont="1" applyFill="1" applyBorder="1" applyAlignment="1">
      <alignment horizontal="right"/>
    </xf>
    <xf numFmtId="3" fontId="300" fillId="0" borderId="0" xfId="7" applyNumberFormat="1" applyFont="1" applyFill="1" applyBorder="1" applyAlignment="1">
      <alignment horizontal="right"/>
    </xf>
    <xf numFmtId="0" fontId="284" fillId="0" borderId="0" xfId="7" applyFont="1" applyFill="1" applyBorder="1" applyAlignment="1">
      <alignment horizontal="right"/>
    </xf>
    <xf numFmtId="3" fontId="145" fillId="0" borderId="0" xfId="7" applyNumberFormat="1" applyFont="1" applyFill="1" applyBorder="1" applyAlignment="1"/>
    <xf numFmtId="3" fontId="301" fillId="0" borderId="0" xfId="7" applyNumberFormat="1" applyFont="1" applyFill="1" applyBorder="1" applyAlignment="1">
      <alignment horizontal="right"/>
    </xf>
    <xf numFmtId="0" fontId="302" fillId="0" borderId="0" xfId="7" applyFont="1"/>
    <xf numFmtId="0" fontId="287" fillId="0" borderId="0" xfId="7" applyFont="1" applyFill="1" applyBorder="1" applyAlignment="1">
      <alignment horizontal="right" vertical="center" wrapText="1" indent="2"/>
    </xf>
    <xf numFmtId="3" fontId="303" fillId="0" borderId="0" xfId="7" applyNumberFormat="1" applyFont="1" applyFill="1" applyBorder="1" applyAlignment="1">
      <alignment horizontal="right"/>
    </xf>
    <xf numFmtId="192" fontId="252" fillId="0" borderId="0" xfId="1" applyNumberFormat="1" applyFont="1"/>
    <xf numFmtId="0" fontId="284" fillId="0" borderId="0" xfId="7" applyFont="1" applyFill="1" applyBorder="1" applyAlignment="1"/>
    <xf numFmtId="0" fontId="287" fillId="0" borderId="1" xfId="7" applyFont="1" applyFill="1" applyBorder="1" applyAlignment="1">
      <alignment horizontal="right" vertical="center" wrapText="1" indent="2"/>
    </xf>
    <xf numFmtId="3" fontId="145" fillId="0" borderId="1" xfId="7" applyNumberFormat="1" applyFont="1" applyFill="1" applyBorder="1" applyAlignment="1"/>
    <xf numFmtId="3" fontId="301" fillId="0" borderId="1" xfId="7" applyNumberFormat="1" applyFont="1" applyFill="1" applyBorder="1" applyAlignment="1">
      <alignment horizontal="right"/>
    </xf>
    <xf numFmtId="3" fontId="303" fillId="0" borderId="1" xfId="7" applyNumberFormat="1" applyFont="1" applyFill="1" applyBorder="1" applyAlignment="1">
      <alignment horizontal="right"/>
    </xf>
    <xf numFmtId="0" fontId="238" fillId="0" borderId="0" xfId="7" applyFont="1" applyFill="1" applyBorder="1" applyAlignment="1">
      <alignment horizontal="right" vertical="center" wrapText="1" readingOrder="2"/>
    </xf>
    <xf numFmtId="0" fontId="288" fillId="0" borderId="0" xfId="7" applyFont="1" applyFill="1" applyAlignment="1">
      <alignment horizontal="right"/>
    </xf>
    <xf numFmtId="0" fontId="285" fillId="0" borderId="0" xfId="7" applyFont="1" applyFill="1" applyAlignment="1">
      <alignment horizontal="right" vertical="center"/>
    </xf>
    <xf numFmtId="0" fontId="285" fillId="0" borderId="0" xfId="7" applyFont="1" applyFill="1" applyBorder="1" applyAlignment="1">
      <alignment horizontal="right" vertical="center"/>
    </xf>
    <xf numFmtId="0" fontId="293" fillId="0" borderId="1" xfId="7" applyFont="1" applyFill="1" applyBorder="1" applyAlignment="1">
      <alignment horizontal="right"/>
    </xf>
    <xf numFmtId="0" fontId="293" fillId="0" borderId="0" xfId="7" applyFont="1" applyFill="1" applyBorder="1" applyAlignment="1">
      <alignment horizontal="right"/>
    </xf>
    <xf numFmtId="167" fontId="235" fillId="0" borderId="3" xfId="7" applyNumberFormat="1" applyFont="1" applyFill="1" applyBorder="1" applyAlignment="1">
      <alignment horizontal="right"/>
    </xf>
    <xf numFmtId="195" fontId="236" fillId="0" borderId="3" xfId="1" applyNumberFormat="1" applyFont="1" applyFill="1" applyBorder="1" applyAlignment="1">
      <alignment horizontal="right"/>
    </xf>
    <xf numFmtId="195" fontId="237" fillId="0" borderId="0" xfId="1" applyNumberFormat="1" applyFont="1" applyFill="1" applyBorder="1" applyAlignment="1">
      <alignment horizontal="right"/>
    </xf>
    <xf numFmtId="9" fontId="252" fillId="0" borderId="0" xfId="9753" applyFont="1"/>
    <xf numFmtId="195" fontId="237" fillId="0" borderId="1" xfId="1" applyNumberFormat="1" applyFont="1" applyFill="1" applyBorder="1" applyAlignment="1">
      <alignment horizontal="right"/>
    </xf>
    <xf numFmtId="0" fontId="288" fillId="0" borderId="0" xfId="7" applyFont="1" applyFill="1" applyAlignment="1">
      <alignment horizontal="center"/>
    </xf>
    <xf numFmtId="3" fontId="235" fillId="0" borderId="3" xfId="7" applyNumberFormat="1" applyFont="1" applyFill="1" applyBorder="1" applyAlignment="1">
      <alignment horizontal="right"/>
    </xf>
    <xf numFmtId="192" fontId="236" fillId="0" borderId="3" xfId="1" applyNumberFormat="1" applyFont="1" applyFill="1" applyBorder="1" applyAlignment="1"/>
    <xf numFmtId="165" fontId="252" fillId="0" borderId="0" xfId="1" applyFont="1"/>
    <xf numFmtId="192" fontId="237" fillId="0" borderId="0" xfId="1" applyNumberFormat="1" applyFont="1" applyFill="1" applyBorder="1" applyAlignment="1"/>
    <xf numFmtId="192" fontId="237" fillId="0" borderId="1" xfId="1" applyNumberFormat="1" applyFont="1" applyFill="1" applyBorder="1" applyAlignment="1"/>
    <xf numFmtId="0" fontId="287" fillId="0" borderId="0" xfId="7" applyFont="1" applyFill="1" applyBorder="1" applyAlignment="1">
      <alignment horizontal="right" indent="2"/>
    </xf>
    <xf numFmtId="0" fontId="288" fillId="0" borderId="0" xfId="7" applyFont="1" applyFill="1" applyBorder="1" applyAlignment="1">
      <alignment horizontal="right"/>
    </xf>
    <xf numFmtId="0" fontId="235" fillId="0" borderId="2" xfId="7" applyFont="1" applyBorder="1" applyAlignment="1">
      <alignment horizontal="right"/>
    </xf>
    <xf numFmtId="167" fontId="235" fillId="0" borderId="0" xfId="7" applyNumberFormat="1" applyFont="1" applyFill="1" applyBorder="1" applyAlignment="1">
      <alignment horizontal="right"/>
    </xf>
    <xf numFmtId="0" fontId="235" fillId="0" borderId="0" xfId="7" applyFont="1" applyAlignment="1">
      <alignment horizontal="right"/>
    </xf>
    <xf numFmtId="167" fontId="237" fillId="0" borderId="0" xfId="7" applyNumberFormat="1" applyFont="1" applyFill="1" applyBorder="1" applyAlignment="1">
      <alignment horizontal="right"/>
    </xf>
    <xf numFmtId="0" fontId="145" fillId="0" borderId="1" xfId="7" applyFont="1" applyBorder="1" applyAlignment="1">
      <alignment horizontal="right"/>
    </xf>
    <xf numFmtId="167" fontId="237" fillId="0" borderId="1" xfId="7" applyNumberFormat="1" applyFont="1" applyFill="1" applyBorder="1" applyAlignment="1">
      <alignment horizontal="right"/>
    </xf>
    <xf numFmtId="195" fontId="2" fillId="0" borderId="0" xfId="3270" applyNumberFormat="1" applyFont="1" applyFill="1" applyBorder="1"/>
    <xf numFmtId="0" fontId="287" fillId="0" borderId="0" xfId="7" applyFont="1" applyFill="1" applyBorder="1" applyAlignment="1">
      <alignment horizontal="right" wrapText="1" indent="2"/>
    </xf>
    <xf numFmtId="192" fontId="2" fillId="0" borderId="0" xfId="3270" applyNumberFormat="1" applyFont="1" applyFill="1" applyBorder="1"/>
    <xf numFmtId="0" fontId="285" fillId="0" borderId="0" xfId="7" applyFont="1" applyFill="1" applyAlignment="1">
      <alignment horizontal="right" vertical="center" readingOrder="2"/>
    </xf>
    <xf numFmtId="0" fontId="226" fillId="0" borderId="0" xfId="7" applyFont="1" applyAlignment="1">
      <alignment horizontal="right" readingOrder="2"/>
    </xf>
    <xf numFmtId="167" fontId="304" fillId="0" borderId="0" xfId="7" applyNumberFormat="1" applyFont="1" applyFill="1" applyAlignment="1">
      <alignment horizontal="right"/>
    </xf>
    <xf numFmtId="0" fontId="18" fillId="0" borderId="0" xfId="7" applyFont="1" applyFill="1" applyAlignment="1">
      <alignment horizontal="center"/>
    </xf>
    <xf numFmtId="0" fontId="285" fillId="0" borderId="0" xfId="7" applyFont="1" applyFill="1" applyBorder="1" applyAlignment="1">
      <alignment horizontal="right"/>
    </xf>
    <xf numFmtId="0" fontId="294" fillId="0" borderId="1" xfId="7" applyFont="1" applyFill="1" applyBorder="1" applyAlignment="1">
      <alignment horizontal="right"/>
    </xf>
    <xf numFmtId="0" fontId="294" fillId="0" borderId="1" xfId="7" applyFont="1" applyFill="1" applyBorder="1" applyAlignment="1">
      <alignment horizontal="center"/>
    </xf>
    <xf numFmtId="0" fontId="305" fillId="0" borderId="1" xfId="7" applyFont="1" applyFill="1" applyBorder="1" applyAlignment="1">
      <alignment horizontal="right"/>
    </xf>
    <xf numFmtId="0" fontId="294" fillId="0" borderId="0" xfId="7" applyFont="1" applyFill="1" applyBorder="1" applyAlignment="1">
      <alignment horizontal="center"/>
    </xf>
    <xf numFmtId="168" fontId="252" fillId="0" borderId="0" xfId="7" applyNumberFormat="1" applyFont="1"/>
    <xf numFmtId="167" fontId="294" fillId="0" borderId="0" xfId="7" applyNumberFormat="1" applyFont="1" applyFill="1" applyAlignment="1">
      <alignment horizontal="right"/>
    </xf>
    <xf numFmtId="167" fontId="305" fillId="0" borderId="0" xfId="7" applyNumberFormat="1" applyFont="1" applyFill="1" applyAlignment="1">
      <alignment horizontal="right"/>
    </xf>
    <xf numFmtId="167" fontId="294" fillId="0" borderId="0" xfId="7" applyNumberFormat="1" applyFont="1" applyFill="1" applyBorder="1" applyAlignment="1">
      <alignment horizontal="right"/>
    </xf>
    <xf numFmtId="0" fontId="52" fillId="0" borderId="0" xfId="7" applyFont="1" applyAlignment="1">
      <alignment horizontal="left" readingOrder="2"/>
    </xf>
    <xf numFmtId="0" fontId="294" fillId="0" borderId="0" xfId="7" applyFont="1" applyFill="1" applyAlignment="1">
      <alignment horizontal="right"/>
    </xf>
    <xf numFmtId="0" fontId="304" fillId="0" borderId="0" xfId="7" applyFont="1" applyFill="1" applyAlignment="1">
      <alignment horizontal="right"/>
    </xf>
    <xf numFmtId="0" fontId="306" fillId="0" borderId="0" xfId="7" applyFont="1" applyFill="1" applyAlignment="1">
      <alignment horizontal="right" readingOrder="2"/>
    </xf>
    <xf numFmtId="167" fontId="235" fillId="0" borderId="0" xfId="7" applyNumberFormat="1" applyFont="1" applyAlignment="1">
      <alignment horizontal="right"/>
    </xf>
    <xf numFmtId="167" fontId="60" fillId="0" borderId="0" xfId="7" applyNumberFormat="1" applyFont="1" applyAlignment="1">
      <alignment horizontal="right"/>
    </xf>
    <xf numFmtId="191" fontId="235" fillId="0" borderId="0" xfId="7" applyNumberFormat="1" applyFont="1" applyBorder="1" applyAlignment="1">
      <alignment horizontal="right"/>
    </xf>
    <xf numFmtId="167" fontId="145" fillId="0" borderId="0" xfId="7" applyNumberFormat="1" applyFont="1" applyAlignment="1">
      <alignment horizontal="right"/>
    </xf>
    <xf numFmtId="167" fontId="61" fillId="0" borderId="0" xfId="7" applyNumberFormat="1" applyFont="1" applyAlignment="1">
      <alignment horizontal="right"/>
    </xf>
    <xf numFmtId="191" fontId="145" fillId="0" borderId="0" xfId="7" applyNumberFormat="1" applyFont="1" applyBorder="1" applyAlignment="1">
      <alignment horizontal="right"/>
    </xf>
    <xf numFmtId="167" fontId="145" fillId="0" borderId="1" xfId="7" applyNumberFormat="1" applyFont="1" applyBorder="1" applyAlignment="1">
      <alignment horizontal="right"/>
    </xf>
    <xf numFmtId="167" fontId="61" fillId="0" borderId="1" xfId="7" applyNumberFormat="1" applyFont="1" applyBorder="1" applyAlignment="1">
      <alignment horizontal="right"/>
    </xf>
    <xf numFmtId="0" fontId="285" fillId="0" borderId="0" xfId="7" applyFont="1" applyAlignment="1">
      <alignment horizontal="right" readingOrder="2"/>
    </xf>
    <xf numFmtId="167" fontId="235" fillId="0" borderId="0" xfId="7" applyNumberFormat="1" applyFont="1" applyFill="1" applyAlignment="1">
      <alignment horizontal="right"/>
    </xf>
    <xf numFmtId="0" fontId="307" fillId="0" borderId="0" xfId="7" applyFont="1"/>
    <xf numFmtId="0" fontId="236" fillId="0" borderId="2" xfId="4612" applyFont="1" applyFill="1" applyBorder="1" applyAlignment="1">
      <alignment horizontal="right" vertical="center"/>
    </xf>
    <xf numFmtId="0" fontId="145" fillId="0" borderId="0" xfId="7" applyFont="1" applyFill="1" applyBorder="1" applyAlignment="1">
      <alignment horizontal="right" readingOrder="2"/>
    </xf>
    <xf numFmtId="195" fontId="237" fillId="0" borderId="0" xfId="1" applyNumberFormat="1" applyFont="1" applyFill="1" applyAlignment="1">
      <alignment horizontal="right"/>
    </xf>
    <xf numFmtId="168" fontId="61" fillId="0" borderId="0" xfId="4612" applyNumberFormat="1" applyFont="1" applyFill="1" applyBorder="1" applyAlignment="1">
      <alignment horizontal="right"/>
    </xf>
    <xf numFmtId="195" fontId="61" fillId="0" borderId="0" xfId="1" applyNumberFormat="1" applyFont="1" applyFill="1" applyAlignment="1">
      <alignment horizontal="right"/>
    </xf>
    <xf numFmtId="195" fontId="308" fillId="0" borderId="0" xfId="1" applyNumberFormat="1" applyFont="1" applyFill="1" applyAlignment="1">
      <alignment horizontal="right"/>
    </xf>
    <xf numFmtId="168" fontId="308" fillId="0" borderId="0" xfId="4612" applyNumberFormat="1" applyFont="1" applyFill="1" applyBorder="1" applyAlignment="1">
      <alignment horizontal="right"/>
    </xf>
    <xf numFmtId="195" fontId="301" fillId="0" borderId="0" xfId="1" applyNumberFormat="1" applyFont="1" applyFill="1" applyBorder="1"/>
    <xf numFmtId="195" fontId="61" fillId="0" borderId="0" xfId="1" applyNumberFormat="1" applyFont="1" applyFill="1" applyBorder="1" applyAlignment="1">
      <alignment horizontal="right"/>
    </xf>
    <xf numFmtId="195" fontId="145" fillId="0" borderId="0" xfId="1" applyNumberFormat="1" applyFont="1" applyFill="1" applyBorder="1" applyAlignment="1">
      <alignment horizontal="right"/>
    </xf>
    <xf numFmtId="0" fontId="235" fillId="0" borderId="0" xfId="7" applyFont="1" applyFill="1" applyBorder="1" applyAlignment="1">
      <alignment horizontal="right" readingOrder="2"/>
    </xf>
    <xf numFmtId="195" fontId="60" fillId="0" borderId="0" xfId="1" applyNumberFormat="1" applyFont="1" applyFill="1" applyAlignment="1">
      <alignment horizontal="right"/>
    </xf>
    <xf numFmtId="195" fontId="60" fillId="0" borderId="0" xfId="1" applyNumberFormat="1" applyFont="1" applyFill="1" applyBorder="1" applyAlignment="1">
      <alignment horizontal="right"/>
    </xf>
    <xf numFmtId="3" fontId="252" fillId="0" borderId="0" xfId="7" applyNumberFormat="1" applyFont="1" applyBorder="1"/>
    <xf numFmtId="195" fontId="235" fillId="0" borderId="0" xfId="1" applyNumberFormat="1" applyFont="1" applyFill="1" applyBorder="1" applyAlignment="1">
      <alignment horizontal="right"/>
    </xf>
    <xf numFmtId="0" fontId="287" fillId="0" borderId="0" xfId="7" applyFont="1" applyFill="1" applyBorder="1" applyAlignment="1">
      <alignment horizontal="right" readingOrder="2"/>
    </xf>
    <xf numFmtId="195" fontId="54" fillId="0" borderId="0" xfId="1" applyNumberFormat="1" applyFont="1" applyFill="1" applyAlignment="1">
      <alignment horizontal="right"/>
    </xf>
    <xf numFmtId="0" fontId="52" fillId="0" borderId="0" xfId="7" applyFont="1" applyFill="1" applyBorder="1" applyAlignment="1">
      <alignment horizontal="right" wrapText="1" readingOrder="2"/>
    </xf>
    <xf numFmtId="2" fontId="61" fillId="0" borderId="1" xfId="4612" applyNumberFormat="1" applyFont="1" applyFill="1" applyBorder="1" applyAlignment="1">
      <alignment horizontal="right"/>
    </xf>
    <xf numFmtId="2" fontId="145" fillId="0" borderId="0" xfId="4612" applyNumberFormat="1" applyFont="1" applyFill="1" applyBorder="1" applyAlignment="1">
      <alignment horizontal="right"/>
    </xf>
    <xf numFmtId="0" fontId="257" fillId="0" borderId="0" xfId="7" applyFont="1" applyFill="1" applyAlignment="1">
      <alignment horizontal="right" readingOrder="2"/>
    </xf>
    <xf numFmtId="191" fontId="252" fillId="0" borderId="0" xfId="7" applyNumberFormat="1" applyFont="1"/>
    <xf numFmtId="0" fontId="282" fillId="0" borderId="0" xfId="7" applyFont="1" applyAlignment="1">
      <alignment horizontal="right" readingOrder="2"/>
    </xf>
    <xf numFmtId="0" fontId="84" fillId="0" borderId="0" xfId="7" applyFont="1" applyFill="1" applyAlignment="1">
      <alignment horizontal="right" vertical="center" readingOrder="2"/>
    </xf>
    <xf numFmtId="0" fontId="284" fillId="0" borderId="3" xfId="7" applyFont="1" applyFill="1" applyBorder="1" applyAlignment="1">
      <alignment horizontal="right" readingOrder="2"/>
    </xf>
    <xf numFmtId="3" fontId="59" fillId="0" borderId="0" xfId="0" applyNumberFormat="1" applyFont="1" applyFill="1" applyAlignment="1">
      <alignment horizontal="right"/>
    </xf>
    <xf numFmtId="0" fontId="284" fillId="0" borderId="0" xfId="7" applyFont="1" applyFill="1" applyBorder="1" applyAlignment="1">
      <alignment horizontal="right" readingOrder="2"/>
    </xf>
    <xf numFmtId="192" fontId="236" fillId="0" borderId="0" xfId="1" applyNumberFormat="1" applyFont="1" applyFill="1" applyBorder="1" applyAlignment="1">
      <alignment horizontal="right"/>
    </xf>
    <xf numFmtId="192" fontId="309" fillId="0" borderId="1" xfId="1" applyNumberFormat="1" applyFont="1" applyFill="1" applyBorder="1" applyAlignment="1">
      <alignment horizontal="right"/>
    </xf>
    <xf numFmtId="0" fontId="288" fillId="0" borderId="3" xfId="7" applyFont="1" applyFill="1" applyBorder="1" applyAlignment="1">
      <alignment horizontal="right" readingOrder="2"/>
    </xf>
    <xf numFmtId="0" fontId="288" fillId="0" borderId="0" xfId="7" applyFont="1" applyFill="1" applyAlignment="1">
      <alignment horizontal="right" readingOrder="1"/>
    </xf>
    <xf numFmtId="0" fontId="282" fillId="0" borderId="0" xfId="7" applyFont="1" applyFill="1" applyBorder="1" applyAlignment="1"/>
    <xf numFmtId="0" fontId="235" fillId="0" borderId="2" xfId="11" applyFont="1" applyFill="1" applyBorder="1" applyAlignment="1">
      <alignment horizontal="right"/>
    </xf>
    <xf numFmtId="0" fontId="236" fillId="0" borderId="2" xfId="11" applyFont="1" applyFill="1" applyBorder="1" applyAlignment="1">
      <alignment horizontal="right"/>
    </xf>
    <xf numFmtId="0" fontId="235" fillId="0" borderId="0" xfId="11" applyFont="1" applyFill="1" applyBorder="1" applyAlignment="1">
      <alignment horizontal="right"/>
    </xf>
    <xf numFmtId="0" fontId="59" fillId="0" borderId="3" xfId="7" applyFont="1" applyFill="1" applyBorder="1" applyAlignment="1"/>
    <xf numFmtId="192" fontId="235" fillId="0" borderId="0" xfId="1" applyNumberFormat="1" applyFont="1" applyFill="1" applyBorder="1" applyAlignment="1">
      <alignment horizontal="right"/>
    </xf>
    <xf numFmtId="192" fontId="236" fillId="0" borderId="0" xfId="1" applyNumberFormat="1" applyFont="1" applyFill="1" applyBorder="1" applyAlignment="1">
      <alignment horizontal="right" indent="2"/>
    </xf>
    <xf numFmtId="0" fontId="237" fillId="0" borderId="0" xfId="11" applyFont="1" applyFill="1" applyBorder="1" applyAlignment="1">
      <alignment horizontal="right"/>
    </xf>
    <xf numFmtId="173" fontId="252" fillId="0" borderId="0" xfId="33" applyNumberFormat="1" applyFont="1" applyBorder="1"/>
    <xf numFmtId="0" fontId="145" fillId="0" borderId="1" xfId="11" applyFont="1" applyFill="1" applyBorder="1" applyAlignment="1">
      <alignment horizontal="right"/>
    </xf>
    <xf numFmtId="0" fontId="237" fillId="0" borderId="1" xfId="11" applyFont="1" applyFill="1" applyBorder="1" applyAlignment="1">
      <alignment horizontal="right"/>
    </xf>
    <xf numFmtId="0" fontId="288" fillId="0" borderId="0" xfId="7" applyFont="1" applyFill="1" applyAlignment="1">
      <alignment horizontal="right" readingOrder="2"/>
    </xf>
    <xf numFmtId="0" fontId="287" fillId="0" borderId="0" xfId="7" applyFont="1" applyFill="1" applyAlignment="1">
      <alignment horizontal="right" readingOrder="2"/>
    </xf>
    <xf numFmtId="0" fontId="244" fillId="0" borderId="0" xfId="7" applyFont="1" applyFill="1" applyAlignment="1">
      <alignment horizontal="right" readingOrder="2"/>
    </xf>
    <xf numFmtId="0" fontId="252" fillId="0" borderId="0" xfId="7" applyFont="1" applyAlignment="1">
      <alignment horizontal="right" wrapText="1" readingOrder="2"/>
    </xf>
    <xf numFmtId="0" fontId="60" fillId="0" borderId="2" xfId="7" applyFont="1" applyFill="1" applyBorder="1" applyAlignment="1">
      <alignment horizontal="right" vertical="center"/>
    </xf>
    <xf numFmtId="0" fontId="236" fillId="0" borderId="0" xfId="7" applyFont="1" applyFill="1" applyBorder="1" applyAlignment="1">
      <alignment horizontal="right"/>
    </xf>
    <xf numFmtId="0" fontId="235" fillId="0" borderId="0" xfId="7" applyFont="1" applyBorder="1" applyAlignment="1">
      <alignment horizontal="right"/>
    </xf>
    <xf numFmtId="0" fontId="237" fillId="0" borderId="0" xfId="7" applyFont="1" applyFill="1" applyBorder="1" applyAlignment="1">
      <alignment horizontal="right"/>
    </xf>
    <xf numFmtId="0" fontId="61" fillId="0" borderId="0" xfId="7" applyFont="1" applyFill="1" applyAlignment="1">
      <alignment horizontal="right"/>
    </xf>
    <xf numFmtId="0" fontId="61" fillId="0" borderId="0" xfId="7" applyFont="1" applyFill="1" applyBorder="1" applyAlignment="1">
      <alignment horizontal="right"/>
    </xf>
    <xf numFmtId="0" fontId="52" fillId="0" borderId="1" xfId="7" applyFont="1" applyFill="1" applyBorder="1" applyAlignment="1">
      <alignment horizontal="right" readingOrder="2"/>
    </xf>
    <xf numFmtId="168" fontId="61" fillId="0" borderId="1" xfId="7" applyNumberFormat="1" applyFont="1" applyFill="1" applyBorder="1" applyAlignment="1">
      <alignment horizontal="right"/>
    </xf>
    <xf numFmtId="3" fontId="252" fillId="0" borderId="0" xfId="11" applyNumberFormat="1" applyFont="1" applyBorder="1" applyAlignment="1">
      <alignment horizontal="right" readingOrder="2"/>
    </xf>
    <xf numFmtId="0" fontId="226" fillId="0" borderId="0" xfId="7" applyFont="1" applyFill="1" applyAlignment="1">
      <alignment horizontal="right" readingOrder="2"/>
    </xf>
    <xf numFmtId="2" fontId="252" fillId="0" borderId="0" xfId="7" applyNumberFormat="1" applyFont="1" applyBorder="1"/>
    <xf numFmtId="0" fontId="2" fillId="0" borderId="0" xfId="7" applyFont="1" applyFill="1" applyBorder="1" applyAlignment="1">
      <alignment horizontal="right"/>
    </xf>
    <xf numFmtId="0" fontId="287" fillId="0" borderId="0" xfId="7" applyFont="1" applyFill="1" applyAlignment="1">
      <alignment horizontal="right" readingOrder="1"/>
    </xf>
    <xf numFmtId="0" fontId="285" fillId="0" borderId="0" xfId="7" applyFont="1" applyFill="1" applyBorder="1" applyAlignment="1">
      <alignment horizontal="right" readingOrder="2"/>
    </xf>
    <xf numFmtId="1" fontId="52" fillId="0" borderId="0" xfId="7" applyNumberFormat="1" applyFont="1" applyFill="1" applyAlignment="1">
      <alignment horizontal="right"/>
    </xf>
    <xf numFmtId="1" fontId="145" fillId="0" borderId="0" xfId="7" applyNumberFormat="1" applyFont="1" applyFill="1" applyAlignment="1">
      <alignment horizontal="right"/>
    </xf>
    <xf numFmtId="0" fontId="145" fillId="0" borderId="0" xfId="7" applyFont="1" applyFill="1" applyAlignment="1">
      <alignment horizontal="right"/>
    </xf>
    <xf numFmtId="0" fontId="52" fillId="0" borderId="0" xfId="7" applyFont="1" applyFill="1" applyBorder="1" applyAlignment="1">
      <alignment horizontal="right" wrapText="1"/>
    </xf>
    <xf numFmtId="0" fontId="52" fillId="0" borderId="0" xfId="7" applyFont="1" applyFill="1" applyBorder="1" applyAlignment="1">
      <alignment wrapText="1"/>
    </xf>
    <xf numFmtId="0" fontId="145" fillId="0" borderId="0" xfId="7" applyFont="1" applyFill="1" applyBorder="1" applyAlignment="1">
      <alignment horizontal="right"/>
    </xf>
    <xf numFmtId="2" fontId="52" fillId="0" borderId="0" xfId="7" applyNumberFormat="1" applyFont="1" applyFill="1" applyAlignment="1">
      <alignment horizontal="right"/>
    </xf>
    <xf numFmtId="2" fontId="52" fillId="0" borderId="0" xfId="7" applyNumberFormat="1" applyFont="1" applyFill="1" applyBorder="1" applyAlignment="1"/>
    <xf numFmtId="0" fontId="145" fillId="0" borderId="1" xfId="7" applyFont="1" applyFill="1" applyBorder="1" applyAlignment="1">
      <alignment horizontal="right"/>
    </xf>
    <xf numFmtId="192" fontId="52" fillId="0" borderId="1" xfId="1" applyNumberFormat="1" applyFont="1" applyFill="1" applyBorder="1" applyAlignment="1"/>
    <xf numFmtId="0" fontId="257" fillId="0" borderId="0" xfId="7" applyFont="1" applyFill="1" applyBorder="1" applyAlignment="1">
      <alignment horizontal="right" readingOrder="1"/>
    </xf>
    <xf numFmtId="0" fontId="252" fillId="0" borderId="0" xfId="7" applyFont="1" applyFill="1" applyAlignment="1">
      <alignment horizontal="right" readingOrder="2"/>
    </xf>
    <xf numFmtId="2" fontId="145" fillId="0" borderId="0" xfId="7" applyNumberFormat="1" applyFont="1" applyFill="1" applyAlignment="1">
      <alignment horizontal="right" vertical="center" readingOrder="2"/>
    </xf>
    <xf numFmtId="2" fontId="145" fillId="0" borderId="1" xfId="7" applyNumberFormat="1" applyFont="1" applyFill="1" applyBorder="1" applyAlignment="1">
      <alignment horizontal="right" vertical="center" readingOrder="2"/>
    </xf>
    <xf numFmtId="2" fontId="145" fillId="0" borderId="0" xfId="7" applyNumberFormat="1" applyFont="1" applyFill="1" applyBorder="1" applyAlignment="1">
      <alignment horizontal="right" vertical="center" readingOrder="2"/>
    </xf>
    <xf numFmtId="2" fontId="2" fillId="0" borderId="0" xfId="7" applyNumberFormat="1" applyFont="1" applyFill="1" applyBorder="1" applyAlignment="1">
      <alignment horizontal="right" vertical="center" readingOrder="2"/>
    </xf>
    <xf numFmtId="0" fontId="145" fillId="0" borderId="0" xfId="7" applyFont="1" applyFill="1" applyBorder="1" applyAlignment="1">
      <alignment horizontal="right" vertical="center" readingOrder="2"/>
    </xf>
    <xf numFmtId="0" fontId="2" fillId="0" borderId="0" xfId="7" applyFont="1" applyFill="1" applyBorder="1" applyAlignment="1">
      <alignment horizontal="right" vertical="center" readingOrder="2"/>
    </xf>
    <xf numFmtId="171" fontId="50" fillId="0" borderId="0" xfId="1" applyNumberFormat="1" applyFont="1" applyFill="1" applyBorder="1" applyAlignment="1">
      <alignment vertical="center"/>
    </xf>
    <xf numFmtId="0" fontId="38" fillId="0" borderId="0" xfId="0" applyFont="1" applyFill="1" applyAlignment="1">
      <alignment horizontal="right" vertical="center" readingOrder="2"/>
    </xf>
    <xf numFmtId="0" fontId="38" fillId="0" borderId="1" xfId="0" applyFont="1" applyFill="1" applyBorder="1" applyAlignment="1">
      <alignment horizontal="right" vertical="center" readingOrder="2"/>
    </xf>
    <xf numFmtId="0" fontId="14" fillId="0" borderId="0" xfId="0" applyFont="1" applyFill="1" applyBorder="1" applyAlignment="1">
      <alignment horizontal="right" vertical="center" wrapText="1"/>
    </xf>
    <xf numFmtId="0" fontId="14" fillId="0" borderId="0" xfId="0" applyFont="1" applyFill="1" applyBorder="1" applyAlignment="1">
      <alignment horizontal="right" vertical="center"/>
    </xf>
    <xf numFmtId="0" fontId="37" fillId="0" borderId="0" xfId="0" applyFont="1" applyFill="1" applyBorder="1" applyAlignment="1">
      <alignment horizontal="center" vertical="center" textRotation="90"/>
    </xf>
    <xf numFmtId="0" fontId="14" fillId="0" borderId="0" xfId="0" applyFont="1" applyFill="1" applyBorder="1" applyAlignment="1">
      <alignment horizontal="right" vertical="center" wrapText="1" readingOrder="2"/>
    </xf>
    <xf numFmtId="0" fontId="14" fillId="0" borderId="0" xfId="0" applyNumberFormat="1" applyFont="1" applyFill="1" applyBorder="1" applyAlignment="1">
      <alignment horizontal="right" vertical="center" wrapText="1"/>
    </xf>
    <xf numFmtId="0" fontId="34" fillId="0" borderId="3" xfId="0" applyFont="1" applyFill="1" applyBorder="1" applyAlignment="1">
      <alignment horizontal="right" vertical="center"/>
    </xf>
    <xf numFmtId="0" fontId="34" fillId="0" borderId="1" xfId="0" applyFont="1" applyFill="1" applyBorder="1" applyAlignment="1">
      <alignment horizontal="right" vertical="center"/>
    </xf>
    <xf numFmtId="0" fontId="74" fillId="0" borderId="3" xfId="0" applyFont="1" applyFill="1" applyBorder="1" applyAlignment="1">
      <alignment horizontal="right" vertical="center"/>
    </xf>
    <xf numFmtId="0" fontId="74" fillId="0" borderId="1" xfId="0" applyFont="1" applyFill="1" applyBorder="1" applyAlignment="1">
      <alignment horizontal="right" vertical="center"/>
    </xf>
    <xf numFmtId="0" fontId="34" fillId="0" borderId="3" xfId="0" applyFont="1" applyFill="1" applyBorder="1" applyAlignment="1">
      <alignment vertical="center"/>
    </xf>
    <xf numFmtId="0" fontId="34" fillId="0" borderId="1" xfId="0" applyFont="1" applyFill="1" applyBorder="1" applyAlignment="1">
      <alignment vertical="center"/>
    </xf>
    <xf numFmtId="0" fontId="75" fillId="0" borderId="2" xfId="0" applyFont="1" applyFill="1" applyBorder="1" applyAlignment="1">
      <alignment horizontal="center" vertical="center"/>
    </xf>
    <xf numFmtId="0" fontId="75" fillId="0" borderId="5" xfId="0" applyFont="1" applyFill="1" applyBorder="1" applyAlignment="1">
      <alignment horizontal="center" vertical="center"/>
    </xf>
    <xf numFmtId="0" fontId="38" fillId="0" borderId="0" xfId="0" applyFont="1" applyFill="1" applyAlignment="1">
      <alignment horizontal="right" vertical="center" wrapText="1" readingOrder="2"/>
    </xf>
    <xf numFmtId="0" fontId="34" fillId="0" borderId="5" xfId="0" applyFont="1" applyFill="1" applyBorder="1" applyAlignment="1">
      <alignment horizontal="center" vertical="center" readingOrder="2"/>
    </xf>
    <xf numFmtId="0" fontId="34" fillId="0" borderId="10" xfId="0" applyFont="1" applyFill="1" applyBorder="1" applyAlignment="1">
      <alignment horizontal="center" vertical="center" readingOrder="2"/>
    </xf>
    <xf numFmtId="0" fontId="34" fillId="0" borderId="3" xfId="0" applyFont="1" applyFill="1" applyBorder="1" applyAlignment="1">
      <alignment horizontal="right" vertical="center" readingOrder="2"/>
    </xf>
    <xf numFmtId="0" fontId="34" fillId="0" borderId="1" xfId="0" applyFont="1" applyFill="1" applyBorder="1" applyAlignment="1">
      <alignment horizontal="right" vertical="center" readingOrder="2"/>
    </xf>
    <xf numFmtId="0" fontId="34" fillId="0" borderId="4" xfId="0" applyFont="1" applyFill="1" applyBorder="1" applyAlignment="1">
      <alignment horizontal="center" vertical="center" readingOrder="2"/>
    </xf>
    <xf numFmtId="0" fontId="14" fillId="0" borderId="0" xfId="0" applyFont="1" applyFill="1" applyAlignment="1">
      <alignment horizontal="right" vertical="center" wrapText="1" readingOrder="2"/>
    </xf>
    <xf numFmtId="0" fontId="34" fillId="0" borderId="0" xfId="0" applyFont="1" applyFill="1" applyAlignment="1">
      <alignment horizontal="right" vertical="center" wrapText="1" readingOrder="2"/>
    </xf>
    <xf numFmtId="0" fontId="34" fillId="0" borderId="10" xfId="0" applyFont="1" applyFill="1" applyBorder="1" applyAlignment="1">
      <alignment horizontal="center" vertical="center"/>
    </xf>
    <xf numFmtId="0" fontId="34" fillId="0" borderId="4" xfId="0" applyFont="1" applyFill="1" applyBorder="1" applyAlignment="1">
      <alignment horizontal="center" vertical="center"/>
    </xf>
    <xf numFmtId="0" fontId="14" fillId="0" borderId="0" xfId="0" applyFont="1" applyFill="1" applyAlignment="1">
      <alignment horizontal="right" vertical="center" readingOrder="2"/>
    </xf>
    <xf numFmtId="0" fontId="14" fillId="0" borderId="0" xfId="0" applyFont="1" applyFill="1" applyAlignment="1">
      <alignment horizontal="center" vertical="center" wrapText="1" readingOrder="2"/>
    </xf>
    <xf numFmtId="0" fontId="42" fillId="0" borderId="3" xfId="0" applyFont="1" applyFill="1" applyBorder="1" applyAlignment="1">
      <alignment horizontal="right" vertical="center"/>
    </xf>
    <xf numFmtId="0" fontId="42" fillId="0" borderId="0" xfId="0" applyFont="1" applyFill="1" applyBorder="1" applyAlignment="1">
      <alignment horizontal="right" vertical="center"/>
    </xf>
    <xf numFmtId="0" fontId="42" fillId="0" borderId="3" xfId="0" applyFont="1" applyFill="1" applyBorder="1" applyAlignment="1">
      <alignment horizontal="right" vertical="center" readingOrder="2"/>
    </xf>
    <xf numFmtId="0" fontId="34" fillId="0" borderId="3"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14" fillId="0" borderId="0" xfId="0" applyFont="1" applyFill="1" applyBorder="1" applyAlignment="1">
      <alignment vertical="center" wrapText="1" readingOrder="2"/>
    </xf>
    <xf numFmtId="0" fontId="14" fillId="0" borderId="0" xfId="0" applyFont="1" applyFill="1" applyBorder="1" applyAlignment="1">
      <alignment horizontal="right" vertical="center" readingOrder="2"/>
    </xf>
    <xf numFmtId="0" fontId="38" fillId="0" borderId="0" xfId="0" applyFont="1" applyFill="1" applyBorder="1" applyAlignment="1">
      <alignment horizontal="right" vertical="center" wrapText="1" readingOrder="2"/>
    </xf>
    <xf numFmtId="0" fontId="38" fillId="0" borderId="0" xfId="0" applyFont="1" applyFill="1" applyBorder="1" applyAlignment="1">
      <alignment horizontal="right" vertical="center" readingOrder="2"/>
    </xf>
    <xf numFmtId="0" fontId="38" fillId="0" borderId="0" xfId="7" applyFont="1" applyFill="1" applyBorder="1" applyAlignment="1">
      <alignment horizontal="right" vertical="center" wrapText="1" readingOrder="2"/>
    </xf>
    <xf numFmtId="0" fontId="14" fillId="0" borderId="0" xfId="7" applyFont="1" applyFill="1" applyBorder="1" applyAlignment="1">
      <alignment horizontal="right" vertical="center" wrapText="1" readingOrder="2"/>
    </xf>
    <xf numFmtId="0" fontId="34" fillId="0" borderId="3" xfId="7" applyFont="1" applyFill="1" applyBorder="1" applyAlignment="1">
      <alignment horizontal="right" vertical="center"/>
    </xf>
    <xf numFmtId="0" fontId="34" fillId="0" borderId="1" xfId="7" applyFont="1" applyFill="1" applyBorder="1" applyAlignment="1">
      <alignment horizontal="right" vertical="center"/>
    </xf>
    <xf numFmtId="0" fontId="34" fillId="0" borderId="5" xfId="7" applyFont="1" applyFill="1" applyBorder="1" applyAlignment="1">
      <alignment horizontal="center" vertical="center"/>
    </xf>
    <xf numFmtId="0" fontId="34" fillId="0" borderId="10" xfId="7" applyFont="1" applyFill="1" applyBorder="1" applyAlignment="1">
      <alignment horizontal="center" vertical="center"/>
    </xf>
    <xf numFmtId="0" fontId="34" fillId="0" borderId="10" xfId="7" applyFont="1" applyFill="1" applyBorder="1" applyAlignment="1">
      <alignment horizontal="center" vertical="center" wrapText="1"/>
    </xf>
    <xf numFmtId="0" fontId="34" fillId="0" borderId="4" xfId="7" applyFont="1" applyFill="1" applyBorder="1" applyAlignment="1">
      <alignment horizontal="center" vertical="center" wrapText="1"/>
    </xf>
    <xf numFmtId="166" fontId="38" fillId="0" borderId="1" xfId="0" applyNumberFormat="1" applyFont="1" applyFill="1" applyBorder="1" applyAlignment="1">
      <alignment horizontal="right" vertical="center" wrapText="1" readingOrder="2"/>
    </xf>
    <xf numFmtId="166" fontId="38" fillId="0" borderId="0" xfId="0" applyNumberFormat="1" applyFont="1" applyFill="1" applyBorder="1" applyAlignment="1">
      <alignment vertical="center" wrapText="1" readingOrder="2"/>
    </xf>
    <xf numFmtId="166" fontId="38" fillId="0" borderId="0" xfId="0" applyNumberFormat="1" applyFont="1" applyFill="1" applyBorder="1" applyAlignment="1">
      <alignment horizontal="right" vertical="center" wrapText="1" readingOrder="2"/>
    </xf>
    <xf numFmtId="0" fontId="34" fillId="0" borderId="2" xfId="0" applyFont="1" applyFill="1" applyBorder="1" applyAlignment="1">
      <alignment horizontal="center" vertical="center" wrapText="1"/>
    </xf>
    <xf numFmtId="0" fontId="75" fillId="0" borderId="4" xfId="0" applyFont="1" applyFill="1" applyBorder="1" applyAlignment="1">
      <alignment horizontal="center" vertical="center" wrapText="1"/>
    </xf>
    <xf numFmtId="0" fontId="75" fillId="0" borderId="2" xfId="0" applyFont="1" applyFill="1" applyBorder="1" applyAlignment="1">
      <alignment horizontal="center" vertical="center" wrapText="1"/>
    </xf>
    <xf numFmtId="0" fontId="59" fillId="0" borderId="2" xfId="0" applyFont="1" applyFill="1" applyBorder="1" applyAlignment="1">
      <alignment horizontal="center" vertical="center"/>
    </xf>
    <xf numFmtId="0" fontId="60" fillId="0" borderId="2" xfId="0" applyFont="1" applyFill="1" applyBorder="1" applyAlignment="1">
      <alignment horizontal="center" vertical="center"/>
    </xf>
    <xf numFmtId="0" fontId="34" fillId="0" borderId="2" xfId="0" applyFont="1" applyFill="1" applyBorder="1" applyAlignment="1">
      <alignment horizontal="center" vertical="center"/>
    </xf>
    <xf numFmtId="1" fontId="34" fillId="0" borderId="3" xfId="0" applyNumberFormat="1" applyFont="1" applyFill="1" applyBorder="1" applyAlignment="1">
      <alignment horizontal="right" vertical="center" readingOrder="2"/>
    </xf>
    <xf numFmtId="1" fontId="34" fillId="0" borderId="1" xfId="0" applyNumberFormat="1" applyFont="1" applyFill="1" applyBorder="1" applyAlignment="1">
      <alignment horizontal="right" vertical="center" readingOrder="2"/>
    </xf>
    <xf numFmtId="0" fontId="14" fillId="0" borderId="0" xfId="7" applyFont="1" applyFill="1" applyBorder="1" applyAlignment="1">
      <alignment horizontal="right" vertical="center" wrapText="1"/>
    </xf>
    <xf numFmtId="0" fontId="38" fillId="0" borderId="1" xfId="7" applyFont="1" applyFill="1" applyBorder="1" applyAlignment="1">
      <alignment horizontal="right" vertical="center" wrapText="1" readingOrder="2"/>
    </xf>
    <xf numFmtId="0" fontId="34" fillId="0" borderId="5" xfId="7" applyFont="1" applyFill="1" applyBorder="1" applyAlignment="1">
      <alignment horizontal="center" vertical="center" wrapText="1"/>
    </xf>
    <xf numFmtId="3" fontId="11" fillId="0" borderId="0" xfId="0" applyNumberFormat="1" applyFont="1" applyFill="1" applyBorder="1" applyAlignment="1">
      <alignment horizontal="center" vertical="center"/>
    </xf>
    <xf numFmtId="0" fontId="34" fillId="0" borderId="0" xfId="0" applyFont="1" applyFill="1" applyBorder="1" applyAlignment="1">
      <alignment horizontal="center" vertical="center" wrapText="1"/>
    </xf>
    <xf numFmtId="3" fontId="11" fillId="0" borderId="1" xfId="0" applyNumberFormat="1" applyFont="1" applyFill="1" applyBorder="1" applyAlignment="1">
      <alignment horizontal="center" vertical="center"/>
    </xf>
    <xf numFmtId="0" fontId="51" fillId="0" borderId="0" xfId="0" applyFont="1" applyFill="1" applyAlignment="1">
      <alignment horizontal="right" vertical="center" readingOrder="2"/>
    </xf>
    <xf numFmtId="3" fontId="34" fillId="0" borderId="0" xfId="0" applyNumberFormat="1" applyFont="1" applyFill="1" applyBorder="1" applyAlignment="1">
      <alignment horizontal="center" vertical="center"/>
    </xf>
    <xf numFmtId="0" fontId="34" fillId="0" borderId="3" xfId="0" applyFont="1" applyFill="1" applyBorder="1" applyAlignment="1">
      <alignment horizontal="right" vertical="center" wrapText="1"/>
    </xf>
    <xf numFmtId="0" fontId="34" fillId="0" borderId="1" xfId="0" applyFont="1" applyFill="1" applyBorder="1" applyAlignment="1">
      <alignment horizontal="right" vertical="center" wrapText="1"/>
    </xf>
    <xf numFmtId="0" fontId="34" fillId="0" borderId="5" xfId="0" applyFont="1" applyFill="1" applyBorder="1" applyAlignment="1">
      <alignment horizontal="center" vertical="center"/>
    </xf>
    <xf numFmtId="0" fontId="34" fillId="0" borderId="11" xfId="0" applyFont="1" applyFill="1" applyBorder="1" applyAlignment="1">
      <alignment horizontal="right" vertical="center" wrapText="1"/>
    </xf>
    <xf numFmtId="0" fontId="34" fillId="0" borderId="6" xfId="0" applyFont="1" applyFill="1" applyBorder="1" applyAlignment="1">
      <alignment horizontal="right" vertical="center" wrapText="1"/>
    </xf>
    <xf numFmtId="3" fontId="34" fillId="0" borderId="3" xfId="0" applyNumberFormat="1" applyFont="1" applyFill="1" applyBorder="1" applyAlignment="1">
      <alignment horizontal="center" vertical="center"/>
    </xf>
    <xf numFmtId="0" fontId="11" fillId="0" borderId="0" xfId="0" applyFont="1" applyFill="1" applyBorder="1" applyAlignment="1">
      <alignment horizontal="right" vertical="center" wrapText="1"/>
    </xf>
    <xf numFmtId="0" fontId="11" fillId="0" borderId="3"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96" fillId="0" borderId="0" xfId="0" applyFont="1" applyAlignment="1">
      <alignment horizontal="right" vertical="top" wrapText="1"/>
    </xf>
    <xf numFmtId="1" fontId="100" fillId="0" borderId="0" xfId="53" applyNumberFormat="1" applyFont="1" applyFill="1" applyBorder="1" applyAlignment="1">
      <alignment horizontal="center" vertical="center" textRotation="180"/>
    </xf>
    <xf numFmtId="0" fontId="125" fillId="8" borderId="0" xfId="58" applyFont="1" applyFill="1" applyBorder="1" applyAlignment="1">
      <alignment horizontal="right"/>
    </xf>
    <xf numFmtId="0" fontId="101" fillId="0" borderId="0" xfId="0" applyFont="1" applyAlignment="1">
      <alignment horizontal="right" vertical="top" wrapText="1"/>
    </xf>
    <xf numFmtId="0" fontId="104" fillId="0" borderId="14" xfId="0" applyFont="1" applyFill="1" applyBorder="1" applyAlignment="1">
      <alignment horizontal="left"/>
    </xf>
    <xf numFmtId="0" fontId="112" fillId="6" borderId="0" xfId="0" applyFont="1" applyFill="1" applyBorder="1" applyAlignment="1">
      <alignment horizontal="center" vertical="center"/>
    </xf>
    <xf numFmtId="0" fontId="112" fillId="6" borderId="17" xfId="0" applyFont="1" applyFill="1" applyBorder="1" applyAlignment="1">
      <alignment horizontal="center"/>
    </xf>
    <xf numFmtId="0" fontId="112" fillId="6" borderId="18" xfId="0" applyFont="1" applyFill="1" applyBorder="1" applyAlignment="1">
      <alignment horizontal="center"/>
    </xf>
    <xf numFmtId="0" fontId="102" fillId="0" borderId="0" xfId="0" applyFont="1" applyFill="1" applyBorder="1" applyAlignment="1">
      <alignment horizontal="right" vertical="center" readingOrder="2"/>
    </xf>
    <xf numFmtId="0" fontId="150" fillId="0" borderId="0" xfId="0" applyFont="1" applyFill="1" applyBorder="1" applyAlignment="1">
      <alignment horizontal="right" wrapText="1" readingOrder="2"/>
    </xf>
    <xf numFmtId="0" fontId="151" fillId="0" borderId="0" xfId="0" applyFont="1" applyFill="1" applyAlignment="1">
      <alignment horizontal="right" vertical="center" wrapText="1" readingOrder="2"/>
    </xf>
    <xf numFmtId="0" fontId="102" fillId="0" borderId="0" xfId="0" applyFont="1" applyFill="1" applyAlignment="1">
      <alignment horizontal="right" vertical="center" wrapText="1" readingOrder="2"/>
    </xf>
    <xf numFmtId="0" fontId="140" fillId="0" borderId="0" xfId="0" applyFont="1" applyFill="1" applyAlignment="1">
      <alignment horizontal="right" vertical="top" wrapText="1"/>
    </xf>
    <xf numFmtId="0" fontId="112" fillId="6" borderId="0" xfId="0" applyFont="1" applyFill="1" applyBorder="1" applyAlignment="1">
      <alignment horizontal="right" vertical="center"/>
    </xf>
    <xf numFmtId="0" fontId="102" fillId="0" borderId="0" xfId="0" applyFont="1" applyFill="1" applyBorder="1" applyAlignment="1">
      <alignment horizontal="right" vertical="center" wrapText="1" readingOrder="2"/>
    </xf>
    <xf numFmtId="0" fontId="149" fillId="0" borderId="0" xfId="0" applyFont="1" applyFill="1" applyBorder="1" applyAlignment="1">
      <alignment horizontal="right" vertical="center" wrapText="1" readingOrder="2"/>
    </xf>
    <xf numFmtId="0" fontId="149" fillId="0" borderId="0" xfId="0" applyFont="1" applyFill="1" applyBorder="1" applyAlignment="1">
      <alignment horizontal="right" vertical="center" readingOrder="2"/>
    </xf>
    <xf numFmtId="0" fontId="96" fillId="0" borderId="0" xfId="0" applyFont="1" applyAlignment="1">
      <alignment horizontal="right" wrapText="1" readingOrder="2"/>
    </xf>
    <xf numFmtId="0" fontId="96" fillId="0" borderId="0" xfId="0" applyFont="1" applyAlignment="1">
      <alignment horizontal="right" readingOrder="2"/>
    </xf>
    <xf numFmtId="0" fontId="102" fillId="0" borderId="0" xfId="0" applyFont="1" applyFill="1" applyAlignment="1">
      <alignment horizontal="right" vertical="top" wrapText="1"/>
    </xf>
    <xf numFmtId="0" fontId="102" fillId="0" borderId="0" xfId="75" applyFont="1" applyFill="1" applyBorder="1" applyAlignment="1">
      <alignment horizontal="right" vertical="center" wrapText="1" readingOrder="2"/>
    </xf>
    <xf numFmtId="0" fontId="102" fillId="0" borderId="0" xfId="61" applyFont="1" applyFill="1" applyBorder="1" applyAlignment="1">
      <alignment horizontal="right" vertical="center" wrapText="1" readingOrder="2"/>
    </xf>
    <xf numFmtId="0" fontId="98" fillId="0" borderId="16" xfId="0" applyFont="1" applyFill="1" applyBorder="1" applyAlignment="1">
      <alignment horizontal="right" indent="3"/>
    </xf>
    <xf numFmtId="0" fontId="98" fillId="0" borderId="0" xfId="0" applyFont="1" applyFill="1" applyBorder="1" applyAlignment="1">
      <alignment horizontal="right" indent="3"/>
    </xf>
    <xf numFmtId="0" fontId="118" fillId="0" borderId="16" xfId="0" applyFont="1" applyFill="1" applyBorder="1" applyAlignment="1">
      <alignment horizontal="right" vertical="center" wrapText="1"/>
    </xf>
    <xf numFmtId="0" fontId="118" fillId="0" borderId="0" xfId="0" applyFont="1" applyFill="1" applyBorder="1" applyAlignment="1">
      <alignment horizontal="right" vertical="center" wrapText="1"/>
    </xf>
    <xf numFmtId="0" fontId="96" fillId="0" borderId="0" xfId="61" applyFont="1" applyFill="1" applyBorder="1" applyAlignment="1">
      <alignment horizontal="right" vertical="center" wrapText="1"/>
    </xf>
    <xf numFmtId="0" fontId="118" fillId="8" borderId="16" xfId="0" applyFont="1" applyFill="1" applyBorder="1" applyAlignment="1">
      <alignment horizontal="right" readingOrder="2"/>
    </xf>
    <xf numFmtId="0" fontId="118" fillId="8" borderId="0" xfId="0" applyFont="1" applyFill="1" applyBorder="1" applyAlignment="1">
      <alignment horizontal="right" readingOrder="2"/>
    </xf>
    <xf numFmtId="0" fontId="98" fillId="0" borderId="0" xfId="61" applyFont="1" applyFill="1" applyBorder="1" applyAlignment="1">
      <alignment horizontal="right" vertical="center" wrapText="1" readingOrder="2"/>
    </xf>
    <xf numFmtId="0" fontId="96" fillId="0" borderId="0" xfId="61" applyFont="1" applyFill="1" applyBorder="1" applyAlignment="1">
      <alignment horizontal="right" vertical="center" wrapText="1" readingOrder="2"/>
    </xf>
    <xf numFmtId="0" fontId="102" fillId="0" borderId="0" xfId="61" applyFont="1" applyFill="1" applyBorder="1" applyAlignment="1">
      <alignment horizontal="right" vertical="center" readingOrder="2"/>
    </xf>
    <xf numFmtId="0" fontId="96" fillId="0" borderId="0" xfId="61" applyFont="1" applyAlignment="1">
      <alignment horizontal="right" wrapText="1"/>
    </xf>
    <xf numFmtId="0" fontId="102" fillId="0" borderId="0" xfId="61" applyFont="1" applyFill="1" applyBorder="1" applyAlignment="1">
      <alignment horizontal="right" wrapText="1" readingOrder="2"/>
    </xf>
    <xf numFmtId="0" fontId="112" fillId="9" borderId="0" xfId="61" applyFont="1" applyFill="1" applyBorder="1" applyAlignment="1">
      <alignment horizontal="right" vertical="center"/>
    </xf>
    <xf numFmtId="0" fontId="118" fillId="8" borderId="0" xfId="61" applyFont="1" applyFill="1" applyBorder="1" applyAlignment="1">
      <alignment horizontal="right" vertical="center"/>
    </xf>
    <xf numFmtId="0" fontId="98" fillId="0" borderId="0" xfId="61" applyFont="1" applyAlignment="1">
      <alignment horizontal="right" indent="2"/>
    </xf>
    <xf numFmtId="0" fontId="98" fillId="0" borderId="0" xfId="61" applyFont="1" applyBorder="1" applyAlignment="1">
      <alignment horizontal="right" indent="2"/>
    </xf>
    <xf numFmtId="178" fontId="111" fillId="0" borderId="0" xfId="66" applyNumberFormat="1" applyFont="1" applyFill="1" applyBorder="1" applyAlignment="1">
      <alignment horizontal="right" vertical="center" wrapText="1" readingOrder="2"/>
    </xf>
    <xf numFmtId="178" fontId="120" fillId="0" borderId="0" xfId="66" applyNumberFormat="1" applyFont="1" applyFill="1" applyBorder="1" applyAlignment="1">
      <alignment horizontal="right" vertical="center" wrapText="1" readingOrder="2"/>
    </xf>
    <xf numFmtId="0" fontId="96" fillId="0" borderId="0" xfId="61" applyFont="1" applyAlignment="1">
      <alignment horizontal="right" vertical="center" wrapText="1" readingOrder="2"/>
    </xf>
    <xf numFmtId="0" fontId="159" fillId="0" borderId="0" xfId="0" applyNumberFormat="1" applyFont="1" applyFill="1" applyBorder="1" applyAlignment="1">
      <alignment horizontal="center" vertical="center" textRotation="90"/>
    </xf>
    <xf numFmtId="0" fontId="111" fillId="0" borderId="0" xfId="0" applyFont="1" applyFill="1" applyBorder="1" applyAlignment="1">
      <alignment horizontal="right" wrapText="1" readingOrder="2"/>
    </xf>
    <xf numFmtId="0" fontId="112" fillId="9" borderId="0" xfId="8972" applyFont="1" applyFill="1" applyBorder="1" applyAlignment="1">
      <alignment horizontal="right" vertical="center"/>
    </xf>
    <xf numFmtId="0" fontId="98" fillId="0" borderId="0" xfId="5245" applyFont="1" applyFill="1" applyBorder="1" applyAlignment="1">
      <alignment horizontal="left" wrapText="1"/>
    </xf>
    <xf numFmtId="0" fontId="111" fillId="0" borderId="0" xfId="8871" applyFont="1" applyFill="1" applyAlignment="1">
      <alignment horizontal="right" wrapText="1" readingOrder="2"/>
    </xf>
    <xf numFmtId="0" fontId="120" fillId="0" borderId="0" xfId="8972" applyFont="1" applyFill="1" applyAlignment="1">
      <alignment horizontal="left" wrapText="1"/>
    </xf>
    <xf numFmtId="0" fontId="98" fillId="0" borderId="0" xfId="5245" applyFont="1" applyFill="1" applyBorder="1" applyAlignment="1">
      <alignment horizontal="left"/>
    </xf>
    <xf numFmtId="0" fontId="195" fillId="0" borderId="0" xfId="8972" applyFont="1" applyAlignment="1">
      <alignment horizontal="right" wrapText="1"/>
    </xf>
    <xf numFmtId="0" fontId="196" fillId="0" borderId="0" xfId="0" applyFont="1" applyBorder="1" applyAlignment="1">
      <alignment horizontal="center" vertical="center" textRotation="90"/>
    </xf>
    <xf numFmtId="3" fontId="99" fillId="0" borderId="0" xfId="0" applyNumberFormat="1" applyFont="1" applyFill="1" applyBorder="1" applyAlignment="1">
      <alignment horizontal="right"/>
    </xf>
    <xf numFmtId="0" fontId="102" fillId="0" borderId="0" xfId="5244" applyFont="1" applyFill="1" applyBorder="1" applyAlignment="1">
      <alignment horizontal="right" vertical="center" wrapText="1" readingOrder="2"/>
    </xf>
    <xf numFmtId="0" fontId="112" fillId="9" borderId="0" xfId="5244" applyFont="1" applyFill="1" applyBorder="1" applyAlignment="1">
      <alignment horizontal="center" vertical="center"/>
    </xf>
    <xf numFmtId="3" fontId="118" fillId="0" borderId="0" xfId="0" applyNumberFormat="1" applyFont="1" applyFill="1" applyBorder="1" applyAlignment="1">
      <alignment horizontal="right"/>
    </xf>
    <xf numFmtId="0" fontId="96" fillId="0" borderId="0" xfId="5244" applyFont="1" applyAlignment="1">
      <alignment horizontal="right" vertical="center" wrapText="1" readingOrder="2"/>
    </xf>
    <xf numFmtId="0" fontId="96" fillId="0" borderId="0" xfId="5244" applyFont="1" applyAlignment="1">
      <alignment horizontal="right" vertical="center" readingOrder="2"/>
    </xf>
    <xf numFmtId="0" fontId="112" fillId="9" borderId="0" xfId="5244" applyFont="1" applyFill="1" applyBorder="1" applyAlignment="1">
      <alignment horizontal="right" vertical="center"/>
    </xf>
    <xf numFmtId="0" fontId="96" fillId="0" borderId="0" xfId="0" applyFont="1" applyAlignment="1">
      <alignment horizontal="right" vertical="center" wrapText="1" readingOrder="2"/>
    </xf>
    <xf numFmtId="0" fontId="96" fillId="0" borderId="0" xfId="0" applyFont="1" applyAlignment="1">
      <alignment horizontal="right" vertical="center" readingOrder="2"/>
    </xf>
    <xf numFmtId="0" fontId="102" fillId="0" borderId="0" xfId="5232" applyFont="1" applyFill="1" applyBorder="1" applyAlignment="1">
      <alignment horizontal="right" vertical="top" wrapText="1" readingOrder="2"/>
    </xf>
    <xf numFmtId="0" fontId="207" fillId="0" borderId="0" xfId="0" applyFont="1" applyAlignment="1">
      <alignment horizontal="right" readingOrder="2"/>
    </xf>
    <xf numFmtId="0" fontId="208" fillId="0" borderId="0" xfId="0" applyFont="1" applyFill="1" applyAlignment="1">
      <alignment horizontal="right" vertical="center" indent="4" readingOrder="2"/>
    </xf>
    <xf numFmtId="0" fontId="208" fillId="0" borderId="0" xfId="0" applyFont="1" applyAlignment="1">
      <alignment horizontal="right" vertical="center" indent="4" readingOrder="2"/>
    </xf>
    <xf numFmtId="0" fontId="14" fillId="0" borderId="0" xfId="7" applyFont="1" applyBorder="1" applyAlignment="1">
      <alignment horizontal="right" vertical="center" wrapText="1" readingOrder="2"/>
    </xf>
    <xf numFmtId="0" fontId="220" fillId="0" borderId="0" xfId="7" applyFont="1" applyFill="1" applyAlignment="1">
      <alignment horizontal="center" vertical="center" textRotation="90"/>
    </xf>
    <xf numFmtId="0" fontId="0" fillId="0" borderId="0" xfId="7" applyFont="1" applyFill="1" applyBorder="1" applyAlignment="1">
      <alignment horizontal="right" vertical="center" wrapText="1" readingOrder="2"/>
    </xf>
    <xf numFmtId="0" fontId="2" fillId="0" borderId="0" xfId="7" applyFont="1" applyFill="1" applyBorder="1" applyAlignment="1">
      <alignment horizontal="right" vertical="center" wrapText="1" readingOrder="2"/>
    </xf>
    <xf numFmtId="0" fontId="54" fillId="0" borderId="0" xfId="7" applyFont="1" applyFill="1" applyAlignment="1">
      <alignment horizontal="right" vertical="center" wrapText="1"/>
    </xf>
    <xf numFmtId="0" fontId="59" fillId="0" borderId="3" xfId="7" applyFont="1" applyFill="1" applyBorder="1" applyAlignment="1">
      <alignment horizontal="right" vertical="center"/>
    </xf>
    <xf numFmtId="0" fontId="59" fillId="0" borderId="1" xfId="7" applyFont="1" applyFill="1" applyBorder="1" applyAlignment="1">
      <alignment horizontal="right" vertical="center"/>
    </xf>
    <xf numFmtId="0" fontId="59" fillId="0" borderId="2" xfId="7" applyFont="1" applyFill="1" applyBorder="1" applyAlignment="1">
      <alignment horizontal="center" vertical="center"/>
    </xf>
    <xf numFmtId="0" fontId="258" fillId="0" borderId="0" xfId="7" applyFont="1" applyFill="1" applyBorder="1" applyAlignment="1">
      <alignment horizontal="right" vertical="center" wrapText="1"/>
    </xf>
    <xf numFmtId="0" fontId="258" fillId="0" borderId="0" xfId="7" applyFont="1" applyFill="1" applyAlignment="1">
      <alignment horizontal="right" vertical="top" wrapText="1"/>
    </xf>
    <xf numFmtId="0" fontId="59" fillId="0" borderId="2" xfId="7" applyFont="1" applyFill="1" applyBorder="1" applyAlignment="1">
      <alignment horizontal="center"/>
    </xf>
    <xf numFmtId="0" fontId="54" fillId="0" borderId="0" xfId="7" applyFont="1" applyFill="1" applyBorder="1" applyAlignment="1">
      <alignment horizontal="right" vertical="top" wrapText="1" readingOrder="2"/>
    </xf>
    <xf numFmtId="0" fontId="2" fillId="0" borderId="0" xfId="7" applyFont="1" applyFill="1" applyBorder="1" applyAlignment="1">
      <alignment horizontal="right" vertical="top" readingOrder="2"/>
    </xf>
    <xf numFmtId="0" fontId="252" fillId="0" borderId="0" xfId="7" applyFont="1" applyFill="1" applyAlignment="1">
      <alignment horizontal="right" vertical="center" wrapText="1" readingOrder="2"/>
    </xf>
    <xf numFmtId="0" fontId="252" fillId="0" borderId="0" xfId="7" applyFont="1" applyFill="1" applyAlignment="1">
      <alignment horizontal="right" vertical="center" readingOrder="2"/>
    </xf>
    <xf numFmtId="0" fontId="252" fillId="0" borderId="0" xfId="7" applyFont="1" applyFill="1" applyBorder="1" applyAlignment="1">
      <alignment horizontal="right" vertical="center" wrapText="1" readingOrder="2"/>
    </xf>
    <xf numFmtId="0" fontId="252" fillId="0" borderId="0" xfId="7" applyFont="1" applyFill="1" applyBorder="1" applyAlignment="1">
      <alignment horizontal="right" vertical="center" readingOrder="2"/>
    </xf>
    <xf numFmtId="0" fontId="284" fillId="0" borderId="3" xfId="7" applyFont="1" applyFill="1" applyBorder="1" applyAlignment="1">
      <alignment horizontal="right" vertical="center"/>
    </xf>
    <xf numFmtId="0" fontId="284" fillId="0" borderId="1" xfId="7" applyFont="1" applyFill="1" applyBorder="1" applyAlignment="1">
      <alignment horizontal="right" vertical="center"/>
    </xf>
    <xf numFmtId="0" fontId="290" fillId="0" borderId="3" xfId="7" applyFont="1" applyFill="1" applyBorder="1" applyAlignment="1">
      <alignment horizontal="right" vertical="top" wrapText="1"/>
    </xf>
    <xf numFmtId="0" fontId="291" fillId="0" borderId="1" xfId="7" applyFont="1" applyBorder="1" applyAlignment="1">
      <alignment horizontal="right"/>
    </xf>
    <xf numFmtId="0" fontId="290" fillId="0" borderId="1" xfId="7" applyFont="1" applyFill="1" applyBorder="1" applyAlignment="1">
      <alignment horizontal="right" vertical="top" wrapText="1"/>
    </xf>
    <xf numFmtId="0" fontId="290" fillId="0" borderId="3" xfId="7" applyFont="1" applyFill="1" applyBorder="1" applyAlignment="1">
      <alignment horizontal="right" vertical="center" wrapText="1"/>
    </xf>
    <xf numFmtId="0" fontId="291" fillId="0" borderId="1" xfId="7" applyFont="1" applyBorder="1" applyAlignment="1">
      <alignment horizontal="right" vertical="center"/>
    </xf>
    <xf numFmtId="0" fontId="284" fillId="0" borderId="2" xfId="7" applyFont="1" applyFill="1" applyBorder="1" applyAlignment="1">
      <alignment horizontal="center"/>
    </xf>
    <xf numFmtId="0" fontId="284" fillId="0" borderId="2" xfId="7" applyFont="1" applyFill="1" applyBorder="1" applyAlignment="1">
      <alignment horizontal="center" vertical="center"/>
    </xf>
    <xf numFmtId="0" fontId="2" fillId="0" borderId="0" xfId="7" applyFont="1" applyFill="1" applyBorder="1" applyAlignment="1">
      <alignment horizontal="center"/>
    </xf>
    <xf numFmtId="0" fontId="226" fillId="0" borderId="0" xfId="7" applyFont="1" applyFill="1" applyBorder="1" applyAlignment="1">
      <alignment horizontal="right"/>
    </xf>
    <xf numFmtId="0" fontId="252" fillId="0" borderId="0" xfId="7" applyFont="1" applyAlignment="1">
      <alignment horizontal="right"/>
    </xf>
    <xf numFmtId="0" fontId="252" fillId="0" borderId="0" xfId="7" applyFont="1" applyFill="1" applyBorder="1" applyAlignment="1">
      <alignment vertical="center" wrapText="1" readingOrder="2"/>
    </xf>
    <xf numFmtId="0" fontId="235" fillId="0" borderId="3" xfId="11" applyFont="1" applyFill="1" applyBorder="1" applyAlignment="1">
      <alignment horizontal="right" vertical="center"/>
    </xf>
    <xf numFmtId="0" fontId="235" fillId="0" borderId="1" xfId="11" applyFont="1" applyFill="1" applyBorder="1" applyAlignment="1">
      <alignment horizontal="right" vertical="center"/>
    </xf>
    <xf numFmtId="0" fontId="235" fillId="0" borderId="2" xfId="11" applyFont="1" applyFill="1" applyBorder="1" applyAlignment="1">
      <alignment horizontal="center" vertical="center"/>
    </xf>
    <xf numFmtId="0" fontId="235" fillId="0" borderId="2" xfId="11" applyFont="1" applyFill="1" applyBorder="1" applyAlignment="1">
      <alignment horizontal="right" vertical="center" wrapText="1"/>
    </xf>
    <xf numFmtId="0" fontId="235" fillId="0" borderId="0" xfId="11" applyFont="1" applyFill="1" applyBorder="1" applyAlignment="1">
      <alignment horizontal="center" vertical="center"/>
    </xf>
    <xf numFmtId="0" fontId="226" fillId="0" borderId="0" xfId="7" applyFont="1" applyFill="1" applyAlignment="1">
      <alignment horizontal="right" wrapText="1" readingOrder="2"/>
    </xf>
    <xf numFmtId="0" fontId="54" fillId="0" borderId="0" xfId="11" applyFont="1" applyFill="1" applyBorder="1" applyAlignment="1">
      <alignment horizontal="right" vertical="center" wrapText="1"/>
    </xf>
    <xf numFmtId="0" fontId="238" fillId="0" borderId="0" xfId="7" applyFont="1" applyFill="1" applyAlignment="1">
      <alignment horizontal="center"/>
    </xf>
    <xf numFmtId="0" fontId="2" fillId="0" borderId="0" xfId="7" applyFont="1" applyFill="1" applyAlignment="1">
      <alignment horizontal="center"/>
    </xf>
    <xf numFmtId="0" fontId="311" fillId="0" borderId="0" xfId="0" applyFont="1" applyAlignment="1">
      <alignment horizontal="right" readingOrder="2"/>
    </xf>
    <xf numFmtId="0" fontId="118" fillId="0" borderId="0" xfId="7" applyFont="1" applyAlignment="1">
      <alignment horizontal="right" readingOrder="2"/>
    </xf>
    <xf numFmtId="0" fontId="98" fillId="0" borderId="0" xfId="10105" applyNumberFormat="1" applyFont="1"/>
    <xf numFmtId="0" fontId="98" fillId="0" borderId="0" xfId="10105" applyFont="1"/>
    <xf numFmtId="0" fontId="98" fillId="0" borderId="0" xfId="7" applyFont="1" applyFill="1" applyAlignment="1">
      <alignment horizontal="right" vertical="center" wrapText="1" readingOrder="2"/>
    </xf>
    <xf numFmtId="0" fontId="98" fillId="0" borderId="0" xfId="7" applyFont="1" applyFill="1" applyAlignment="1">
      <alignment horizontal="right" vertical="center" readingOrder="2"/>
    </xf>
    <xf numFmtId="0" fontId="98" fillId="0" borderId="0" xfId="7" applyFont="1" applyAlignment="1">
      <alignment horizontal="right" vertical="center" readingOrder="2"/>
    </xf>
    <xf numFmtId="0" fontId="97" fillId="0" borderId="0" xfId="10105" applyFont="1" applyAlignment="1">
      <alignment vertical="top" indent="1"/>
    </xf>
    <xf numFmtId="0" fontId="98" fillId="0" borderId="0" xfId="10105" applyFont="1" applyAlignment="1">
      <alignment horizontal="right" vertical="center" indent="1"/>
    </xf>
    <xf numFmtId="0" fontId="98" fillId="0" borderId="0" xfId="10105" applyNumberFormat="1" applyFont="1" applyFill="1" applyBorder="1" applyAlignment="1">
      <alignment horizontal="left"/>
    </xf>
    <xf numFmtId="173" fontId="98" fillId="0" borderId="0" xfId="10106" applyNumberFormat="1" applyFont="1" applyFill="1" applyBorder="1" applyAlignment="1">
      <alignment horizontal="right"/>
    </xf>
    <xf numFmtId="0" fontId="312" fillId="0" borderId="0" xfId="7" applyFont="1" applyFill="1" applyBorder="1" applyAlignment="1">
      <alignment horizontal="center" vertical="center" textRotation="90"/>
    </xf>
    <xf numFmtId="0" fontId="313" fillId="0" borderId="0" xfId="7" applyFont="1" applyFill="1" applyBorder="1" applyAlignment="1">
      <alignment horizontal="center" vertical="center" textRotation="90"/>
    </xf>
    <xf numFmtId="0" fontId="98" fillId="0" borderId="0" xfId="10105" applyFont="1" applyFill="1" applyBorder="1" applyAlignment="1">
      <alignment horizontal="left"/>
    </xf>
    <xf numFmtId="0" fontId="98" fillId="0" borderId="0" xfId="10105" applyFont="1" applyFill="1" applyBorder="1"/>
    <xf numFmtId="173" fontId="98" fillId="0" borderId="0" xfId="9739" applyNumberFormat="1" applyFont="1" applyFill="1" applyBorder="1"/>
    <xf numFmtId="0" fontId="98" fillId="0" borderId="0" xfId="10105" applyNumberFormat="1" applyFont="1" applyFill="1" applyBorder="1" applyAlignment="1"/>
    <xf numFmtId="0" fontId="98" fillId="0" borderId="0" xfId="10105" applyFont="1" applyFill="1" applyBorder="1" applyAlignment="1"/>
    <xf numFmtId="0" fontId="98" fillId="0" borderId="0" xfId="10105" applyFont="1" applyAlignment="1">
      <alignment horizontal="right" vertical="top" indent="1"/>
    </xf>
    <xf numFmtId="10" fontId="98" fillId="0" borderId="0" xfId="27" applyNumberFormat="1" applyFont="1" applyFill="1" applyBorder="1" applyAlignment="1"/>
    <xf numFmtId="0" fontId="98" fillId="0" borderId="0" xfId="7" applyFont="1" applyAlignment="1">
      <alignment horizontal="right" vertical="center" wrapText="1" readingOrder="2"/>
    </xf>
    <xf numFmtId="0" fontId="118" fillId="0" borderId="0" xfId="10105" applyFont="1" applyFill="1" applyBorder="1" applyAlignment="1">
      <alignment horizontal="right" readingOrder="2"/>
    </xf>
    <xf numFmtId="0" fontId="118" fillId="0" borderId="0" xfId="10105" applyFont="1" applyFill="1" applyAlignment="1"/>
    <xf numFmtId="0" fontId="120" fillId="0" borderId="0" xfId="10105" applyFont="1" applyFill="1" applyAlignment="1">
      <alignment horizontal="right" readingOrder="2"/>
    </xf>
    <xf numFmtId="0" fontId="102" fillId="3" borderId="0" xfId="10105" applyFont="1" applyFill="1" applyBorder="1" applyAlignment="1">
      <alignment horizontal="right" vertical="center" readingOrder="2"/>
    </xf>
    <xf numFmtId="0" fontId="102" fillId="3" borderId="0" xfId="10105" applyFont="1" applyFill="1" applyBorder="1" applyAlignment="1">
      <alignment horizontal="right" vertical="center" readingOrder="2"/>
    </xf>
    <xf numFmtId="0" fontId="112" fillId="9" borderId="0" xfId="10105" applyFont="1" applyFill="1" applyBorder="1" applyAlignment="1"/>
    <xf numFmtId="0" fontId="112" fillId="9" borderId="0" xfId="7" applyNumberFormat="1" applyFont="1" applyFill="1" applyBorder="1" applyAlignment="1">
      <alignment horizontal="right"/>
    </xf>
    <xf numFmtId="0" fontId="112" fillId="9" borderId="0" xfId="7" applyFont="1" applyFill="1" applyBorder="1" applyAlignment="1">
      <alignment horizontal="right"/>
    </xf>
    <xf numFmtId="0" fontId="118" fillId="7" borderId="0" xfId="10105" applyFont="1" applyFill="1" applyBorder="1" applyAlignment="1">
      <alignment horizontal="right"/>
    </xf>
    <xf numFmtId="171" fontId="118" fillId="7" borderId="0" xfId="3010" applyNumberFormat="1" applyFont="1" applyFill="1" applyBorder="1"/>
    <xf numFmtId="3" fontId="118" fillId="7" borderId="0" xfId="7" applyNumberFormat="1" applyFont="1" applyFill="1" applyBorder="1"/>
    <xf numFmtId="3" fontId="118" fillId="0" borderId="0" xfId="7" applyNumberFormat="1" applyFont="1" applyFill="1" applyBorder="1"/>
    <xf numFmtId="0" fontId="98" fillId="0" borderId="0" xfId="10105" applyFont="1" applyFill="1" applyBorder="1" applyAlignment="1">
      <alignment horizontal="right" indent="2"/>
    </xf>
    <xf numFmtId="171" fontId="98" fillId="0" borderId="0" xfId="3010" applyNumberFormat="1" applyFont="1" applyFill="1" applyBorder="1"/>
    <xf numFmtId="3" fontId="98" fillId="0" borderId="0" xfId="7" applyNumberFormat="1" applyFont="1" applyFill="1" applyBorder="1"/>
    <xf numFmtId="0" fontId="98" fillId="0" borderId="0" xfId="10105" applyNumberFormat="1" applyFont="1" applyFill="1" applyAlignment="1"/>
    <xf numFmtId="0" fontId="98" fillId="0" borderId="0" xfId="10105" applyFont="1" applyFill="1" applyAlignment="1"/>
    <xf numFmtId="0" fontId="98" fillId="0" borderId="0" xfId="10105" applyFont="1" applyFill="1"/>
    <xf numFmtId="0" fontId="98" fillId="0" borderId="0" xfId="10105" applyNumberFormat="1" applyFont="1" applyFill="1"/>
    <xf numFmtId="0" fontId="102" fillId="3" borderId="0" xfId="10105" applyFont="1" applyFill="1" applyBorder="1" applyAlignment="1">
      <alignment horizontal="right" vertical="center" wrapText="1" readingOrder="2"/>
    </xf>
    <xf numFmtId="0" fontId="102" fillId="3" borderId="0" xfId="10105" applyFont="1" applyFill="1" applyBorder="1" applyAlignment="1">
      <alignment horizontal="right" vertical="center" wrapText="1" readingOrder="2"/>
    </xf>
    <xf numFmtId="0" fontId="314" fillId="0" borderId="0" xfId="10107" applyFont="1" applyFill="1" applyBorder="1" applyAlignment="1">
      <alignment horizontal="right" vertical="center" wrapText="1"/>
    </xf>
    <xf numFmtId="0" fontId="112" fillId="9" borderId="0" xfId="10105" applyFont="1" applyFill="1" applyBorder="1" applyAlignment="1">
      <alignment vertical="center"/>
    </xf>
    <xf numFmtId="0" fontId="112" fillId="35" borderId="0" xfId="10107" applyFont="1" applyFill="1" applyBorder="1" applyAlignment="1">
      <alignment horizontal="right"/>
    </xf>
    <xf numFmtId="0" fontId="118" fillId="8" borderId="0" xfId="10105" applyFont="1" applyFill="1" applyBorder="1" applyAlignment="1"/>
    <xf numFmtId="168" fontId="118" fillId="8" borderId="0" xfId="10105" applyNumberFormat="1" applyFont="1" applyFill="1" applyBorder="1" applyAlignment="1">
      <alignment horizontal="right"/>
    </xf>
    <xf numFmtId="168" fontId="98" fillId="0" borderId="0" xfId="10105" applyNumberFormat="1" applyFont="1" applyFill="1" applyBorder="1" applyAlignment="1">
      <alignment horizontal="right"/>
    </xf>
    <xf numFmtId="0" fontId="118" fillId="7" borderId="0" xfId="10105" applyFont="1" applyFill="1" applyBorder="1" applyAlignment="1">
      <alignment horizontal="right" indent="1"/>
    </xf>
    <xf numFmtId="168" fontId="118" fillId="7" borderId="0" xfId="10105" applyNumberFormat="1" applyFont="1" applyFill="1" applyBorder="1" applyAlignment="1">
      <alignment horizontal="right"/>
    </xf>
    <xf numFmtId="168" fontId="118" fillId="0" borderId="0" xfId="10105" applyNumberFormat="1" applyFont="1" applyFill="1" applyBorder="1" applyAlignment="1">
      <alignment horizontal="right"/>
    </xf>
    <xf numFmtId="0" fontId="117" fillId="0" borderId="0" xfId="10105" applyFont="1" applyFill="1" applyAlignment="1">
      <alignment horizontal="right" readingOrder="2"/>
    </xf>
    <xf numFmtId="0" fontId="102" fillId="0" borderId="0" xfId="10105" applyFont="1" applyFill="1" applyBorder="1" applyAlignment="1">
      <alignment horizontal="right" vertical="center" wrapText="1" readingOrder="2"/>
    </xf>
    <xf numFmtId="0" fontId="102" fillId="0" borderId="0" xfId="10105" applyFont="1" applyFill="1" applyBorder="1" applyAlignment="1">
      <alignment horizontal="right" vertical="center" wrapText="1" readingOrder="2"/>
    </xf>
    <xf numFmtId="0" fontId="98" fillId="0" borderId="0" xfId="10105" applyFont="1" applyBorder="1"/>
    <xf numFmtId="0" fontId="96" fillId="0" borderId="0" xfId="10105" applyFont="1" applyFill="1" applyBorder="1" applyAlignment="1">
      <alignment horizontal="right" vertical="center" wrapText="1" readingOrder="2"/>
    </xf>
    <xf numFmtId="0" fontId="112" fillId="9" borderId="0" xfId="10105" applyNumberFormat="1" applyFont="1" applyFill="1" applyBorder="1" applyAlignment="1">
      <alignment horizontal="right"/>
    </xf>
    <xf numFmtId="0" fontId="112" fillId="9" borderId="0" xfId="10105" applyFont="1" applyFill="1" applyBorder="1" applyAlignment="1">
      <alignment horizontal="right"/>
    </xf>
    <xf numFmtId="0" fontId="118" fillId="7" borderId="0" xfId="10105" applyFont="1" applyFill="1" applyBorder="1" applyAlignment="1"/>
    <xf numFmtId="168" fontId="118" fillId="7" borderId="0" xfId="10105" applyNumberFormat="1" applyFont="1" applyFill="1" applyBorder="1"/>
    <xf numFmtId="168" fontId="118" fillId="8" borderId="0" xfId="10105" applyNumberFormat="1" applyFont="1" applyFill="1" applyBorder="1"/>
    <xf numFmtId="168" fontId="98" fillId="0" borderId="0" xfId="10105" applyNumberFormat="1" applyFont="1" applyFill="1" applyBorder="1"/>
    <xf numFmtId="168" fontId="118" fillId="0" borderId="0" xfId="10105" applyNumberFormat="1" applyFont="1" applyFill="1" applyBorder="1"/>
    <xf numFmtId="168" fontId="98" fillId="0" borderId="0" xfId="10105" applyNumberFormat="1" applyFont="1"/>
    <xf numFmtId="168" fontId="118" fillId="7" borderId="0" xfId="10105" applyNumberFormat="1" applyFont="1" applyFill="1"/>
    <xf numFmtId="0" fontId="118" fillId="8" borderId="0" xfId="10105" applyFont="1" applyFill="1"/>
    <xf numFmtId="0" fontId="98" fillId="0" borderId="0" xfId="10105" applyFont="1" applyAlignment="1">
      <alignment horizontal="right" indent="2"/>
    </xf>
    <xf numFmtId="0" fontId="118" fillId="8" borderId="0" xfId="10105" applyFont="1" applyFill="1" applyAlignment="1">
      <alignment horizontal="right"/>
    </xf>
    <xf numFmtId="0" fontId="98" fillId="0" borderId="0" xfId="10105" applyFont="1" applyAlignment="1">
      <alignment horizontal="center" vertical="center" wrapText="1"/>
    </xf>
    <xf numFmtId="0" fontId="98" fillId="0" borderId="0" xfId="10105" applyFont="1" applyBorder="1" applyAlignment="1">
      <alignment horizontal="right" indent="2"/>
    </xf>
    <xf numFmtId="0" fontId="98" fillId="0" borderId="0" xfId="10105" applyFont="1" applyAlignment="1">
      <alignment vertical="center"/>
    </xf>
    <xf numFmtId="0" fontId="120" fillId="0" borderId="0" xfId="10105" applyFont="1" applyAlignment="1">
      <alignment horizontal="right" readingOrder="2"/>
    </xf>
    <xf numFmtId="0" fontId="98" fillId="0" borderId="0" xfId="10105" applyFont="1" applyAlignment="1">
      <alignment horizontal="left"/>
    </xf>
    <xf numFmtId="0" fontId="118" fillId="0" borderId="0" xfId="10105" applyFont="1" applyFill="1" applyAlignment="1">
      <alignment wrapText="1"/>
    </xf>
    <xf numFmtId="0" fontId="98" fillId="0" borderId="0" xfId="0" applyNumberFormat="1" applyFont="1" applyFill="1" applyBorder="1" applyAlignment="1">
      <alignment horizontal="right" readingOrder="2"/>
    </xf>
    <xf numFmtId="0" fontId="98" fillId="0" borderId="0" xfId="0" applyFont="1" applyFill="1" applyBorder="1" applyAlignment="1">
      <alignment horizontal="right" readingOrder="2"/>
    </xf>
    <xf numFmtId="0" fontId="98" fillId="0" borderId="0" xfId="10105" applyFont="1" applyAlignment="1">
      <alignment horizontal="right" readingOrder="2"/>
    </xf>
    <xf numFmtId="1" fontId="98" fillId="0" borderId="0" xfId="10105" applyNumberFormat="1" applyFont="1" applyFill="1" applyBorder="1" applyAlignment="1" applyProtection="1"/>
    <xf numFmtId="0" fontId="118" fillId="0" borderId="0" xfId="10105" applyFont="1" applyFill="1" applyBorder="1" applyAlignment="1">
      <alignment horizontal="left"/>
    </xf>
    <xf numFmtId="168" fontId="118" fillId="8" borderId="0" xfId="7" applyNumberFormat="1" applyFont="1" applyFill="1"/>
    <xf numFmtId="168" fontId="98" fillId="0" borderId="0" xfId="7" applyNumberFormat="1" applyFont="1"/>
    <xf numFmtId="168" fontId="98" fillId="0" borderId="0" xfId="7" applyNumberFormat="1" applyFont="1" applyBorder="1"/>
    <xf numFmtId="0" fontId="98" fillId="0" borderId="0" xfId="10105" applyFont="1" applyFill="1" applyBorder="1" applyAlignment="1">
      <alignment horizontal="left" wrapText="1"/>
    </xf>
    <xf numFmtId="0" fontId="98" fillId="0" borderId="0" xfId="10105" applyFont="1" applyFill="1" applyBorder="1" applyAlignment="1">
      <alignment horizontal="left" wrapText="1"/>
    </xf>
    <xf numFmtId="0" fontId="98" fillId="0" borderId="0" xfId="7" applyNumberFormat="1" applyFont="1" applyFill="1" applyBorder="1" applyAlignment="1" applyProtection="1">
      <alignment horizontal="right"/>
    </xf>
    <xf numFmtId="0" fontId="98" fillId="0" borderId="0" xfId="10105" applyFont="1" applyFill="1" applyBorder="1" applyAlignment="1">
      <alignment vertical="center" wrapText="1"/>
    </xf>
    <xf numFmtId="0" fontId="98" fillId="0" borderId="0" xfId="10105" applyFont="1" applyFill="1" applyBorder="1" applyAlignment="1">
      <alignment vertical="center"/>
    </xf>
    <xf numFmtId="0" fontId="98" fillId="0" borderId="0" xfId="10105" applyFont="1" applyFill="1" applyBorder="1" applyAlignment="1">
      <alignment vertical="center"/>
    </xf>
    <xf numFmtId="0" fontId="98" fillId="0" borderId="0" xfId="10105" applyFont="1" applyFill="1" applyBorder="1" applyAlignment="1">
      <alignment vertical="center" wrapText="1"/>
    </xf>
    <xf numFmtId="0" fontId="102" fillId="0" borderId="0" xfId="10105" applyFont="1" applyFill="1" applyBorder="1" applyAlignment="1">
      <alignment horizontal="right" readingOrder="2"/>
    </xf>
    <xf numFmtId="0" fontId="102" fillId="0" borderId="0" xfId="10105" applyFont="1" applyFill="1" applyBorder="1" applyAlignment="1">
      <alignment horizontal="right" readingOrder="2"/>
    </xf>
    <xf numFmtId="0" fontId="112" fillId="9" borderId="0" xfId="10105" applyNumberFormat="1" applyFont="1" applyFill="1" applyBorder="1" applyAlignment="1">
      <alignment vertical="center"/>
    </xf>
    <xf numFmtId="0" fontId="118" fillId="8" borderId="0" xfId="10105" applyNumberFormat="1" applyFont="1" applyFill="1" applyBorder="1" applyAlignment="1"/>
    <xf numFmtId="0" fontId="98" fillId="0" borderId="16" xfId="10105" applyFont="1" applyFill="1" applyBorder="1" applyAlignment="1">
      <alignment horizontal="right"/>
    </xf>
    <xf numFmtId="0" fontId="98" fillId="0" borderId="0" xfId="10105" applyFont="1" applyFill="1" applyBorder="1" applyAlignment="1">
      <alignment horizontal="right"/>
    </xf>
    <xf numFmtId="0" fontId="98" fillId="0" borderId="16" xfId="10105" applyFont="1" applyFill="1" applyBorder="1" applyAlignment="1">
      <alignment horizontal="right"/>
    </xf>
    <xf numFmtId="0" fontId="98" fillId="0" borderId="0" xfId="10105" applyFont="1" applyFill="1" applyBorder="1" applyAlignment="1">
      <alignment horizontal="right"/>
    </xf>
    <xf numFmtId="0" fontId="118" fillId="0" borderId="0" xfId="10105" applyNumberFormat="1" applyFont="1" applyFill="1" applyBorder="1" applyAlignment="1"/>
    <xf numFmtId="0" fontId="118" fillId="0" borderId="0" xfId="10105" applyFont="1" applyFill="1" applyBorder="1" applyAlignment="1"/>
    <xf numFmtId="0" fontId="102" fillId="0" borderId="0" xfId="10105" applyFont="1" applyFill="1" applyBorder="1" applyAlignment="1">
      <alignment horizontal="right" wrapText="1" readingOrder="2"/>
    </xf>
    <xf numFmtId="0" fontId="102" fillId="0" borderId="0" xfId="10105" applyFont="1" applyFill="1" applyBorder="1" applyAlignment="1">
      <alignment horizontal="right" wrapText="1" readingOrder="2"/>
    </xf>
    <xf numFmtId="0" fontId="96" fillId="0" borderId="0" xfId="10105" applyFont="1" applyFill="1" applyBorder="1" applyAlignment="1">
      <alignment horizontal="right" readingOrder="2"/>
    </xf>
    <xf numFmtId="0" fontId="112" fillId="9" borderId="0" xfId="10105" applyFont="1" applyFill="1" applyBorder="1" applyAlignment="1">
      <alignment horizontal="right" vertical="center"/>
    </xf>
    <xf numFmtId="168" fontId="118" fillId="8" borderId="0" xfId="7" applyNumberFormat="1" applyFont="1" applyFill="1" applyBorder="1" applyAlignment="1" applyProtection="1"/>
    <xf numFmtId="168" fontId="98" fillId="0" borderId="0" xfId="7" applyNumberFormat="1" applyFont="1" applyFill="1" applyBorder="1" applyAlignment="1" applyProtection="1"/>
    <xf numFmtId="0" fontId="98" fillId="0" borderId="0" xfId="10105" applyFont="1" applyFill="1" applyAlignment="1">
      <alignment horizontal="right"/>
    </xf>
    <xf numFmtId="0" fontId="118" fillId="0" borderId="0" xfId="10105" applyNumberFormat="1" applyFont="1" applyFill="1" applyBorder="1" applyAlignment="1">
      <alignment horizontal="left"/>
    </xf>
    <xf numFmtId="0" fontId="118" fillId="0" borderId="0" xfId="10105" applyNumberFormat="1" applyFont="1" applyFill="1" applyBorder="1" applyAlignment="1">
      <alignment horizontal="right"/>
    </xf>
    <xf numFmtId="0" fontId="118" fillId="0" borderId="0" xfId="10105" applyFont="1" applyFill="1" applyBorder="1" applyAlignment="1">
      <alignment horizontal="right" vertical="center" readingOrder="2"/>
    </xf>
    <xf numFmtId="0" fontId="98" fillId="0" borderId="0" xfId="10105" applyFont="1" applyFill="1" applyBorder="1" applyAlignment="1">
      <alignment horizontal="right" vertical="center" wrapText="1"/>
    </xf>
    <xf numFmtId="0" fontId="98" fillId="0" borderId="0" xfId="10105" applyFont="1" applyFill="1" applyBorder="1" applyAlignment="1">
      <alignment horizontal="right" vertical="center"/>
    </xf>
    <xf numFmtId="0" fontId="98" fillId="0" borderId="0" xfId="10105" applyFont="1" applyFill="1" applyBorder="1" applyAlignment="1">
      <alignment horizontal="right" vertical="center"/>
    </xf>
    <xf numFmtId="0" fontId="118" fillId="0" borderId="0" xfId="10105" applyFont="1" applyFill="1" applyAlignment="1">
      <alignment horizontal="right" vertical="center" readingOrder="2"/>
    </xf>
    <xf numFmtId="0" fontId="118" fillId="0" borderId="0" xfId="10105" applyNumberFormat="1" applyFont="1" applyFill="1" applyAlignment="1">
      <alignment vertical="center" wrapText="1"/>
    </xf>
    <xf numFmtId="0" fontId="118" fillId="0" borderId="0" xfId="10105" applyFont="1" applyFill="1" applyAlignment="1">
      <alignment vertical="center" wrapText="1"/>
    </xf>
    <xf numFmtId="0" fontId="315" fillId="0" borderId="0" xfId="10105" applyFont="1"/>
    <xf numFmtId="0" fontId="118" fillId="0" borderId="0" xfId="10105" applyFont="1"/>
    <xf numFmtId="171" fontId="118" fillId="8" borderId="0" xfId="10108" applyNumberFormat="1" applyFont="1" applyFill="1" applyBorder="1" applyAlignment="1"/>
    <xf numFmtId="171" fontId="98" fillId="0" borderId="0" xfId="10108" applyNumberFormat="1" applyFont="1" applyFill="1" applyBorder="1" applyAlignment="1"/>
    <xf numFmtId="171" fontId="118" fillId="0" borderId="0" xfId="10108" applyNumberFormat="1" applyFont="1" applyFill="1" applyBorder="1" applyAlignment="1"/>
    <xf numFmtId="183" fontId="98" fillId="0" borderId="0" xfId="3040" applyNumberFormat="1" applyFont="1"/>
    <xf numFmtId="10" fontId="98" fillId="0" borderId="0" xfId="33" applyNumberFormat="1" applyFont="1"/>
    <xf numFmtId="10" fontId="118" fillId="0" borderId="0" xfId="33" applyNumberFormat="1" applyFont="1"/>
    <xf numFmtId="0" fontId="118" fillId="8" borderId="0" xfId="10105" applyFont="1" applyFill="1" applyBorder="1" applyAlignment="1">
      <alignment horizontal="right"/>
    </xf>
    <xf numFmtId="0" fontId="98" fillId="0" borderId="16" xfId="10105" applyFont="1" applyFill="1" applyBorder="1" applyAlignment="1">
      <alignment horizontal="right" indent="4"/>
    </xf>
    <xf numFmtId="3" fontId="98" fillId="0" borderId="0" xfId="10105" applyNumberFormat="1" applyFont="1"/>
    <xf numFmtId="0" fontId="118" fillId="7" borderId="16" xfId="10105" applyFont="1" applyFill="1" applyBorder="1"/>
    <xf numFmtId="3" fontId="118" fillId="7" borderId="0" xfId="0" applyNumberFormat="1" applyFont="1" applyFill="1" applyBorder="1"/>
    <xf numFmtId="3" fontId="118" fillId="7" borderId="0" xfId="10105" applyNumberFormat="1" applyFont="1" applyFill="1"/>
    <xf numFmtId="3" fontId="118" fillId="0" borderId="0" xfId="10105" applyNumberFormat="1" applyFont="1"/>
    <xf numFmtId="190" fontId="118" fillId="0" borderId="0" xfId="10105" applyNumberFormat="1" applyFont="1"/>
    <xf numFmtId="191" fontId="98" fillId="0" borderId="0" xfId="10105" applyNumberFormat="1" applyFont="1"/>
    <xf numFmtId="0" fontId="102" fillId="0" borderId="0" xfId="10105" applyFont="1" applyFill="1" applyBorder="1" applyAlignment="1">
      <alignment horizontal="right" vertical="center" readingOrder="2"/>
    </xf>
    <xf numFmtId="0" fontId="102" fillId="0" borderId="0" xfId="10105" applyFont="1" applyFill="1" applyBorder="1" applyAlignment="1">
      <alignment horizontal="right" vertical="center" readingOrder="2"/>
    </xf>
    <xf numFmtId="0" fontId="112" fillId="9" borderId="0" xfId="10105" applyNumberFormat="1" applyFont="1" applyFill="1" applyBorder="1" applyAlignment="1"/>
    <xf numFmtId="0" fontId="98" fillId="0" borderId="0" xfId="10105" applyFont="1" applyFill="1" applyBorder="1" applyAlignment="1">
      <alignment horizontal="right" vertical="center" indent="3"/>
    </xf>
    <xf numFmtId="0" fontId="98" fillId="0" borderId="0" xfId="10105" applyNumberFormat="1" applyFont="1" applyFill="1" applyBorder="1"/>
    <xf numFmtId="0" fontId="98" fillId="0" borderId="0" xfId="10105" applyNumberFormat="1" applyFont="1" applyBorder="1"/>
    <xf numFmtId="0" fontId="96" fillId="0" borderId="0" xfId="10105" applyFont="1" applyFill="1" applyBorder="1" applyAlignment="1">
      <alignment horizontal="right" vertical="center" readingOrder="2"/>
    </xf>
    <xf numFmtId="167" fontId="98" fillId="0" borderId="0" xfId="7" applyNumberFormat="1" applyFont="1"/>
    <xf numFmtId="167" fontId="98" fillId="0" borderId="0" xfId="7" applyNumberFormat="1" applyFont="1" applyBorder="1"/>
    <xf numFmtId="3" fontId="98" fillId="0" borderId="0" xfId="7" applyNumberFormat="1" applyFont="1"/>
    <xf numFmtId="3" fontId="98" fillId="0" borderId="0" xfId="10105" applyNumberFormat="1" applyFont="1" applyBorder="1"/>
    <xf numFmtId="3" fontId="98" fillId="0" borderId="0" xfId="7" applyNumberFormat="1" applyFont="1" applyBorder="1"/>
    <xf numFmtId="0" fontId="112" fillId="9" borderId="0" xfId="10105" applyNumberFormat="1" applyFont="1" applyFill="1" applyBorder="1" applyAlignment="1">
      <alignment horizontal="center"/>
    </xf>
    <xf numFmtId="0" fontId="112" fillId="9" borderId="0" xfId="10105" applyFont="1" applyFill="1" applyBorder="1" applyAlignment="1">
      <alignment horizontal="center"/>
    </xf>
    <xf numFmtId="0" fontId="118" fillId="0" borderId="0" xfId="10105" applyNumberFormat="1" applyFont="1" applyFill="1" applyBorder="1" applyAlignment="1">
      <alignment horizontal="left" vertical="center" wrapText="1"/>
    </xf>
    <xf numFmtId="0" fontId="118" fillId="0" borderId="0" xfId="10105" applyFont="1" applyFill="1" applyBorder="1" applyAlignment="1">
      <alignment horizontal="left" vertical="center" wrapText="1"/>
    </xf>
    <xf numFmtId="0" fontId="98" fillId="0" borderId="0" xfId="10105" applyFont="1" applyFill="1" applyBorder="1" applyAlignment="1">
      <alignment horizontal="right" vertical="center" wrapText="1"/>
    </xf>
    <xf numFmtId="0" fontId="162" fillId="9" borderId="0" xfId="10105" applyNumberFormat="1" applyFont="1" applyFill="1" applyBorder="1"/>
    <xf numFmtId="192" fontId="206" fillId="0" borderId="0" xfId="10109" applyNumberFormat="1" applyFont="1" applyFill="1"/>
    <xf numFmtId="192" fontId="84" fillId="0" borderId="0" xfId="10109" applyNumberFormat="1" applyFont="1" applyFill="1"/>
    <xf numFmtId="0" fontId="96" fillId="0" borderId="16" xfId="0" applyFont="1" applyBorder="1" applyAlignment="1">
      <alignment horizontal="right"/>
    </xf>
    <xf numFmtId="0" fontId="96" fillId="0" borderId="0" xfId="0" applyFont="1" applyBorder="1" applyAlignment="1">
      <alignment horizontal="right"/>
    </xf>
    <xf numFmtId="192" fontId="54" fillId="0" borderId="0" xfId="10109" applyNumberFormat="1" applyFont="1"/>
    <xf numFmtId="192" fontId="1" fillId="0" borderId="0" xfId="10109" applyNumberFormat="1" applyFont="1"/>
    <xf numFmtId="2" fontId="98" fillId="0" borderId="0" xfId="10105" applyNumberFormat="1" applyFont="1"/>
    <xf numFmtId="192" fontId="83" fillId="0" borderId="0" xfId="10109" applyNumberFormat="1" applyFont="1"/>
    <xf numFmtId="0" fontId="96" fillId="0" borderId="16" xfId="0" applyFont="1" applyBorder="1" applyAlignment="1">
      <alignment horizontal="right" wrapText="1"/>
    </xf>
    <xf numFmtId="0" fontId="96" fillId="0" borderId="0" xfId="0" applyFont="1" applyBorder="1" applyAlignment="1">
      <alignment horizontal="right" wrapText="1"/>
    </xf>
    <xf numFmtId="0" fontId="96" fillId="0" borderId="16" xfId="0" applyFont="1" applyBorder="1" applyAlignment="1">
      <alignment horizontal="right"/>
    </xf>
    <xf numFmtId="167" fontId="98" fillId="0" borderId="0" xfId="7" applyNumberFormat="1" applyFont="1" applyFill="1" applyBorder="1"/>
    <xf numFmtId="167" fontId="98" fillId="0" borderId="0" xfId="7" applyNumberFormat="1" applyFont="1" applyFill="1"/>
    <xf numFmtId="171" fontId="316" fillId="0" borderId="0" xfId="10107" applyNumberFormat="1" applyFont="1"/>
    <xf numFmtId="3" fontId="317" fillId="8" borderId="0" xfId="0" applyNumberFormat="1" applyFont="1" applyFill="1" applyBorder="1"/>
    <xf numFmtId="183" fontId="98" fillId="0" borderId="0" xfId="3040" applyNumberFormat="1" applyFont="1" applyFill="1" applyBorder="1"/>
    <xf numFmtId="3" fontId="103" fillId="8" borderId="0" xfId="0" applyNumberFormat="1" applyFont="1" applyFill="1" applyBorder="1"/>
    <xf numFmtId="0" fontId="118" fillId="0" borderId="0" xfId="10105" applyNumberFormat="1" applyFont="1" applyFill="1" applyAlignment="1"/>
    <xf numFmtId="183" fontId="98" fillId="0" borderId="0" xfId="0" applyNumberFormat="1" applyFont="1" applyFill="1" applyBorder="1"/>
    <xf numFmtId="168" fontId="98" fillId="0" borderId="0" xfId="7" applyNumberFormat="1" applyFont="1" applyFill="1" applyBorder="1"/>
    <xf numFmtId="168" fontId="98" fillId="0" borderId="0" xfId="7" applyNumberFormat="1" applyFont="1" applyFill="1"/>
    <xf numFmtId="168" fontId="98" fillId="0" borderId="0" xfId="7" applyNumberFormat="1" applyFont="1" applyFill="1" applyAlignment="1">
      <alignment wrapText="1"/>
    </xf>
    <xf numFmtId="0" fontId="98" fillId="0" borderId="0" xfId="10105" applyFont="1" applyAlignment="1">
      <alignment wrapText="1"/>
    </xf>
    <xf numFmtId="3" fontId="318" fillId="8" borderId="0" xfId="0" applyNumberFormat="1" applyFont="1" applyFill="1" applyBorder="1"/>
    <xf numFmtId="171" fontId="1" fillId="0" borderId="0" xfId="10107" applyNumberFormat="1" applyFill="1"/>
    <xf numFmtId="2" fontId="98" fillId="0" borderId="0" xfId="10105" applyNumberFormat="1" applyFont="1" applyAlignment="1">
      <alignment wrapText="1"/>
    </xf>
    <xf numFmtId="168" fontId="98" fillId="0" borderId="0" xfId="7" applyNumberFormat="1" applyFont="1" applyAlignment="1">
      <alignment wrapText="1"/>
    </xf>
  </cellXfs>
  <cellStyles count="10110">
    <cellStyle name="20% - Accent1 10" xfId="78"/>
    <cellStyle name="20% - Accent1 10 2" xfId="79"/>
    <cellStyle name="20% - Accent1 10 2 2" xfId="80"/>
    <cellStyle name="20% - Accent1 10 3" xfId="81"/>
    <cellStyle name="20% - Accent1 11" xfId="82"/>
    <cellStyle name="20% - Accent1 11 2" xfId="83"/>
    <cellStyle name="20% - Accent1 11 2 2" xfId="84"/>
    <cellStyle name="20% - Accent1 11 3" xfId="85"/>
    <cellStyle name="20% - Accent1 12" xfId="86"/>
    <cellStyle name="20% - Accent1 12 2" xfId="87"/>
    <cellStyle name="20% - Accent1 12 2 2" xfId="88"/>
    <cellStyle name="20% - Accent1 12 3" xfId="89"/>
    <cellStyle name="20% - Accent1 13" xfId="90"/>
    <cellStyle name="20% - Accent1 13 2" xfId="91"/>
    <cellStyle name="20% - Accent1 13 2 2" xfId="92"/>
    <cellStyle name="20% - Accent1 13 3" xfId="93"/>
    <cellStyle name="20% - Accent1 14" xfId="94"/>
    <cellStyle name="20% - Accent1 14 2" xfId="95"/>
    <cellStyle name="20% - Accent1 14 2 2" xfId="96"/>
    <cellStyle name="20% - Accent1 14 3" xfId="97"/>
    <cellStyle name="20% - Accent1 15" xfId="98"/>
    <cellStyle name="20% - Accent1 15 2" xfId="99"/>
    <cellStyle name="20% - Accent1 15 2 2" xfId="100"/>
    <cellStyle name="20% - Accent1 15 3" xfId="101"/>
    <cellStyle name="20% - Accent1 16" xfId="102"/>
    <cellStyle name="20% - Accent1 16 2" xfId="103"/>
    <cellStyle name="20% - Accent1 16 2 2" xfId="104"/>
    <cellStyle name="20% - Accent1 16 3" xfId="105"/>
    <cellStyle name="20% - Accent1 17" xfId="106"/>
    <cellStyle name="20% - Accent1 17 2" xfId="107"/>
    <cellStyle name="20% - Accent1 17 2 2" xfId="108"/>
    <cellStyle name="20% - Accent1 17 3" xfId="109"/>
    <cellStyle name="20% - Accent1 18" xfId="110"/>
    <cellStyle name="20% - Accent1 18 2" xfId="111"/>
    <cellStyle name="20% - Accent1 18 2 2" xfId="112"/>
    <cellStyle name="20% - Accent1 18 3" xfId="113"/>
    <cellStyle name="20% - Accent1 19" xfId="114"/>
    <cellStyle name="20% - Accent1 19 2" xfId="115"/>
    <cellStyle name="20% - Accent1 19 2 2" xfId="116"/>
    <cellStyle name="20% - Accent1 19 3" xfId="117"/>
    <cellStyle name="20% - Accent1 2" xfId="118"/>
    <cellStyle name="20% - Accent1 2 2" xfId="119"/>
    <cellStyle name="20% - Accent1 2 2 2" xfId="120"/>
    <cellStyle name="20% - Accent1 2 3" xfId="121"/>
    <cellStyle name="20% - Accent1 20" xfId="122"/>
    <cellStyle name="20% - Accent1 20 2" xfId="123"/>
    <cellStyle name="20% - Accent1 20 2 2" xfId="124"/>
    <cellStyle name="20% - Accent1 20 3" xfId="125"/>
    <cellStyle name="20% - Accent1 21" xfId="126"/>
    <cellStyle name="20% - Accent1 21 2" xfId="127"/>
    <cellStyle name="20% - Accent1 21 2 2" xfId="128"/>
    <cellStyle name="20% - Accent1 21 3" xfId="129"/>
    <cellStyle name="20% - Accent1 22" xfId="130"/>
    <cellStyle name="20% - Accent1 22 2" xfId="131"/>
    <cellStyle name="20% - Accent1 22 2 2" xfId="132"/>
    <cellStyle name="20% - Accent1 22 3" xfId="133"/>
    <cellStyle name="20% - Accent1 23" xfId="134"/>
    <cellStyle name="20% - Accent1 23 2" xfId="135"/>
    <cellStyle name="20% - Accent1 23 2 2" xfId="136"/>
    <cellStyle name="20% - Accent1 23 3" xfId="137"/>
    <cellStyle name="20% - Accent1 24" xfId="138"/>
    <cellStyle name="20% - Accent1 24 2" xfId="139"/>
    <cellStyle name="20% - Accent1 24 2 2" xfId="140"/>
    <cellStyle name="20% - Accent1 24 3" xfId="141"/>
    <cellStyle name="20% - Accent1 25" xfId="142"/>
    <cellStyle name="20% - Accent1 25 2" xfId="143"/>
    <cellStyle name="20% - Accent1 25 2 2" xfId="144"/>
    <cellStyle name="20% - Accent1 25 3" xfId="145"/>
    <cellStyle name="20% - Accent1 26" xfId="146"/>
    <cellStyle name="20% - Accent1 26 2" xfId="147"/>
    <cellStyle name="20% - Accent1 26 2 2" xfId="148"/>
    <cellStyle name="20% - Accent1 26 3" xfId="149"/>
    <cellStyle name="20% - Accent1 27" xfId="150"/>
    <cellStyle name="20% - Accent1 27 2" xfId="151"/>
    <cellStyle name="20% - Accent1 27 2 2" xfId="152"/>
    <cellStyle name="20% - Accent1 27 3" xfId="153"/>
    <cellStyle name="20% - Accent1 28" xfId="154"/>
    <cellStyle name="20% - Accent1 28 2" xfId="155"/>
    <cellStyle name="20% - Accent1 28 2 2" xfId="156"/>
    <cellStyle name="20% - Accent1 28 3" xfId="157"/>
    <cellStyle name="20% - Accent1 3" xfId="158"/>
    <cellStyle name="20% - Accent1 3 2" xfId="159"/>
    <cellStyle name="20% - Accent1 3 2 2" xfId="160"/>
    <cellStyle name="20% - Accent1 3 3" xfId="161"/>
    <cellStyle name="20% - Accent1 4" xfId="162"/>
    <cellStyle name="20% - Accent1 4 2" xfId="163"/>
    <cellStyle name="20% - Accent1 4 2 2" xfId="164"/>
    <cellStyle name="20% - Accent1 4 3" xfId="165"/>
    <cellStyle name="20% - Accent1 5" xfId="166"/>
    <cellStyle name="20% - Accent1 5 2" xfId="167"/>
    <cellStyle name="20% - Accent1 5 2 2" xfId="168"/>
    <cellStyle name="20% - Accent1 5 3" xfId="169"/>
    <cellStyle name="20% - Accent1 6" xfId="170"/>
    <cellStyle name="20% - Accent1 6 2" xfId="171"/>
    <cellStyle name="20% - Accent1 6 2 2" xfId="172"/>
    <cellStyle name="20% - Accent1 6 3" xfId="173"/>
    <cellStyle name="20% - Accent1 7" xfId="174"/>
    <cellStyle name="20% - Accent1 7 2" xfId="175"/>
    <cellStyle name="20% - Accent1 7 2 2" xfId="176"/>
    <cellStyle name="20% - Accent1 7 3" xfId="177"/>
    <cellStyle name="20% - Accent1 8" xfId="178"/>
    <cellStyle name="20% - Accent1 8 2" xfId="179"/>
    <cellStyle name="20% - Accent1 8 2 2" xfId="180"/>
    <cellStyle name="20% - Accent1 8 3" xfId="181"/>
    <cellStyle name="20% - Accent1 9" xfId="182"/>
    <cellStyle name="20% - Accent1 9 2" xfId="183"/>
    <cellStyle name="20% - Accent1 9 2 2" xfId="184"/>
    <cellStyle name="20% - Accent1 9 3" xfId="185"/>
    <cellStyle name="20% - Accent2 10" xfId="186"/>
    <cellStyle name="20% - Accent2 10 2" xfId="187"/>
    <cellStyle name="20% - Accent2 10 2 2" xfId="188"/>
    <cellStyle name="20% - Accent2 10 3" xfId="189"/>
    <cellStyle name="20% - Accent2 11" xfId="190"/>
    <cellStyle name="20% - Accent2 11 2" xfId="191"/>
    <cellStyle name="20% - Accent2 11 2 2" xfId="192"/>
    <cellStyle name="20% - Accent2 11 3" xfId="193"/>
    <cellStyle name="20% - Accent2 12" xfId="194"/>
    <cellStyle name="20% - Accent2 12 2" xfId="195"/>
    <cellStyle name="20% - Accent2 12 2 2" xfId="196"/>
    <cellStyle name="20% - Accent2 12 3" xfId="197"/>
    <cellStyle name="20% - Accent2 13" xfId="198"/>
    <cellStyle name="20% - Accent2 13 2" xfId="199"/>
    <cellStyle name="20% - Accent2 13 2 2" xfId="200"/>
    <cellStyle name="20% - Accent2 13 3" xfId="201"/>
    <cellStyle name="20% - Accent2 14" xfId="202"/>
    <cellStyle name="20% - Accent2 14 2" xfId="203"/>
    <cellStyle name="20% - Accent2 14 2 2" xfId="204"/>
    <cellStyle name="20% - Accent2 14 3" xfId="205"/>
    <cellStyle name="20% - Accent2 15" xfId="206"/>
    <cellStyle name="20% - Accent2 15 2" xfId="207"/>
    <cellStyle name="20% - Accent2 15 2 2" xfId="208"/>
    <cellStyle name="20% - Accent2 15 3" xfId="209"/>
    <cellStyle name="20% - Accent2 16" xfId="210"/>
    <cellStyle name="20% - Accent2 16 2" xfId="211"/>
    <cellStyle name="20% - Accent2 16 2 2" xfId="212"/>
    <cellStyle name="20% - Accent2 16 3" xfId="213"/>
    <cellStyle name="20% - Accent2 17" xfId="214"/>
    <cellStyle name="20% - Accent2 17 2" xfId="215"/>
    <cellStyle name="20% - Accent2 17 2 2" xfId="216"/>
    <cellStyle name="20% - Accent2 17 3" xfId="217"/>
    <cellStyle name="20% - Accent2 18" xfId="218"/>
    <cellStyle name="20% - Accent2 18 2" xfId="219"/>
    <cellStyle name="20% - Accent2 18 2 2" xfId="220"/>
    <cellStyle name="20% - Accent2 18 3" xfId="221"/>
    <cellStyle name="20% - Accent2 19" xfId="222"/>
    <cellStyle name="20% - Accent2 19 2" xfId="223"/>
    <cellStyle name="20% - Accent2 19 2 2" xfId="224"/>
    <cellStyle name="20% - Accent2 19 3" xfId="225"/>
    <cellStyle name="20% - Accent2 2" xfId="226"/>
    <cellStyle name="20% - Accent2 2 2" xfId="227"/>
    <cellStyle name="20% - Accent2 2 2 2" xfId="228"/>
    <cellStyle name="20% - Accent2 2 3" xfId="229"/>
    <cellStyle name="20% - Accent2 20" xfId="230"/>
    <cellStyle name="20% - Accent2 20 2" xfId="231"/>
    <cellStyle name="20% - Accent2 20 2 2" xfId="232"/>
    <cellStyle name="20% - Accent2 20 3" xfId="233"/>
    <cellStyle name="20% - Accent2 21" xfId="234"/>
    <cellStyle name="20% - Accent2 21 2" xfId="235"/>
    <cellStyle name="20% - Accent2 21 2 2" xfId="236"/>
    <cellStyle name="20% - Accent2 21 3" xfId="237"/>
    <cellStyle name="20% - Accent2 22" xfId="238"/>
    <cellStyle name="20% - Accent2 22 2" xfId="239"/>
    <cellStyle name="20% - Accent2 22 2 2" xfId="240"/>
    <cellStyle name="20% - Accent2 22 3" xfId="241"/>
    <cellStyle name="20% - Accent2 23" xfId="242"/>
    <cellStyle name="20% - Accent2 23 2" xfId="243"/>
    <cellStyle name="20% - Accent2 23 2 2" xfId="244"/>
    <cellStyle name="20% - Accent2 23 3" xfId="245"/>
    <cellStyle name="20% - Accent2 24" xfId="246"/>
    <cellStyle name="20% - Accent2 24 2" xfId="247"/>
    <cellStyle name="20% - Accent2 24 2 2" xfId="248"/>
    <cellStyle name="20% - Accent2 24 3" xfId="249"/>
    <cellStyle name="20% - Accent2 25" xfId="250"/>
    <cellStyle name="20% - Accent2 25 2" xfId="251"/>
    <cellStyle name="20% - Accent2 25 2 2" xfId="252"/>
    <cellStyle name="20% - Accent2 25 3" xfId="253"/>
    <cellStyle name="20% - Accent2 26" xfId="254"/>
    <cellStyle name="20% - Accent2 26 2" xfId="255"/>
    <cellStyle name="20% - Accent2 26 2 2" xfId="256"/>
    <cellStyle name="20% - Accent2 26 3" xfId="257"/>
    <cellStyle name="20% - Accent2 27" xfId="258"/>
    <cellStyle name="20% - Accent2 27 2" xfId="259"/>
    <cellStyle name="20% - Accent2 27 2 2" xfId="260"/>
    <cellStyle name="20% - Accent2 27 3" xfId="261"/>
    <cellStyle name="20% - Accent2 28" xfId="262"/>
    <cellStyle name="20% - Accent2 28 2" xfId="263"/>
    <cellStyle name="20% - Accent2 28 2 2" xfId="264"/>
    <cellStyle name="20% - Accent2 28 3" xfId="265"/>
    <cellStyle name="20% - Accent2 3" xfId="266"/>
    <cellStyle name="20% - Accent2 3 2" xfId="267"/>
    <cellStyle name="20% - Accent2 3 2 2" xfId="268"/>
    <cellStyle name="20% - Accent2 3 3" xfId="269"/>
    <cellStyle name="20% - Accent2 4" xfId="270"/>
    <cellStyle name="20% - Accent2 4 2" xfId="271"/>
    <cellStyle name="20% - Accent2 4 2 2" xfId="272"/>
    <cellStyle name="20% - Accent2 4 3" xfId="273"/>
    <cellStyle name="20% - Accent2 5" xfId="274"/>
    <cellStyle name="20% - Accent2 5 2" xfId="275"/>
    <cellStyle name="20% - Accent2 5 2 2" xfId="276"/>
    <cellStyle name="20% - Accent2 5 3" xfId="277"/>
    <cellStyle name="20% - Accent2 6" xfId="278"/>
    <cellStyle name="20% - Accent2 6 2" xfId="279"/>
    <cellStyle name="20% - Accent2 6 2 2" xfId="280"/>
    <cellStyle name="20% - Accent2 6 3" xfId="281"/>
    <cellStyle name="20% - Accent2 7" xfId="282"/>
    <cellStyle name="20% - Accent2 7 2" xfId="283"/>
    <cellStyle name="20% - Accent2 7 2 2" xfId="284"/>
    <cellStyle name="20% - Accent2 7 3" xfId="285"/>
    <cellStyle name="20% - Accent2 8" xfId="286"/>
    <cellStyle name="20% - Accent2 8 2" xfId="287"/>
    <cellStyle name="20% - Accent2 8 2 2" xfId="288"/>
    <cellStyle name="20% - Accent2 8 3" xfId="289"/>
    <cellStyle name="20% - Accent2 9" xfId="290"/>
    <cellStyle name="20% - Accent2 9 2" xfId="291"/>
    <cellStyle name="20% - Accent2 9 2 2" xfId="292"/>
    <cellStyle name="20% - Accent2 9 3" xfId="293"/>
    <cellStyle name="20% - Accent3 10" xfId="294"/>
    <cellStyle name="20% - Accent3 10 2" xfId="295"/>
    <cellStyle name="20% - Accent3 10 2 2" xfId="296"/>
    <cellStyle name="20% - Accent3 10 3" xfId="297"/>
    <cellStyle name="20% - Accent3 11" xfId="298"/>
    <cellStyle name="20% - Accent3 11 2" xfId="299"/>
    <cellStyle name="20% - Accent3 11 2 2" xfId="300"/>
    <cellStyle name="20% - Accent3 11 3" xfId="301"/>
    <cellStyle name="20% - Accent3 12" xfId="302"/>
    <cellStyle name="20% - Accent3 12 2" xfId="303"/>
    <cellStyle name="20% - Accent3 12 2 2" xfId="304"/>
    <cellStyle name="20% - Accent3 12 3" xfId="305"/>
    <cellStyle name="20% - Accent3 13" xfId="306"/>
    <cellStyle name="20% - Accent3 13 2" xfId="307"/>
    <cellStyle name="20% - Accent3 13 2 2" xfId="308"/>
    <cellStyle name="20% - Accent3 13 3" xfId="309"/>
    <cellStyle name="20% - Accent3 14" xfId="310"/>
    <cellStyle name="20% - Accent3 14 2" xfId="311"/>
    <cellStyle name="20% - Accent3 14 2 2" xfId="312"/>
    <cellStyle name="20% - Accent3 14 3" xfId="313"/>
    <cellStyle name="20% - Accent3 15" xfId="314"/>
    <cellStyle name="20% - Accent3 15 2" xfId="315"/>
    <cellStyle name="20% - Accent3 15 2 2" xfId="316"/>
    <cellStyle name="20% - Accent3 15 3" xfId="317"/>
    <cellStyle name="20% - Accent3 16" xfId="318"/>
    <cellStyle name="20% - Accent3 16 2" xfId="319"/>
    <cellStyle name="20% - Accent3 16 2 2" xfId="320"/>
    <cellStyle name="20% - Accent3 16 3" xfId="321"/>
    <cellStyle name="20% - Accent3 17" xfId="322"/>
    <cellStyle name="20% - Accent3 17 2" xfId="323"/>
    <cellStyle name="20% - Accent3 17 2 2" xfId="324"/>
    <cellStyle name="20% - Accent3 17 3" xfId="325"/>
    <cellStyle name="20% - Accent3 18" xfId="326"/>
    <cellStyle name="20% - Accent3 18 2" xfId="327"/>
    <cellStyle name="20% - Accent3 18 2 2" xfId="328"/>
    <cellStyle name="20% - Accent3 18 3" xfId="329"/>
    <cellStyle name="20% - Accent3 19" xfId="330"/>
    <cellStyle name="20% - Accent3 19 2" xfId="331"/>
    <cellStyle name="20% - Accent3 19 2 2" xfId="332"/>
    <cellStyle name="20% - Accent3 19 3" xfId="333"/>
    <cellStyle name="20% - Accent3 2" xfId="334"/>
    <cellStyle name="20% - Accent3 2 2" xfId="335"/>
    <cellStyle name="20% - Accent3 2 2 2" xfId="336"/>
    <cellStyle name="20% - Accent3 2 3" xfId="337"/>
    <cellStyle name="20% - Accent3 20" xfId="338"/>
    <cellStyle name="20% - Accent3 20 2" xfId="339"/>
    <cellStyle name="20% - Accent3 20 2 2" xfId="340"/>
    <cellStyle name="20% - Accent3 20 3" xfId="341"/>
    <cellStyle name="20% - Accent3 21" xfId="342"/>
    <cellStyle name="20% - Accent3 21 2" xfId="343"/>
    <cellStyle name="20% - Accent3 21 2 2" xfId="344"/>
    <cellStyle name="20% - Accent3 21 3" xfId="345"/>
    <cellStyle name="20% - Accent3 22" xfId="346"/>
    <cellStyle name="20% - Accent3 22 2" xfId="347"/>
    <cellStyle name="20% - Accent3 22 2 2" xfId="348"/>
    <cellStyle name="20% - Accent3 22 3" xfId="349"/>
    <cellStyle name="20% - Accent3 23" xfId="350"/>
    <cellStyle name="20% - Accent3 23 2" xfId="351"/>
    <cellStyle name="20% - Accent3 23 2 2" xfId="352"/>
    <cellStyle name="20% - Accent3 23 3" xfId="353"/>
    <cellStyle name="20% - Accent3 24" xfId="354"/>
    <cellStyle name="20% - Accent3 24 2" xfId="355"/>
    <cellStyle name="20% - Accent3 24 2 2" xfId="356"/>
    <cellStyle name="20% - Accent3 24 3" xfId="357"/>
    <cellStyle name="20% - Accent3 25" xfId="358"/>
    <cellStyle name="20% - Accent3 25 2" xfId="359"/>
    <cellStyle name="20% - Accent3 25 2 2" xfId="360"/>
    <cellStyle name="20% - Accent3 25 3" xfId="361"/>
    <cellStyle name="20% - Accent3 26" xfId="362"/>
    <cellStyle name="20% - Accent3 26 2" xfId="363"/>
    <cellStyle name="20% - Accent3 26 2 2" xfId="364"/>
    <cellStyle name="20% - Accent3 26 3" xfId="365"/>
    <cellStyle name="20% - Accent3 27" xfId="366"/>
    <cellStyle name="20% - Accent3 27 2" xfId="367"/>
    <cellStyle name="20% - Accent3 27 2 2" xfId="368"/>
    <cellStyle name="20% - Accent3 27 3" xfId="369"/>
    <cellStyle name="20% - Accent3 28" xfId="370"/>
    <cellStyle name="20% - Accent3 28 2" xfId="371"/>
    <cellStyle name="20% - Accent3 28 2 2" xfId="372"/>
    <cellStyle name="20% - Accent3 28 3" xfId="373"/>
    <cellStyle name="20% - Accent3 3" xfId="374"/>
    <cellStyle name="20% - Accent3 3 2" xfId="375"/>
    <cellStyle name="20% - Accent3 3 2 2" xfId="376"/>
    <cellStyle name="20% - Accent3 3 3" xfId="377"/>
    <cellStyle name="20% - Accent3 4" xfId="378"/>
    <cellStyle name="20% - Accent3 4 2" xfId="379"/>
    <cellStyle name="20% - Accent3 4 2 2" xfId="380"/>
    <cellStyle name="20% - Accent3 4 3" xfId="381"/>
    <cellStyle name="20% - Accent3 5" xfId="382"/>
    <cellStyle name="20% - Accent3 5 2" xfId="383"/>
    <cellStyle name="20% - Accent3 5 2 2" xfId="384"/>
    <cellStyle name="20% - Accent3 5 3" xfId="385"/>
    <cellStyle name="20% - Accent3 6" xfId="386"/>
    <cellStyle name="20% - Accent3 6 2" xfId="387"/>
    <cellStyle name="20% - Accent3 6 2 2" xfId="388"/>
    <cellStyle name="20% - Accent3 6 3" xfId="389"/>
    <cellStyle name="20% - Accent3 7" xfId="390"/>
    <cellStyle name="20% - Accent3 7 2" xfId="391"/>
    <cellStyle name="20% - Accent3 7 2 2" xfId="392"/>
    <cellStyle name="20% - Accent3 7 3" xfId="393"/>
    <cellStyle name="20% - Accent3 8" xfId="394"/>
    <cellStyle name="20% - Accent3 8 2" xfId="395"/>
    <cellStyle name="20% - Accent3 8 2 2" xfId="396"/>
    <cellStyle name="20% - Accent3 8 3" xfId="397"/>
    <cellStyle name="20% - Accent3 9" xfId="398"/>
    <cellStyle name="20% - Accent3 9 2" xfId="399"/>
    <cellStyle name="20% - Accent3 9 2 2" xfId="400"/>
    <cellStyle name="20% - Accent3 9 3" xfId="401"/>
    <cellStyle name="20% - Accent4 10" xfId="402"/>
    <cellStyle name="20% - Accent4 10 2" xfId="403"/>
    <cellStyle name="20% - Accent4 10 2 2" xfId="404"/>
    <cellStyle name="20% - Accent4 10 3" xfId="405"/>
    <cellStyle name="20% - Accent4 11" xfId="406"/>
    <cellStyle name="20% - Accent4 11 2" xfId="407"/>
    <cellStyle name="20% - Accent4 11 2 2" xfId="408"/>
    <cellStyle name="20% - Accent4 11 3" xfId="409"/>
    <cellStyle name="20% - Accent4 12" xfId="410"/>
    <cellStyle name="20% - Accent4 12 2" xfId="411"/>
    <cellStyle name="20% - Accent4 12 2 2" xfId="412"/>
    <cellStyle name="20% - Accent4 12 3" xfId="413"/>
    <cellStyle name="20% - Accent4 13" xfId="414"/>
    <cellStyle name="20% - Accent4 13 2" xfId="415"/>
    <cellStyle name="20% - Accent4 13 2 2" xfId="416"/>
    <cellStyle name="20% - Accent4 13 3" xfId="417"/>
    <cellStyle name="20% - Accent4 14" xfId="418"/>
    <cellStyle name="20% - Accent4 14 2" xfId="419"/>
    <cellStyle name="20% - Accent4 14 2 2" xfId="420"/>
    <cellStyle name="20% - Accent4 14 3" xfId="421"/>
    <cellStyle name="20% - Accent4 15" xfId="422"/>
    <cellStyle name="20% - Accent4 15 2" xfId="423"/>
    <cellStyle name="20% - Accent4 15 2 2" xfId="424"/>
    <cellStyle name="20% - Accent4 15 3" xfId="425"/>
    <cellStyle name="20% - Accent4 16" xfId="426"/>
    <cellStyle name="20% - Accent4 16 2" xfId="427"/>
    <cellStyle name="20% - Accent4 16 2 2" xfId="428"/>
    <cellStyle name="20% - Accent4 16 3" xfId="429"/>
    <cellStyle name="20% - Accent4 17" xfId="430"/>
    <cellStyle name="20% - Accent4 17 2" xfId="431"/>
    <cellStyle name="20% - Accent4 17 2 2" xfId="432"/>
    <cellStyle name="20% - Accent4 17 3" xfId="433"/>
    <cellStyle name="20% - Accent4 18" xfId="434"/>
    <cellStyle name="20% - Accent4 18 2" xfId="435"/>
    <cellStyle name="20% - Accent4 18 2 2" xfId="436"/>
    <cellStyle name="20% - Accent4 18 3" xfId="437"/>
    <cellStyle name="20% - Accent4 19" xfId="438"/>
    <cellStyle name="20% - Accent4 19 2" xfId="439"/>
    <cellStyle name="20% - Accent4 19 2 2" xfId="440"/>
    <cellStyle name="20% - Accent4 19 3" xfId="441"/>
    <cellStyle name="20% - Accent4 2" xfId="442"/>
    <cellStyle name="20% - Accent4 2 2" xfId="443"/>
    <cellStyle name="20% - Accent4 2 2 2" xfId="444"/>
    <cellStyle name="20% - Accent4 2 3" xfId="445"/>
    <cellStyle name="20% - Accent4 20" xfId="446"/>
    <cellStyle name="20% - Accent4 20 2" xfId="447"/>
    <cellStyle name="20% - Accent4 20 2 2" xfId="448"/>
    <cellStyle name="20% - Accent4 20 3" xfId="449"/>
    <cellStyle name="20% - Accent4 21" xfId="450"/>
    <cellStyle name="20% - Accent4 21 2" xfId="451"/>
    <cellStyle name="20% - Accent4 21 2 2" xfId="452"/>
    <cellStyle name="20% - Accent4 21 3" xfId="453"/>
    <cellStyle name="20% - Accent4 22" xfId="454"/>
    <cellStyle name="20% - Accent4 22 2" xfId="455"/>
    <cellStyle name="20% - Accent4 22 2 2" xfId="456"/>
    <cellStyle name="20% - Accent4 22 3" xfId="457"/>
    <cellStyle name="20% - Accent4 23" xfId="458"/>
    <cellStyle name="20% - Accent4 23 2" xfId="459"/>
    <cellStyle name="20% - Accent4 23 2 2" xfId="460"/>
    <cellStyle name="20% - Accent4 23 3" xfId="461"/>
    <cellStyle name="20% - Accent4 24" xfId="462"/>
    <cellStyle name="20% - Accent4 24 2" xfId="463"/>
    <cellStyle name="20% - Accent4 24 2 2" xfId="464"/>
    <cellStyle name="20% - Accent4 24 3" xfId="465"/>
    <cellStyle name="20% - Accent4 25" xfId="466"/>
    <cellStyle name="20% - Accent4 25 2" xfId="467"/>
    <cellStyle name="20% - Accent4 25 2 2" xfId="468"/>
    <cellStyle name="20% - Accent4 25 3" xfId="469"/>
    <cellStyle name="20% - Accent4 26" xfId="470"/>
    <cellStyle name="20% - Accent4 26 2" xfId="471"/>
    <cellStyle name="20% - Accent4 26 2 2" xfId="472"/>
    <cellStyle name="20% - Accent4 26 3" xfId="473"/>
    <cellStyle name="20% - Accent4 27" xfId="474"/>
    <cellStyle name="20% - Accent4 27 2" xfId="475"/>
    <cellStyle name="20% - Accent4 27 2 2" xfId="476"/>
    <cellStyle name="20% - Accent4 27 3" xfId="477"/>
    <cellStyle name="20% - Accent4 28" xfId="478"/>
    <cellStyle name="20% - Accent4 28 2" xfId="479"/>
    <cellStyle name="20% - Accent4 28 2 2" xfId="480"/>
    <cellStyle name="20% - Accent4 28 3" xfId="481"/>
    <cellStyle name="20% - Accent4 3" xfId="482"/>
    <cellStyle name="20% - Accent4 3 2" xfId="483"/>
    <cellStyle name="20% - Accent4 3 2 2" xfId="484"/>
    <cellStyle name="20% - Accent4 3 3" xfId="485"/>
    <cellStyle name="20% - Accent4 4" xfId="486"/>
    <cellStyle name="20% - Accent4 4 2" xfId="487"/>
    <cellStyle name="20% - Accent4 4 2 2" xfId="488"/>
    <cellStyle name="20% - Accent4 4 3" xfId="489"/>
    <cellStyle name="20% - Accent4 5" xfId="490"/>
    <cellStyle name="20% - Accent4 5 2" xfId="491"/>
    <cellStyle name="20% - Accent4 5 2 2" xfId="492"/>
    <cellStyle name="20% - Accent4 5 3" xfId="493"/>
    <cellStyle name="20% - Accent4 6" xfId="494"/>
    <cellStyle name="20% - Accent4 6 2" xfId="495"/>
    <cellStyle name="20% - Accent4 6 2 2" xfId="496"/>
    <cellStyle name="20% - Accent4 6 3" xfId="497"/>
    <cellStyle name="20% - Accent4 7" xfId="498"/>
    <cellStyle name="20% - Accent4 7 2" xfId="499"/>
    <cellStyle name="20% - Accent4 7 2 2" xfId="500"/>
    <cellStyle name="20% - Accent4 7 3" xfId="501"/>
    <cellStyle name="20% - Accent4 8" xfId="502"/>
    <cellStyle name="20% - Accent4 8 2" xfId="503"/>
    <cellStyle name="20% - Accent4 8 2 2" xfId="504"/>
    <cellStyle name="20% - Accent4 8 3" xfId="505"/>
    <cellStyle name="20% - Accent4 9" xfId="506"/>
    <cellStyle name="20% - Accent4 9 2" xfId="507"/>
    <cellStyle name="20% - Accent4 9 2 2" xfId="508"/>
    <cellStyle name="20% - Accent4 9 3" xfId="509"/>
    <cellStyle name="20% - Accent5 10" xfId="510"/>
    <cellStyle name="20% - Accent5 10 2" xfId="511"/>
    <cellStyle name="20% - Accent5 10 2 2" xfId="512"/>
    <cellStyle name="20% - Accent5 10 3" xfId="513"/>
    <cellStyle name="20% - Accent5 11" xfId="514"/>
    <cellStyle name="20% - Accent5 11 2" xfId="515"/>
    <cellStyle name="20% - Accent5 11 2 2" xfId="516"/>
    <cellStyle name="20% - Accent5 11 3" xfId="517"/>
    <cellStyle name="20% - Accent5 12" xfId="518"/>
    <cellStyle name="20% - Accent5 12 2" xfId="519"/>
    <cellStyle name="20% - Accent5 12 2 2" xfId="520"/>
    <cellStyle name="20% - Accent5 12 3" xfId="521"/>
    <cellStyle name="20% - Accent5 13" xfId="522"/>
    <cellStyle name="20% - Accent5 13 2" xfId="523"/>
    <cellStyle name="20% - Accent5 13 2 2" xfId="524"/>
    <cellStyle name="20% - Accent5 13 3" xfId="525"/>
    <cellStyle name="20% - Accent5 14" xfId="526"/>
    <cellStyle name="20% - Accent5 14 2" xfId="527"/>
    <cellStyle name="20% - Accent5 14 2 2" xfId="528"/>
    <cellStyle name="20% - Accent5 14 3" xfId="529"/>
    <cellStyle name="20% - Accent5 15" xfId="530"/>
    <cellStyle name="20% - Accent5 15 2" xfId="531"/>
    <cellStyle name="20% - Accent5 15 2 2" xfId="532"/>
    <cellStyle name="20% - Accent5 15 3" xfId="533"/>
    <cellStyle name="20% - Accent5 16" xfId="534"/>
    <cellStyle name="20% - Accent5 16 2" xfId="535"/>
    <cellStyle name="20% - Accent5 16 2 2" xfId="536"/>
    <cellStyle name="20% - Accent5 16 3" xfId="537"/>
    <cellStyle name="20% - Accent5 17" xfId="538"/>
    <cellStyle name="20% - Accent5 17 2" xfId="539"/>
    <cellStyle name="20% - Accent5 17 2 2" xfId="540"/>
    <cellStyle name="20% - Accent5 17 3" xfId="541"/>
    <cellStyle name="20% - Accent5 18" xfId="542"/>
    <cellStyle name="20% - Accent5 18 2" xfId="543"/>
    <cellStyle name="20% - Accent5 18 2 2" xfId="544"/>
    <cellStyle name="20% - Accent5 18 3" xfId="545"/>
    <cellStyle name="20% - Accent5 19" xfId="546"/>
    <cellStyle name="20% - Accent5 19 2" xfId="547"/>
    <cellStyle name="20% - Accent5 19 2 2" xfId="548"/>
    <cellStyle name="20% - Accent5 19 3" xfId="549"/>
    <cellStyle name="20% - Accent5 2" xfId="550"/>
    <cellStyle name="20% - Accent5 2 2" xfId="551"/>
    <cellStyle name="20% - Accent5 2 2 2" xfId="552"/>
    <cellStyle name="20% - Accent5 2 3" xfId="553"/>
    <cellStyle name="20% - Accent5 20" xfId="554"/>
    <cellStyle name="20% - Accent5 20 2" xfId="555"/>
    <cellStyle name="20% - Accent5 20 2 2" xfId="556"/>
    <cellStyle name="20% - Accent5 20 3" xfId="557"/>
    <cellStyle name="20% - Accent5 21" xfId="558"/>
    <cellStyle name="20% - Accent5 21 2" xfId="559"/>
    <cellStyle name="20% - Accent5 21 2 2" xfId="560"/>
    <cellStyle name="20% - Accent5 21 3" xfId="561"/>
    <cellStyle name="20% - Accent5 22" xfId="562"/>
    <cellStyle name="20% - Accent5 22 2" xfId="563"/>
    <cellStyle name="20% - Accent5 22 2 2" xfId="564"/>
    <cellStyle name="20% - Accent5 22 3" xfId="565"/>
    <cellStyle name="20% - Accent5 23" xfId="566"/>
    <cellStyle name="20% - Accent5 23 2" xfId="567"/>
    <cellStyle name="20% - Accent5 23 2 2" xfId="568"/>
    <cellStyle name="20% - Accent5 23 3" xfId="569"/>
    <cellStyle name="20% - Accent5 24" xfId="570"/>
    <cellStyle name="20% - Accent5 24 2" xfId="571"/>
    <cellStyle name="20% - Accent5 24 2 2" xfId="572"/>
    <cellStyle name="20% - Accent5 24 3" xfId="573"/>
    <cellStyle name="20% - Accent5 25" xfId="574"/>
    <cellStyle name="20% - Accent5 25 2" xfId="575"/>
    <cellStyle name="20% - Accent5 25 2 2" xfId="576"/>
    <cellStyle name="20% - Accent5 25 3" xfId="577"/>
    <cellStyle name="20% - Accent5 26" xfId="578"/>
    <cellStyle name="20% - Accent5 26 2" xfId="579"/>
    <cellStyle name="20% - Accent5 26 2 2" xfId="580"/>
    <cellStyle name="20% - Accent5 26 3" xfId="581"/>
    <cellStyle name="20% - Accent5 27" xfId="582"/>
    <cellStyle name="20% - Accent5 27 2" xfId="583"/>
    <cellStyle name="20% - Accent5 27 2 2" xfId="584"/>
    <cellStyle name="20% - Accent5 27 3" xfId="585"/>
    <cellStyle name="20% - Accent5 28" xfId="586"/>
    <cellStyle name="20% - Accent5 28 2" xfId="587"/>
    <cellStyle name="20% - Accent5 28 2 2" xfId="588"/>
    <cellStyle name="20% - Accent5 28 3" xfId="589"/>
    <cellStyle name="20% - Accent5 3" xfId="590"/>
    <cellStyle name="20% - Accent5 3 2" xfId="591"/>
    <cellStyle name="20% - Accent5 3 2 2" xfId="592"/>
    <cellStyle name="20% - Accent5 3 3" xfId="593"/>
    <cellStyle name="20% - Accent5 4" xfId="594"/>
    <cellStyle name="20% - Accent5 4 2" xfId="595"/>
    <cellStyle name="20% - Accent5 4 2 2" xfId="596"/>
    <cellStyle name="20% - Accent5 4 3" xfId="597"/>
    <cellStyle name="20% - Accent5 5" xfId="598"/>
    <cellStyle name="20% - Accent5 5 2" xfId="599"/>
    <cellStyle name="20% - Accent5 5 2 2" xfId="600"/>
    <cellStyle name="20% - Accent5 5 3" xfId="601"/>
    <cellStyle name="20% - Accent5 6" xfId="602"/>
    <cellStyle name="20% - Accent5 6 2" xfId="603"/>
    <cellStyle name="20% - Accent5 6 2 2" xfId="604"/>
    <cellStyle name="20% - Accent5 6 3" xfId="605"/>
    <cellStyle name="20% - Accent5 7" xfId="606"/>
    <cellStyle name="20% - Accent5 7 2" xfId="607"/>
    <cellStyle name="20% - Accent5 7 2 2" xfId="608"/>
    <cellStyle name="20% - Accent5 7 3" xfId="609"/>
    <cellStyle name="20% - Accent5 8" xfId="610"/>
    <cellStyle name="20% - Accent5 8 2" xfId="611"/>
    <cellStyle name="20% - Accent5 8 2 2" xfId="612"/>
    <cellStyle name="20% - Accent5 8 3" xfId="613"/>
    <cellStyle name="20% - Accent5 9" xfId="614"/>
    <cellStyle name="20% - Accent5 9 2" xfId="615"/>
    <cellStyle name="20% - Accent5 9 2 2" xfId="616"/>
    <cellStyle name="20% - Accent5 9 3" xfId="617"/>
    <cellStyle name="20% - Accent6 10" xfId="618"/>
    <cellStyle name="20% - Accent6 10 2" xfId="619"/>
    <cellStyle name="20% - Accent6 10 2 2" xfId="620"/>
    <cellStyle name="20% - Accent6 10 3" xfId="621"/>
    <cellStyle name="20% - Accent6 11" xfId="622"/>
    <cellStyle name="20% - Accent6 11 2" xfId="623"/>
    <cellStyle name="20% - Accent6 11 2 2" xfId="624"/>
    <cellStyle name="20% - Accent6 11 3" xfId="625"/>
    <cellStyle name="20% - Accent6 12" xfId="626"/>
    <cellStyle name="20% - Accent6 12 2" xfId="627"/>
    <cellStyle name="20% - Accent6 12 2 2" xfId="628"/>
    <cellStyle name="20% - Accent6 12 3" xfId="629"/>
    <cellStyle name="20% - Accent6 13" xfId="630"/>
    <cellStyle name="20% - Accent6 13 2" xfId="631"/>
    <cellStyle name="20% - Accent6 13 2 2" xfId="632"/>
    <cellStyle name="20% - Accent6 13 3" xfId="633"/>
    <cellStyle name="20% - Accent6 14" xfId="634"/>
    <cellStyle name="20% - Accent6 14 2" xfId="635"/>
    <cellStyle name="20% - Accent6 14 2 2" xfId="636"/>
    <cellStyle name="20% - Accent6 14 3" xfId="637"/>
    <cellStyle name="20% - Accent6 15" xfId="638"/>
    <cellStyle name="20% - Accent6 15 2" xfId="639"/>
    <cellStyle name="20% - Accent6 15 2 2" xfId="640"/>
    <cellStyle name="20% - Accent6 15 3" xfId="641"/>
    <cellStyle name="20% - Accent6 16" xfId="642"/>
    <cellStyle name="20% - Accent6 16 2" xfId="643"/>
    <cellStyle name="20% - Accent6 16 2 2" xfId="644"/>
    <cellStyle name="20% - Accent6 16 3" xfId="645"/>
    <cellStyle name="20% - Accent6 17" xfId="646"/>
    <cellStyle name="20% - Accent6 17 2" xfId="647"/>
    <cellStyle name="20% - Accent6 17 2 2" xfId="648"/>
    <cellStyle name="20% - Accent6 17 3" xfId="649"/>
    <cellStyle name="20% - Accent6 18" xfId="650"/>
    <cellStyle name="20% - Accent6 18 2" xfId="651"/>
    <cellStyle name="20% - Accent6 18 2 2" xfId="652"/>
    <cellStyle name="20% - Accent6 18 3" xfId="653"/>
    <cellStyle name="20% - Accent6 19" xfId="654"/>
    <cellStyle name="20% - Accent6 19 2" xfId="655"/>
    <cellStyle name="20% - Accent6 19 2 2" xfId="656"/>
    <cellStyle name="20% - Accent6 19 3" xfId="657"/>
    <cellStyle name="20% - Accent6 2" xfId="658"/>
    <cellStyle name="20% - Accent6 2 2" xfId="659"/>
    <cellStyle name="20% - Accent6 2 2 2" xfId="660"/>
    <cellStyle name="20% - Accent6 2 3" xfId="661"/>
    <cellStyle name="20% - Accent6 20" xfId="662"/>
    <cellStyle name="20% - Accent6 20 2" xfId="663"/>
    <cellStyle name="20% - Accent6 20 2 2" xfId="664"/>
    <cellStyle name="20% - Accent6 20 3" xfId="665"/>
    <cellStyle name="20% - Accent6 21" xfId="666"/>
    <cellStyle name="20% - Accent6 21 2" xfId="667"/>
    <cellStyle name="20% - Accent6 21 2 2" xfId="668"/>
    <cellStyle name="20% - Accent6 21 3" xfId="669"/>
    <cellStyle name="20% - Accent6 22" xfId="670"/>
    <cellStyle name="20% - Accent6 22 2" xfId="671"/>
    <cellStyle name="20% - Accent6 22 2 2" xfId="672"/>
    <cellStyle name="20% - Accent6 22 3" xfId="673"/>
    <cellStyle name="20% - Accent6 23" xfId="674"/>
    <cellStyle name="20% - Accent6 23 2" xfId="675"/>
    <cellStyle name="20% - Accent6 23 2 2" xfId="676"/>
    <cellStyle name="20% - Accent6 23 3" xfId="677"/>
    <cellStyle name="20% - Accent6 24" xfId="678"/>
    <cellStyle name="20% - Accent6 24 2" xfId="679"/>
    <cellStyle name="20% - Accent6 24 2 2" xfId="680"/>
    <cellStyle name="20% - Accent6 24 3" xfId="681"/>
    <cellStyle name="20% - Accent6 25" xfId="682"/>
    <cellStyle name="20% - Accent6 25 2" xfId="683"/>
    <cellStyle name="20% - Accent6 25 2 2" xfId="684"/>
    <cellStyle name="20% - Accent6 25 3" xfId="685"/>
    <cellStyle name="20% - Accent6 26" xfId="686"/>
    <cellStyle name="20% - Accent6 26 2" xfId="687"/>
    <cellStyle name="20% - Accent6 26 2 2" xfId="688"/>
    <cellStyle name="20% - Accent6 26 3" xfId="689"/>
    <cellStyle name="20% - Accent6 27" xfId="690"/>
    <cellStyle name="20% - Accent6 27 2" xfId="691"/>
    <cellStyle name="20% - Accent6 27 2 2" xfId="692"/>
    <cellStyle name="20% - Accent6 27 3" xfId="693"/>
    <cellStyle name="20% - Accent6 28" xfId="694"/>
    <cellStyle name="20% - Accent6 28 2" xfId="695"/>
    <cellStyle name="20% - Accent6 28 2 2" xfId="696"/>
    <cellStyle name="20% - Accent6 28 3" xfId="697"/>
    <cellStyle name="20% - Accent6 3" xfId="698"/>
    <cellStyle name="20% - Accent6 3 2" xfId="699"/>
    <cellStyle name="20% - Accent6 3 2 2" xfId="700"/>
    <cellStyle name="20% - Accent6 3 3" xfId="701"/>
    <cellStyle name="20% - Accent6 4" xfId="702"/>
    <cellStyle name="20% - Accent6 4 2" xfId="703"/>
    <cellStyle name="20% - Accent6 4 2 2" xfId="704"/>
    <cellStyle name="20% - Accent6 4 3" xfId="705"/>
    <cellStyle name="20% - Accent6 5" xfId="706"/>
    <cellStyle name="20% - Accent6 5 2" xfId="707"/>
    <cellStyle name="20% - Accent6 5 2 2" xfId="708"/>
    <cellStyle name="20% - Accent6 5 3" xfId="709"/>
    <cellStyle name="20% - Accent6 6" xfId="710"/>
    <cellStyle name="20% - Accent6 6 2" xfId="711"/>
    <cellStyle name="20% - Accent6 6 2 2" xfId="712"/>
    <cellStyle name="20% - Accent6 6 3" xfId="713"/>
    <cellStyle name="20% - Accent6 7" xfId="714"/>
    <cellStyle name="20% - Accent6 7 2" xfId="715"/>
    <cellStyle name="20% - Accent6 7 2 2" xfId="716"/>
    <cellStyle name="20% - Accent6 7 3" xfId="717"/>
    <cellStyle name="20% - Accent6 8" xfId="718"/>
    <cellStyle name="20% - Accent6 8 2" xfId="719"/>
    <cellStyle name="20% - Accent6 8 2 2" xfId="720"/>
    <cellStyle name="20% - Accent6 8 3" xfId="721"/>
    <cellStyle name="20% - Accent6 9" xfId="722"/>
    <cellStyle name="20% - Accent6 9 2" xfId="723"/>
    <cellStyle name="20% - Accent6 9 2 2" xfId="724"/>
    <cellStyle name="20% - Accent6 9 3" xfId="725"/>
    <cellStyle name="40% - Accent1 10" xfId="726"/>
    <cellStyle name="40% - Accent1 10 2" xfId="727"/>
    <cellStyle name="40% - Accent1 10 2 2" xfId="728"/>
    <cellStyle name="40% - Accent1 10 3" xfId="729"/>
    <cellStyle name="40% - Accent1 11" xfId="730"/>
    <cellStyle name="40% - Accent1 11 2" xfId="731"/>
    <cellStyle name="40% - Accent1 11 2 2" xfId="732"/>
    <cellStyle name="40% - Accent1 11 3" xfId="733"/>
    <cellStyle name="40% - Accent1 12" xfId="734"/>
    <cellStyle name="40% - Accent1 12 2" xfId="735"/>
    <cellStyle name="40% - Accent1 12 2 2" xfId="736"/>
    <cellStyle name="40% - Accent1 12 3" xfId="737"/>
    <cellStyle name="40% - Accent1 13" xfId="738"/>
    <cellStyle name="40% - Accent1 13 2" xfId="739"/>
    <cellStyle name="40% - Accent1 13 2 2" xfId="740"/>
    <cellStyle name="40% - Accent1 13 3" xfId="741"/>
    <cellStyle name="40% - Accent1 14" xfId="742"/>
    <cellStyle name="40% - Accent1 14 2" xfId="743"/>
    <cellStyle name="40% - Accent1 14 2 2" xfId="744"/>
    <cellStyle name="40% - Accent1 14 3" xfId="745"/>
    <cellStyle name="40% - Accent1 15" xfId="746"/>
    <cellStyle name="40% - Accent1 15 2" xfId="747"/>
    <cellStyle name="40% - Accent1 15 2 2" xfId="748"/>
    <cellStyle name="40% - Accent1 15 3" xfId="749"/>
    <cellStyle name="40% - Accent1 16" xfId="750"/>
    <cellStyle name="40% - Accent1 16 2" xfId="751"/>
    <cellStyle name="40% - Accent1 16 2 2" xfId="752"/>
    <cellStyle name="40% - Accent1 16 3" xfId="753"/>
    <cellStyle name="40% - Accent1 17" xfId="754"/>
    <cellStyle name="40% - Accent1 17 2" xfId="755"/>
    <cellStyle name="40% - Accent1 17 2 2" xfId="756"/>
    <cellStyle name="40% - Accent1 17 3" xfId="757"/>
    <cellStyle name="40% - Accent1 18" xfId="758"/>
    <cellStyle name="40% - Accent1 18 2" xfId="759"/>
    <cellStyle name="40% - Accent1 18 2 2" xfId="760"/>
    <cellStyle name="40% - Accent1 18 3" xfId="761"/>
    <cellStyle name="40% - Accent1 19" xfId="762"/>
    <cellStyle name="40% - Accent1 19 2" xfId="763"/>
    <cellStyle name="40% - Accent1 19 2 2" xfId="764"/>
    <cellStyle name="40% - Accent1 19 3" xfId="765"/>
    <cellStyle name="40% - Accent1 2" xfId="766"/>
    <cellStyle name="40% - Accent1 2 2" xfId="767"/>
    <cellStyle name="40% - Accent1 2 2 2" xfId="768"/>
    <cellStyle name="40% - Accent1 2 3" xfId="769"/>
    <cellStyle name="40% - Accent1 20" xfId="770"/>
    <cellStyle name="40% - Accent1 20 2" xfId="771"/>
    <cellStyle name="40% - Accent1 20 2 2" xfId="772"/>
    <cellStyle name="40% - Accent1 20 3" xfId="773"/>
    <cellStyle name="40% - Accent1 21" xfId="774"/>
    <cellStyle name="40% - Accent1 21 2" xfId="775"/>
    <cellStyle name="40% - Accent1 21 2 2" xfId="776"/>
    <cellStyle name="40% - Accent1 21 3" xfId="777"/>
    <cellStyle name="40% - Accent1 22" xfId="778"/>
    <cellStyle name="40% - Accent1 22 2" xfId="779"/>
    <cellStyle name="40% - Accent1 22 2 2" xfId="780"/>
    <cellStyle name="40% - Accent1 22 3" xfId="781"/>
    <cellStyle name="40% - Accent1 23" xfId="782"/>
    <cellStyle name="40% - Accent1 23 2" xfId="783"/>
    <cellStyle name="40% - Accent1 23 2 2" xfId="784"/>
    <cellStyle name="40% - Accent1 23 3" xfId="785"/>
    <cellStyle name="40% - Accent1 24" xfId="786"/>
    <cellStyle name="40% - Accent1 24 2" xfId="787"/>
    <cellStyle name="40% - Accent1 24 2 2" xfId="788"/>
    <cellStyle name="40% - Accent1 24 3" xfId="789"/>
    <cellStyle name="40% - Accent1 25" xfId="790"/>
    <cellStyle name="40% - Accent1 25 2" xfId="791"/>
    <cellStyle name="40% - Accent1 25 2 2" xfId="792"/>
    <cellStyle name="40% - Accent1 25 3" xfId="793"/>
    <cellStyle name="40% - Accent1 26" xfId="794"/>
    <cellStyle name="40% - Accent1 26 2" xfId="795"/>
    <cellStyle name="40% - Accent1 26 2 2" xfId="796"/>
    <cellStyle name="40% - Accent1 26 3" xfId="797"/>
    <cellStyle name="40% - Accent1 27" xfId="798"/>
    <cellStyle name="40% - Accent1 27 2" xfId="799"/>
    <cellStyle name="40% - Accent1 27 2 2" xfId="800"/>
    <cellStyle name="40% - Accent1 27 3" xfId="801"/>
    <cellStyle name="40% - Accent1 28" xfId="802"/>
    <cellStyle name="40% - Accent1 28 2" xfId="803"/>
    <cellStyle name="40% - Accent1 28 2 2" xfId="804"/>
    <cellStyle name="40% - Accent1 28 3" xfId="805"/>
    <cellStyle name="40% - Accent1 3" xfId="806"/>
    <cellStyle name="40% - Accent1 3 2" xfId="807"/>
    <cellStyle name="40% - Accent1 3 2 2" xfId="808"/>
    <cellStyle name="40% - Accent1 3 3" xfId="809"/>
    <cellStyle name="40% - Accent1 4" xfId="810"/>
    <cellStyle name="40% - Accent1 4 2" xfId="811"/>
    <cellStyle name="40% - Accent1 4 2 2" xfId="812"/>
    <cellStyle name="40% - Accent1 4 3" xfId="813"/>
    <cellStyle name="40% - Accent1 5" xfId="814"/>
    <cellStyle name="40% - Accent1 5 2" xfId="815"/>
    <cellStyle name="40% - Accent1 5 2 2" xfId="816"/>
    <cellStyle name="40% - Accent1 5 3" xfId="817"/>
    <cellStyle name="40% - Accent1 6" xfId="818"/>
    <cellStyle name="40% - Accent1 6 2" xfId="819"/>
    <cellStyle name="40% - Accent1 6 2 2" xfId="820"/>
    <cellStyle name="40% - Accent1 6 3" xfId="821"/>
    <cellStyle name="40% - Accent1 7" xfId="822"/>
    <cellStyle name="40% - Accent1 7 2" xfId="823"/>
    <cellStyle name="40% - Accent1 7 2 2" xfId="824"/>
    <cellStyle name="40% - Accent1 7 3" xfId="825"/>
    <cellStyle name="40% - Accent1 8" xfId="826"/>
    <cellStyle name="40% - Accent1 8 2" xfId="827"/>
    <cellStyle name="40% - Accent1 8 2 2" xfId="828"/>
    <cellStyle name="40% - Accent1 8 3" xfId="829"/>
    <cellStyle name="40% - Accent1 9" xfId="830"/>
    <cellStyle name="40% - Accent1 9 2" xfId="831"/>
    <cellStyle name="40% - Accent1 9 2 2" xfId="832"/>
    <cellStyle name="40% - Accent1 9 3" xfId="833"/>
    <cellStyle name="40% - Accent2 10" xfId="834"/>
    <cellStyle name="40% - Accent2 10 2" xfId="835"/>
    <cellStyle name="40% - Accent2 10 2 2" xfId="836"/>
    <cellStyle name="40% - Accent2 10 3" xfId="837"/>
    <cellStyle name="40% - Accent2 11" xfId="838"/>
    <cellStyle name="40% - Accent2 11 2" xfId="839"/>
    <cellStyle name="40% - Accent2 11 2 2" xfId="840"/>
    <cellStyle name="40% - Accent2 11 3" xfId="841"/>
    <cellStyle name="40% - Accent2 12" xfId="842"/>
    <cellStyle name="40% - Accent2 12 2" xfId="843"/>
    <cellStyle name="40% - Accent2 12 2 2" xfId="844"/>
    <cellStyle name="40% - Accent2 12 3" xfId="845"/>
    <cellStyle name="40% - Accent2 13" xfId="846"/>
    <cellStyle name="40% - Accent2 13 2" xfId="847"/>
    <cellStyle name="40% - Accent2 13 2 2" xfId="848"/>
    <cellStyle name="40% - Accent2 13 3" xfId="849"/>
    <cellStyle name="40% - Accent2 14" xfId="850"/>
    <cellStyle name="40% - Accent2 14 2" xfId="851"/>
    <cellStyle name="40% - Accent2 14 2 2" xfId="852"/>
    <cellStyle name="40% - Accent2 14 3" xfId="853"/>
    <cellStyle name="40% - Accent2 15" xfId="854"/>
    <cellStyle name="40% - Accent2 15 2" xfId="855"/>
    <cellStyle name="40% - Accent2 15 2 2" xfId="856"/>
    <cellStyle name="40% - Accent2 15 3" xfId="857"/>
    <cellStyle name="40% - Accent2 16" xfId="858"/>
    <cellStyle name="40% - Accent2 16 2" xfId="859"/>
    <cellStyle name="40% - Accent2 16 2 2" xfId="860"/>
    <cellStyle name="40% - Accent2 16 3" xfId="861"/>
    <cellStyle name="40% - Accent2 17" xfId="862"/>
    <cellStyle name="40% - Accent2 17 2" xfId="863"/>
    <cellStyle name="40% - Accent2 17 2 2" xfId="864"/>
    <cellStyle name="40% - Accent2 17 3" xfId="865"/>
    <cellStyle name="40% - Accent2 18" xfId="866"/>
    <cellStyle name="40% - Accent2 18 2" xfId="867"/>
    <cellStyle name="40% - Accent2 18 2 2" xfId="868"/>
    <cellStyle name="40% - Accent2 18 3" xfId="869"/>
    <cellStyle name="40% - Accent2 19" xfId="870"/>
    <cellStyle name="40% - Accent2 19 2" xfId="871"/>
    <cellStyle name="40% - Accent2 19 2 2" xfId="872"/>
    <cellStyle name="40% - Accent2 19 3" xfId="873"/>
    <cellStyle name="40% - Accent2 2" xfId="874"/>
    <cellStyle name="40% - Accent2 2 2" xfId="875"/>
    <cellStyle name="40% - Accent2 2 2 2" xfId="876"/>
    <cellStyle name="40% - Accent2 2 3" xfId="877"/>
    <cellStyle name="40% - Accent2 20" xfId="878"/>
    <cellStyle name="40% - Accent2 20 2" xfId="879"/>
    <cellStyle name="40% - Accent2 20 2 2" xfId="880"/>
    <cellStyle name="40% - Accent2 20 3" xfId="881"/>
    <cellStyle name="40% - Accent2 21" xfId="882"/>
    <cellStyle name="40% - Accent2 21 2" xfId="883"/>
    <cellStyle name="40% - Accent2 21 2 2" xfId="884"/>
    <cellStyle name="40% - Accent2 21 3" xfId="885"/>
    <cellStyle name="40% - Accent2 22" xfId="886"/>
    <cellStyle name="40% - Accent2 22 2" xfId="887"/>
    <cellStyle name="40% - Accent2 22 2 2" xfId="888"/>
    <cellStyle name="40% - Accent2 22 3" xfId="889"/>
    <cellStyle name="40% - Accent2 23" xfId="890"/>
    <cellStyle name="40% - Accent2 23 2" xfId="891"/>
    <cellStyle name="40% - Accent2 23 2 2" xfId="892"/>
    <cellStyle name="40% - Accent2 23 3" xfId="893"/>
    <cellStyle name="40% - Accent2 24" xfId="894"/>
    <cellStyle name="40% - Accent2 24 2" xfId="895"/>
    <cellStyle name="40% - Accent2 24 2 2" xfId="896"/>
    <cellStyle name="40% - Accent2 24 3" xfId="897"/>
    <cellStyle name="40% - Accent2 25" xfId="898"/>
    <cellStyle name="40% - Accent2 25 2" xfId="899"/>
    <cellStyle name="40% - Accent2 25 2 2" xfId="900"/>
    <cellStyle name="40% - Accent2 25 3" xfId="901"/>
    <cellStyle name="40% - Accent2 26" xfId="902"/>
    <cellStyle name="40% - Accent2 26 2" xfId="903"/>
    <cellStyle name="40% - Accent2 26 2 2" xfId="904"/>
    <cellStyle name="40% - Accent2 26 3" xfId="905"/>
    <cellStyle name="40% - Accent2 27" xfId="906"/>
    <cellStyle name="40% - Accent2 27 2" xfId="907"/>
    <cellStyle name="40% - Accent2 27 2 2" xfId="908"/>
    <cellStyle name="40% - Accent2 27 3" xfId="909"/>
    <cellStyle name="40% - Accent2 28" xfId="910"/>
    <cellStyle name="40% - Accent2 28 2" xfId="911"/>
    <cellStyle name="40% - Accent2 28 2 2" xfId="912"/>
    <cellStyle name="40% - Accent2 28 3" xfId="913"/>
    <cellStyle name="40% - Accent2 3" xfId="914"/>
    <cellStyle name="40% - Accent2 3 2" xfId="915"/>
    <cellStyle name="40% - Accent2 3 2 2" xfId="916"/>
    <cellStyle name="40% - Accent2 3 3" xfId="917"/>
    <cellStyle name="40% - Accent2 4" xfId="918"/>
    <cellStyle name="40% - Accent2 4 2" xfId="919"/>
    <cellStyle name="40% - Accent2 4 2 2" xfId="920"/>
    <cellStyle name="40% - Accent2 4 3" xfId="921"/>
    <cellStyle name="40% - Accent2 5" xfId="922"/>
    <cellStyle name="40% - Accent2 5 2" xfId="923"/>
    <cellStyle name="40% - Accent2 5 2 2" xfId="924"/>
    <cellStyle name="40% - Accent2 5 3" xfId="925"/>
    <cellStyle name="40% - Accent2 6" xfId="926"/>
    <cellStyle name="40% - Accent2 6 2" xfId="927"/>
    <cellStyle name="40% - Accent2 6 2 2" xfId="928"/>
    <cellStyle name="40% - Accent2 6 3" xfId="929"/>
    <cellStyle name="40% - Accent2 7" xfId="930"/>
    <cellStyle name="40% - Accent2 7 2" xfId="931"/>
    <cellStyle name="40% - Accent2 7 2 2" xfId="932"/>
    <cellStyle name="40% - Accent2 7 3" xfId="933"/>
    <cellStyle name="40% - Accent2 8" xfId="934"/>
    <cellStyle name="40% - Accent2 8 2" xfId="935"/>
    <cellStyle name="40% - Accent2 8 2 2" xfId="936"/>
    <cellStyle name="40% - Accent2 8 3" xfId="937"/>
    <cellStyle name="40% - Accent2 9" xfId="938"/>
    <cellStyle name="40% - Accent2 9 2" xfId="939"/>
    <cellStyle name="40% - Accent2 9 2 2" xfId="940"/>
    <cellStyle name="40% - Accent2 9 3" xfId="941"/>
    <cellStyle name="40% - Accent3 10" xfId="942"/>
    <cellStyle name="40% - Accent3 10 2" xfId="943"/>
    <cellStyle name="40% - Accent3 10 2 2" xfId="944"/>
    <cellStyle name="40% - Accent3 10 3" xfId="945"/>
    <cellStyle name="40% - Accent3 11" xfId="946"/>
    <cellStyle name="40% - Accent3 11 2" xfId="947"/>
    <cellStyle name="40% - Accent3 11 2 2" xfId="948"/>
    <cellStyle name="40% - Accent3 11 3" xfId="949"/>
    <cellStyle name="40% - Accent3 12" xfId="950"/>
    <cellStyle name="40% - Accent3 12 2" xfId="951"/>
    <cellStyle name="40% - Accent3 12 2 2" xfId="952"/>
    <cellStyle name="40% - Accent3 12 3" xfId="953"/>
    <cellStyle name="40% - Accent3 13" xfId="954"/>
    <cellStyle name="40% - Accent3 13 2" xfId="955"/>
    <cellStyle name="40% - Accent3 13 2 2" xfId="956"/>
    <cellStyle name="40% - Accent3 13 3" xfId="957"/>
    <cellStyle name="40% - Accent3 14" xfId="958"/>
    <cellStyle name="40% - Accent3 14 2" xfId="959"/>
    <cellStyle name="40% - Accent3 14 2 2" xfId="960"/>
    <cellStyle name="40% - Accent3 14 3" xfId="961"/>
    <cellStyle name="40% - Accent3 15" xfId="962"/>
    <cellStyle name="40% - Accent3 15 2" xfId="963"/>
    <cellStyle name="40% - Accent3 15 2 2" xfId="964"/>
    <cellStyle name="40% - Accent3 15 3" xfId="965"/>
    <cellStyle name="40% - Accent3 16" xfId="966"/>
    <cellStyle name="40% - Accent3 16 2" xfId="967"/>
    <cellStyle name="40% - Accent3 16 2 2" xfId="968"/>
    <cellStyle name="40% - Accent3 16 3" xfId="969"/>
    <cellStyle name="40% - Accent3 17" xfId="970"/>
    <cellStyle name="40% - Accent3 17 2" xfId="971"/>
    <cellStyle name="40% - Accent3 17 2 2" xfId="972"/>
    <cellStyle name="40% - Accent3 17 3" xfId="973"/>
    <cellStyle name="40% - Accent3 18" xfId="974"/>
    <cellStyle name="40% - Accent3 18 2" xfId="975"/>
    <cellStyle name="40% - Accent3 18 2 2" xfId="976"/>
    <cellStyle name="40% - Accent3 18 3" xfId="977"/>
    <cellStyle name="40% - Accent3 19" xfId="978"/>
    <cellStyle name="40% - Accent3 19 2" xfId="979"/>
    <cellStyle name="40% - Accent3 19 2 2" xfId="980"/>
    <cellStyle name="40% - Accent3 19 3" xfId="981"/>
    <cellStyle name="40% - Accent3 2" xfId="982"/>
    <cellStyle name="40% - Accent3 2 2" xfId="983"/>
    <cellStyle name="40% - Accent3 2 2 2" xfId="984"/>
    <cellStyle name="40% - Accent3 2 3" xfId="985"/>
    <cellStyle name="40% - Accent3 20" xfId="986"/>
    <cellStyle name="40% - Accent3 20 2" xfId="987"/>
    <cellStyle name="40% - Accent3 20 2 2" xfId="988"/>
    <cellStyle name="40% - Accent3 20 3" xfId="989"/>
    <cellStyle name="40% - Accent3 21" xfId="990"/>
    <cellStyle name="40% - Accent3 21 2" xfId="991"/>
    <cellStyle name="40% - Accent3 21 2 2" xfId="992"/>
    <cellStyle name="40% - Accent3 21 3" xfId="993"/>
    <cellStyle name="40% - Accent3 22" xfId="994"/>
    <cellStyle name="40% - Accent3 22 2" xfId="995"/>
    <cellStyle name="40% - Accent3 22 2 2" xfId="996"/>
    <cellStyle name="40% - Accent3 22 3" xfId="997"/>
    <cellStyle name="40% - Accent3 23" xfId="998"/>
    <cellStyle name="40% - Accent3 23 2" xfId="999"/>
    <cellStyle name="40% - Accent3 23 2 2" xfId="1000"/>
    <cellStyle name="40% - Accent3 23 3" xfId="1001"/>
    <cellStyle name="40% - Accent3 24" xfId="1002"/>
    <cellStyle name="40% - Accent3 24 2" xfId="1003"/>
    <cellStyle name="40% - Accent3 24 2 2" xfId="1004"/>
    <cellStyle name="40% - Accent3 24 3" xfId="1005"/>
    <cellStyle name="40% - Accent3 25" xfId="1006"/>
    <cellStyle name="40% - Accent3 25 2" xfId="1007"/>
    <cellStyle name="40% - Accent3 25 2 2" xfId="1008"/>
    <cellStyle name="40% - Accent3 25 3" xfId="1009"/>
    <cellStyle name="40% - Accent3 26" xfId="1010"/>
    <cellStyle name="40% - Accent3 26 2" xfId="1011"/>
    <cellStyle name="40% - Accent3 26 2 2" xfId="1012"/>
    <cellStyle name="40% - Accent3 26 3" xfId="1013"/>
    <cellStyle name="40% - Accent3 27" xfId="1014"/>
    <cellStyle name="40% - Accent3 27 2" xfId="1015"/>
    <cellStyle name="40% - Accent3 27 2 2" xfId="1016"/>
    <cellStyle name="40% - Accent3 27 3" xfId="1017"/>
    <cellStyle name="40% - Accent3 28" xfId="1018"/>
    <cellStyle name="40% - Accent3 28 2" xfId="1019"/>
    <cellStyle name="40% - Accent3 28 2 2" xfId="1020"/>
    <cellStyle name="40% - Accent3 28 3" xfId="1021"/>
    <cellStyle name="40% - Accent3 3" xfId="1022"/>
    <cellStyle name="40% - Accent3 3 2" xfId="1023"/>
    <cellStyle name="40% - Accent3 3 2 2" xfId="1024"/>
    <cellStyle name="40% - Accent3 3 3" xfId="1025"/>
    <cellStyle name="40% - Accent3 4" xfId="1026"/>
    <cellStyle name="40% - Accent3 4 2" xfId="1027"/>
    <cellStyle name="40% - Accent3 4 2 2" xfId="1028"/>
    <cellStyle name="40% - Accent3 4 3" xfId="1029"/>
    <cellStyle name="40% - Accent3 5" xfId="1030"/>
    <cellStyle name="40% - Accent3 5 2" xfId="1031"/>
    <cellStyle name="40% - Accent3 5 2 2" xfId="1032"/>
    <cellStyle name="40% - Accent3 5 3" xfId="1033"/>
    <cellStyle name="40% - Accent3 6" xfId="1034"/>
    <cellStyle name="40% - Accent3 6 2" xfId="1035"/>
    <cellStyle name="40% - Accent3 6 2 2" xfId="1036"/>
    <cellStyle name="40% - Accent3 6 3" xfId="1037"/>
    <cellStyle name="40% - Accent3 7" xfId="1038"/>
    <cellStyle name="40% - Accent3 7 2" xfId="1039"/>
    <cellStyle name="40% - Accent3 7 2 2" xfId="1040"/>
    <cellStyle name="40% - Accent3 7 3" xfId="1041"/>
    <cellStyle name="40% - Accent3 8" xfId="1042"/>
    <cellStyle name="40% - Accent3 8 2" xfId="1043"/>
    <cellStyle name="40% - Accent3 8 2 2" xfId="1044"/>
    <cellStyle name="40% - Accent3 8 3" xfId="1045"/>
    <cellStyle name="40% - Accent3 9" xfId="1046"/>
    <cellStyle name="40% - Accent3 9 2" xfId="1047"/>
    <cellStyle name="40% - Accent3 9 2 2" xfId="1048"/>
    <cellStyle name="40% - Accent3 9 3" xfId="1049"/>
    <cellStyle name="40% - Accent4 10" xfId="1050"/>
    <cellStyle name="40% - Accent4 10 2" xfId="1051"/>
    <cellStyle name="40% - Accent4 10 2 2" xfId="1052"/>
    <cellStyle name="40% - Accent4 10 3" xfId="1053"/>
    <cellStyle name="40% - Accent4 11" xfId="1054"/>
    <cellStyle name="40% - Accent4 11 2" xfId="1055"/>
    <cellStyle name="40% - Accent4 11 2 2" xfId="1056"/>
    <cellStyle name="40% - Accent4 11 3" xfId="1057"/>
    <cellStyle name="40% - Accent4 12" xfId="1058"/>
    <cellStyle name="40% - Accent4 12 2" xfId="1059"/>
    <cellStyle name="40% - Accent4 12 2 2" xfId="1060"/>
    <cellStyle name="40% - Accent4 12 3" xfId="1061"/>
    <cellStyle name="40% - Accent4 13" xfId="1062"/>
    <cellStyle name="40% - Accent4 13 2" xfId="1063"/>
    <cellStyle name="40% - Accent4 13 2 2" xfId="1064"/>
    <cellStyle name="40% - Accent4 13 3" xfId="1065"/>
    <cellStyle name="40% - Accent4 14" xfId="1066"/>
    <cellStyle name="40% - Accent4 14 2" xfId="1067"/>
    <cellStyle name="40% - Accent4 14 2 2" xfId="1068"/>
    <cellStyle name="40% - Accent4 14 3" xfId="1069"/>
    <cellStyle name="40% - Accent4 15" xfId="1070"/>
    <cellStyle name="40% - Accent4 15 2" xfId="1071"/>
    <cellStyle name="40% - Accent4 15 2 2" xfId="1072"/>
    <cellStyle name="40% - Accent4 15 3" xfId="1073"/>
    <cellStyle name="40% - Accent4 16" xfId="1074"/>
    <cellStyle name="40% - Accent4 16 2" xfId="1075"/>
    <cellStyle name="40% - Accent4 16 2 2" xfId="1076"/>
    <cellStyle name="40% - Accent4 16 3" xfId="1077"/>
    <cellStyle name="40% - Accent4 17" xfId="1078"/>
    <cellStyle name="40% - Accent4 17 2" xfId="1079"/>
    <cellStyle name="40% - Accent4 17 2 2" xfId="1080"/>
    <cellStyle name="40% - Accent4 17 3" xfId="1081"/>
    <cellStyle name="40% - Accent4 18" xfId="1082"/>
    <cellStyle name="40% - Accent4 18 2" xfId="1083"/>
    <cellStyle name="40% - Accent4 18 2 2" xfId="1084"/>
    <cellStyle name="40% - Accent4 18 3" xfId="1085"/>
    <cellStyle name="40% - Accent4 19" xfId="1086"/>
    <cellStyle name="40% - Accent4 19 2" xfId="1087"/>
    <cellStyle name="40% - Accent4 19 2 2" xfId="1088"/>
    <cellStyle name="40% - Accent4 19 3" xfId="1089"/>
    <cellStyle name="40% - Accent4 2" xfId="1090"/>
    <cellStyle name="40% - Accent4 2 2" xfId="1091"/>
    <cellStyle name="40% - Accent4 2 2 2" xfId="1092"/>
    <cellStyle name="40% - Accent4 2 3" xfId="1093"/>
    <cellStyle name="40% - Accent4 20" xfId="1094"/>
    <cellStyle name="40% - Accent4 20 2" xfId="1095"/>
    <cellStyle name="40% - Accent4 20 2 2" xfId="1096"/>
    <cellStyle name="40% - Accent4 20 3" xfId="1097"/>
    <cellStyle name="40% - Accent4 21" xfId="1098"/>
    <cellStyle name="40% - Accent4 21 2" xfId="1099"/>
    <cellStyle name="40% - Accent4 21 2 2" xfId="1100"/>
    <cellStyle name="40% - Accent4 21 3" xfId="1101"/>
    <cellStyle name="40% - Accent4 22" xfId="1102"/>
    <cellStyle name="40% - Accent4 22 2" xfId="1103"/>
    <cellStyle name="40% - Accent4 22 2 2" xfId="1104"/>
    <cellStyle name="40% - Accent4 22 3" xfId="1105"/>
    <cellStyle name="40% - Accent4 23" xfId="1106"/>
    <cellStyle name="40% - Accent4 23 2" xfId="1107"/>
    <cellStyle name="40% - Accent4 23 2 2" xfId="1108"/>
    <cellStyle name="40% - Accent4 23 3" xfId="1109"/>
    <cellStyle name="40% - Accent4 24" xfId="1110"/>
    <cellStyle name="40% - Accent4 24 2" xfId="1111"/>
    <cellStyle name="40% - Accent4 24 2 2" xfId="1112"/>
    <cellStyle name="40% - Accent4 24 3" xfId="1113"/>
    <cellStyle name="40% - Accent4 25" xfId="1114"/>
    <cellStyle name="40% - Accent4 25 2" xfId="1115"/>
    <cellStyle name="40% - Accent4 25 2 2" xfId="1116"/>
    <cellStyle name="40% - Accent4 25 3" xfId="1117"/>
    <cellStyle name="40% - Accent4 26" xfId="1118"/>
    <cellStyle name="40% - Accent4 26 2" xfId="1119"/>
    <cellStyle name="40% - Accent4 26 2 2" xfId="1120"/>
    <cellStyle name="40% - Accent4 26 3" xfId="1121"/>
    <cellStyle name="40% - Accent4 27" xfId="1122"/>
    <cellStyle name="40% - Accent4 27 2" xfId="1123"/>
    <cellStyle name="40% - Accent4 27 2 2" xfId="1124"/>
    <cellStyle name="40% - Accent4 27 3" xfId="1125"/>
    <cellStyle name="40% - Accent4 28" xfId="1126"/>
    <cellStyle name="40% - Accent4 28 2" xfId="1127"/>
    <cellStyle name="40% - Accent4 28 2 2" xfId="1128"/>
    <cellStyle name="40% - Accent4 28 3" xfId="1129"/>
    <cellStyle name="40% - Accent4 3" xfId="1130"/>
    <cellStyle name="40% - Accent4 3 2" xfId="1131"/>
    <cellStyle name="40% - Accent4 3 2 2" xfId="1132"/>
    <cellStyle name="40% - Accent4 3 3" xfId="1133"/>
    <cellStyle name="40% - Accent4 4" xfId="1134"/>
    <cellStyle name="40% - Accent4 4 2" xfId="1135"/>
    <cellStyle name="40% - Accent4 4 2 2" xfId="1136"/>
    <cellStyle name="40% - Accent4 4 3" xfId="1137"/>
    <cellStyle name="40% - Accent4 5" xfId="1138"/>
    <cellStyle name="40% - Accent4 5 2" xfId="1139"/>
    <cellStyle name="40% - Accent4 5 2 2" xfId="1140"/>
    <cellStyle name="40% - Accent4 5 3" xfId="1141"/>
    <cellStyle name="40% - Accent4 6" xfId="1142"/>
    <cellStyle name="40% - Accent4 6 2" xfId="1143"/>
    <cellStyle name="40% - Accent4 6 2 2" xfId="1144"/>
    <cellStyle name="40% - Accent4 6 3" xfId="1145"/>
    <cellStyle name="40% - Accent4 7" xfId="1146"/>
    <cellStyle name="40% - Accent4 7 2" xfId="1147"/>
    <cellStyle name="40% - Accent4 7 2 2" xfId="1148"/>
    <cellStyle name="40% - Accent4 7 3" xfId="1149"/>
    <cellStyle name="40% - Accent4 8" xfId="1150"/>
    <cellStyle name="40% - Accent4 8 2" xfId="1151"/>
    <cellStyle name="40% - Accent4 8 2 2" xfId="1152"/>
    <cellStyle name="40% - Accent4 8 3" xfId="1153"/>
    <cellStyle name="40% - Accent4 9" xfId="1154"/>
    <cellStyle name="40% - Accent4 9 2" xfId="1155"/>
    <cellStyle name="40% - Accent4 9 2 2" xfId="1156"/>
    <cellStyle name="40% - Accent4 9 3" xfId="1157"/>
    <cellStyle name="40% - Accent5 10" xfId="1158"/>
    <cellStyle name="40% - Accent5 10 2" xfId="1159"/>
    <cellStyle name="40% - Accent5 10 2 2" xfId="1160"/>
    <cellStyle name="40% - Accent5 10 3" xfId="1161"/>
    <cellStyle name="40% - Accent5 11" xfId="1162"/>
    <cellStyle name="40% - Accent5 11 2" xfId="1163"/>
    <cellStyle name="40% - Accent5 11 2 2" xfId="1164"/>
    <cellStyle name="40% - Accent5 11 3" xfId="1165"/>
    <cellStyle name="40% - Accent5 12" xfId="1166"/>
    <cellStyle name="40% - Accent5 12 2" xfId="1167"/>
    <cellStyle name="40% - Accent5 12 2 2" xfId="1168"/>
    <cellStyle name="40% - Accent5 12 3" xfId="1169"/>
    <cellStyle name="40% - Accent5 13" xfId="1170"/>
    <cellStyle name="40% - Accent5 13 2" xfId="1171"/>
    <cellStyle name="40% - Accent5 13 2 2" xfId="1172"/>
    <cellStyle name="40% - Accent5 13 3" xfId="1173"/>
    <cellStyle name="40% - Accent5 14" xfId="1174"/>
    <cellStyle name="40% - Accent5 14 2" xfId="1175"/>
    <cellStyle name="40% - Accent5 14 2 2" xfId="1176"/>
    <cellStyle name="40% - Accent5 14 3" xfId="1177"/>
    <cellStyle name="40% - Accent5 15" xfId="1178"/>
    <cellStyle name="40% - Accent5 15 2" xfId="1179"/>
    <cellStyle name="40% - Accent5 15 2 2" xfId="1180"/>
    <cellStyle name="40% - Accent5 15 3" xfId="1181"/>
    <cellStyle name="40% - Accent5 16" xfId="1182"/>
    <cellStyle name="40% - Accent5 16 2" xfId="1183"/>
    <cellStyle name="40% - Accent5 16 2 2" xfId="1184"/>
    <cellStyle name="40% - Accent5 16 3" xfId="1185"/>
    <cellStyle name="40% - Accent5 17" xfId="1186"/>
    <cellStyle name="40% - Accent5 17 2" xfId="1187"/>
    <cellStyle name="40% - Accent5 17 2 2" xfId="1188"/>
    <cellStyle name="40% - Accent5 17 3" xfId="1189"/>
    <cellStyle name="40% - Accent5 18" xfId="1190"/>
    <cellStyle name="40% - Accent5 18 2" xfId="1191"/>
    <cellStyle name="40% - Accent5 18 2 2" xfId="1192"/>
    <cellStyle name="40% - Accent5 18 3" xfId="1193"/>
    <cellStyle name="40% - Accent5 19" xfId="1194"/>
    <cellStyle name="40% - Accent5 19 2" xfId="1195"/>
    <cellStyle name="40% - Accent5 19 2 2" xfId="1196"/>
    <cellStyle name="40% - Accent5 19 3" xfId="1197"/>
    <cellStyle name="40% - Accent5 2" xfId="1198"/>
    <cellStyle name="40% - Accent5 2 2" xfId="1199"/>
    <cellStyle name="40% - Accent5 2 2 2" xfId="1200"/>
    <cellStyle name="40% - Accent5 2 3" xfId="1201"/>
    <cellStyle name="40% - Accent5 20" xfId="1202"/>
    <cellStyle name="40% - Accent5 20 2" xfId="1203"/>
    <cellStyle name="40% - Accent5 20 2 2" xfId="1204"/>
    <cellStyle name="40% - Accent5 20 3" xfId="1205"/>
    <cellStyle name="40% - Accent5 21" xfId="1206"/>
    <cellStyle name="40% - Accent5 21 2" xfId="1207"/>
    <cellStyle name="40% - Accent5 21 2 2" xfId="1208"/>
    <cellStyle name="40% - Accent5 21 3" xfId="1209"/>
    <cellStyle name="40% - Accent5 22" xfId="1210"/>
    <cellStyle name="40% - Accent5 22 2" xfId="1211"/>
    <cellStyle name="40% - Accent5 22 2 2" xfId="1212"/>
    <cellStyle name="40% - Accent5 22 3" xfId="1213"/>
    <cellStyle name="40% - Accent5 23" xfId="1214"/>
    <cellStyle name="40% - Accent5 23 2" xfId="1215"/>
    <cellStyle name="40% - Accent5 23 2 2" xfId="1216"/>
    <cellStyle name="40% - Accent5 23 3" xfId="1217"/>
    <cellStyle name="40% - Accent5 24" xfId="1218"/>
    <cellStyle name="40% - Accent5 24 2" xfId="1219"/>
    <cellStyle name="40% - Accent5 24 2 2" xfId="1220"/>
    <cellStyle name="40% - Accent5 24 3" xfId="1221"/>
    <cellStyle name="40% - Accent5 25" xfId="1222"/>
    <cellStyle name="40% - Accent5 25 2" xfId="1223"/>
    <cellStyle name="40% - Accent5 25 2 2" xfId="1224"/>
    <cellStyle name="40% - Accent5 25 3" xfId="1225"/>
    <cellStyle name="40% - Accent5 26" xfId="1226"/>
    <cellStyle name="40% - Accent5 26 2" xfId="1227"/>
    <cellStyle name="40% - Accent5 26 2 2" xfId="1228"/>
    <cellStyle name="40% - Accent5 26 3" xfId="1229"/>
    <cellStyle name="40% - Accent5 27" xfId="1230"/>
    <cellStyle name="40% - Accent5 27 2" xfId="1231"/>
    <cellStyle name="40% - Accent5 27 2 2" xfId="1232"/>
    <cellStyle name="40% - Accent5 27 3" xfId="1233"/>
    <cellStyle name="40% - Accent5 28" xfId="1234"/>
    <cellStyle name="40% - Accent5 28 2" xfId="1235"/>
    <cellStyle name="40% - Accent5 28 2 2" xfId="1236"/>
    <cellStyle name="40% - Accent5 28 3" xfId="1237"/>
    <cellStyle name="40% - Accent5 3" xfId="1238"/>
    <cellStyle name="40% - Accent5 3 2" xfId="1239"/>
    <cellStyle name="40% - Accent5 3 2 2" xfId="1240"/>
    <cellStyle name="40% - Accent5 3 3" xfId="1241"/>
    <cellStyle name="40% - Accent5 4" xfId="1242"/>
    <cellStyle name="40% - Accent5 4 2" xfId="1243"/>
    <cellStyle name="40% - Accent5 4 2 2" xfId="1244"/>
    <cellStyle name="40% - Accent5 4 3" xfId="1245"/>
    <cellStyle name="40% - Accent5 5" xfId="1246"/>
    <cellStyle name="40% - Accent5 5 2" xfId="1247"/>
    <cellStyle name="40% - Accent5 5 2 2" xfId="1248"/>
    <cellStyle name="40% - Accent5 5 3" xfId="1249"/>
    <cellStyle name="40% - Accent5 6" xfId="1250"/>
    <cellStyle name="40% - Accent5 6 2" xfId="1251"/>
    <cellStyle name="40% - Accent5 6 2 2" xfId="1252"/>
    <cellStyle name="40% - Accent5 6 3" xfId="1253"/>
    <cellStyle name="40% - Accent5 7" xfId="1254"/>
    <cellStyle name="40% - Accent5 7 2" xfId="1255"/>
    <cellStyle name="40% - Accent5 7 2 2" xfId="1256"/>
    <cellStyle name="40% - Accent5 7 3" xfId="1257"/>
    <cellStyle name="40% - Accent5 8" xfId="1258"/>
    <cellStyle name="40% - Accent5 8 2" xfId="1259"/>
    <cellStyle name="40% - Accent5 8 2 2" xfId="1260"/>
    <cellStyle name="40% - Accent5 8 3" xfId="1261"/>
    <cellStyle name="40% - Accent5 9" xfId="1262"/>
    <cellStyle name="40% - Accent5 9 2" xfId="1263"/>
    <cellStyle name="40% - Accent5 9 2 2" xfId="1264"/>
    <cellStyle name="40% - Accent5 9 3" xfId="1265"/>
    <cellStyle name="40% - Accent6 10" xfId="1266"/>
    <cellStyle name="40% - Accent6 10 2" xfId="1267"/>
    <cellStyle name="40% - Accent6 10 2 2" xfId="1268"/>
    <cellStyle name="40% - Accent6 10 3" xfId="1269"/>
    <cellStyle name="40% - Accent6 11" xfId="1270"/>
    <cellStyle name="40% - Accent6 11 2" xfId="1271"/>
    <cellStyle name="40% - Accent6 11 2 2" xfId="1272"/>
    <cellStyle name="40% - Accent6 11 3" xfId="1273"/>
    <cellStyle name="40% - Accent6 12" xfId="1274"/>
    <cellStyle name="40% - Accent6 12 2" xfId="1275"/>
    <cellStyle name="40% - Accent6 12 2 2" xfId="1276"/>
    <cellStyle name="40% - Accent6 12 3" xfId="1277"/>
    <cellStyle name="40% - Accent6 13" xfId="1278"/>
    <cellStyle name="40% - Accent6 13 2" xfId="1279"/>
    <cellStyle name="40% - Accent6 13 2 2" xfId="1280"/>
    <cellStyle name="40% - Accent6 13 3" xfId="1281"/>
    <cellStyle name="40% - Accent6 14" xfId="1282"/>
    <cellStyle name="40% - Accent6 14 2" xfId="1283"/>
    <cellStyle name="40% - Accent6 14 2 2" xfId="1284"/>
    <cellStyle name="40% - Accent6 14 3" xfId="1285"/>
    <cellStyle name="40% - Accent6 15" xfId="1286"/>
    <cellStyle name="40% - Accent6 15 2" xfId="1287"/>
    <cellStyle name="40% - Accent6 15 2 2" xfId="1288"/>
    <cellStyle name="40% - Accent6 15 3" xfId="1289"/>
    <cellStyle name="40% - Accent6 16" xfId="1290"/>
    <cellStyle name="40% - Accent6 16 2" xfId="1291"/>
    <cellStyle name="40% - Accent6 16 2 2" xfId="1292"/>
    <cellStyle name="40% - Accent6 16 3" xfId="1293"/>
    <cellStyle name="40% - Accent6 17" xfId="1294"/>
    <cellStyle name="40% - Accent6 17 2" xfId="1295"/>
    <cellStyle name="40% - Accent6 17 2 2" xfId="1296"/>
    <cellStyle name="40% - Accent6 17 3" xfId="1297"/>
    <cellStyle name="40% - Accent6 18" xfId="1298"/>
    <cellStyle name="40% - Accent6 18 2" xfId="1299"/>
    <cellStyle name="40% - Accent6 18 2 2" xfId="1300"/>
    <cellStyle name="40% - Accent6 18 3" xfId="1301"/>
    <cellStyle name="40% - Accent6 19" xfId="1302"/>
    <cellStyle name="40% - Accent6 19 2" xfId="1303"/>
    <cellStyle name="40% - Accent6 19 2 2" xfId="1304"/>
    <cellStyle name="40% - Accent6 19 3" xfId="1305"/>
    <cellStyle name="40% - Accent6 2" xfId="1306"/>
    <cellStyle name="40% - Accent6 2 2" xfId="1307"/>
    <cellStyle name="40% - Accent6 2 2 2" xfId="1308"/>
    <cellStyle name="40% - Accent6 2 3" xfId="1309"/>
    <cellStyle name="40% - Accent6 20" xfId="1310"/>
    <cellStyle name="40% - Accent6 20 2" xfId="1311"/>
    <cellStyle name="40% - Accent6 20 2 2" xfId="1312"/>
    <cellStyle name="40% - Accent6 20 3" xfId="1313"/>
    <cellStyle name="40% - Accent6 21" xfId="1314"/>
    <cellStyle name="40% - Accent6 21 2" xfId="1315"/>
    <cellStyle name="40% - Accent6 21 2 2" xfId="1316"/>
    <cellStyle name="40% - Accent6 21 3" xfId="1317"/>
    <cellStyle name="40% - Accent6 22" xfId="1318"/>
    <cellStyle name="40% - Accent6 22 2" xfId="1319"/>
    <cellStyle name="40% - Accent6 22 2 2" xfId="1320"/>
    <cellStyle name="40% - Accent6 22 3" xfId="1321"/>
    <cellStyle name="40% - Accent6 23" xfId="1322"/>
    <cellStyle name="40% - Accent6 23 2" xfId="1323"/>
    <cellStyle name="40% - Accent6 23 2 2" xfId="1324"/>
    <cellStyle name="40% - Accent6 23 3" xfId="1325"/>
    <cellStyle name="40% - Accent6 24" xfId="1326"/>
    <cellStyle name="40% - Accent6 24 2" xfId="1327"/>
    <cellStyle name="40% - Accent6 24 2 2" xfId="1328"/>
    <cellStyle name="40% - Accent6 24 3" xfId="1329"/>
    <cellStyle name="40% - Accent6 25" xfId="1330"/>
    <cellStyle name="40% - Accent6 25 2" xfId="1331"/>
    <cellStyle name="40% - Accent6 25 2 2" xfId="1332"/>
    <cellStyle name="40% - Accent6 25 3" xfId="1333"/>
    <cellStyle name="40% - Accent6 26" xfId="1334"/>
    <cellStyle name="40% - Accent6 26 2" xfId="1335"/>
    <cellStyle name="40% - Accent6 26 2 2" xfId="1336"/>
    <cellStyle name="40% - Accent6 26 3" xfId="1337"/>
    <cellStyle name="40% - Accent6 27" xfId="1338"/>
    <cellStyle name="40% - Accent6 27 2" xfId="1339"/>
    <cellStyle name="40% - Accent6 27 2 2" xfId="1340"/>
    <cellStyle name="40% - Accent6 27 3" xfId="1341"/>
    <cellStyle name="40% - Accent6 28" xfId="1342"/>
    <cellStyle name="40% - Accent6 28 2" xfId="1343"/>
    <cellStyle name="40% - Accent6 28 2 2" xfId="1344"/>
    <cellStyle name="40% - Accent6 28 3" xfId="1345"/>
    <cellStyle name="40% - Accent6 3" xfId="1346"/>
    <cellStyle name="40% - Accent6 3 2" xfId="1347"/>
    <cellStyle name="40% - Accent6 3 2 2" xfId="1348"/>
    <cellStyle name="40% - Accent6 3 3" xfId="1349"/>
    <cellStyle name="40% - Accent6 4" xfId="1350"/>
    <cellStyle name="40% - Accent6 4 2" xfId="1351"/>
    <cellStyle name="40% - Accent6 4 2 2" xfId="1352"/>
    <cellStyle name="40% - Accent6 4 3" xfId="1353"/>
    <cellStyle name="40% - Accent6 5" xfId="1354"/>
    <cellStyle name="40% - Accent6 5 2" xfId="1355"/>
    <cellStyle name="40% - Accent6 5 2 2" xfId="1356"/>
    <cellStyle name="40% - Accent6 5 3" xfId="1357"/>
    <cellStyle name="40% - Accent6 6" xfId="1358"/>
    <cellStyle name="40% - Accent6 6 2" xfId="1359"/>
    <cellStyle name="40% - Accent6 6 2 2" xfId="1360"/>
    <cellStyle name="40% - Accent6 6 3" xfId="1361"/>
    <cellStyle name="40% - Accent6 7" xfId="1362"/>
    <cellStyle name="40% - Accent6 7 2" xfId="1363"/>
    <cellStyle name="40% - Accent6 7 2 2" xfId="1364"/>
    <cellStyle name="40% - Accent6 7 3" xfId="1365"/>
    <cellStyle name="40% - Accent6 8" xfId="1366"/>
    <cellStyle name="40% - Accent6 8 2" xfId="1367"/>
    <cellStyle name="40% - Accent6 8 2 2" xfId="1368"/>
    <cellStyle name="40% - Accent6 8 3" xfId="1369"/>
    <cellStyle name="40% - Accent6 9" xfId="1370"/>
    <cellStyle name="40% - Accent6 9 2" xfId="1371"/>
    <cellStyle name="40% - Accent6 9 2 2" xfId="1372"/>
    <cellStyle name="40% - Accent6 9 3" xfId="1373"/>
    <cellStyle name="60% - Accent1 10" xfId="1374"/>
    <cellStyle name="60% - Accent1 10 2" xfId="1375"/>
    <cellStyle name="60% - Accent1 10 2 2" xfId="1376"/>
    <cellStyle name="60% - Accent1 10 3" xfId="1377"/>
    <cellStyle name="60% - Accent1 11" xfId="1378"/>
    <cellStyle name="60% - Accent1 11 2" xfId="1379"/>
    <cellStyle name="60% - Accent1 11 2 2" xfId="1380"/>
    <cellStyle name="60% - Accent1 11 3" xfId="1381"/>
    <cellStyle name="60% - Accent1 12" xfId="1382"/>
    <cellStyle name="60% - Accent1 12 2" xfId="1383"/>
    <cellStyle name="60% - Accent1 12 2 2" xfId="1384"/>
    <cellStyle name="60% - Accent1 12 3" xfId="1385"/>
    <cellStyle name="60% - Accent1 13" xfId="1386"/>
    <cellStyle name="60% - Accent1 13 2" xfId="1387"/>
    <cellStyle name="60% - Accent1 13 2 2" xfId="1388"/>
    <cellStyle name="60% - Accent1 13 3" xfId="1389"/>
    <cellStyle name="60% - Accent1 14" xfId="1390"/>
    <cellStyle name="60% - Accent1 14 2" xfId="1391"/>
    <cellStyle name="60% - Accent1 14 2 2" xfId="1392"/>
    <cellStyle name="60% - Accent1 14 3" xfId="1393"/>
    <cellStyle name="60% - Accent1 15" xfId="1394"/>
    <cellStyle name="60% - Accent1 15 2" xfId="1395"/>
    <cellStyle name="60% - Accent1 15 2 2" xfId="1396"/>
    <cellStyle name="60% - Accent1 15 3" xfId="1397"/>
    <cellStyle name="60% - Accent1 16" xfId="1398"/>
    <cellStyle name="60% - Accent1 16 2" xfId="1399"/>
    <cellStyle name="60% - Accent1 16 2 2" xfId="1400"/>
    <cellStyle name="60% - Accent1 16 3" xfId="1401"/>
    <cellStyle name="60% - Accent1 17" xfId="1402"/>
    <cellStyle name="60% - Accent1 17 2" xfId="1403"/>
    <cellStyle name="60% - Accent1 17 2 2" xfId="1404"/>
    <cellStyle name="60% - Accent1 17 3" xfId="1405"/>
    <cellStyle name="60% - Accent1 18" xfId="1406"/>
    <cellStyle name="60% - Accent1 18 2" xfId="1407"/>
    <cellStyle name="60% - Accent1 18 2 2" xfId="1408"/>
    <cellStyle name="60% - Accent1 18 3" xfId="1409"/>
    <cellStyle name="60% - Accent1 19" xfId="1410"/>
    <cellStyle name="60% - Accent1 19 2" xfId="1411"/>
    <cellStyle name="60% - Accent1 19 2 2" xfId="1412"/>
    <cellStyle name="60% - Accent1 19 3" xfId="1413"/>
    <cellStyle name="60% - Accent1 2" xfId="1414"/>
    <cellStyle name="60% - Accent1 2 2" xfId="1415"/>
    <cellStyle name="60% - Accent1 2 2 2" xfId="1416"/>
    <cellStyle name="60% - Accent1 2 3" xfId="1417"/>
    <cellStyle name="60% - Accent1 20" xfId="1418"/>
    <cellStyle name="60% - Accent1 20 2" xfId="1419"/>
    <cellStyle name="60% - Accent1 20 2 2" xfId="1420"/>
    <cellStyle name="60% - Accent1 20 3" xfId="1421"/>
    <cellStyle name="60% - Accent1 21" xfId="1422"/>
    <cellStyle name="60% - Accent1 21 2" xfId="1423"/>
    <cellStyle name="60% - Accent1 21 2 2" xfId="1424"/>
    <cellStyle name="60% - Accent1 21 3" xfId="1425"/>
    <cellStyle name="60% - Accent1 22" xfId="1426"/>
    <cellStyle name="60% - Accent1 22 2" xfId="1427"/>
    <cellStyle name="60% - Accent1 22 2 2" xfId="1428"/>
    <cellStyle name="60% - Accent1 22 3" xfId="1429"/>
    <cellStyle name="60% - Accent1 23" xfId="1430"/>
    <cellStyle name="60% - Accent1 23 2" xfId="1431"/>
    <cellStyle name="60% - Accent1 23 2 2" xfId="1432"/>
    <cellStyle name="60% - Accent1 23 3" xfId="1433"/>
    <cellStyle name="60% - Accent1 24" xfId="1434"/>
    <cellStyle name="60% - Accent1 24 2" xfId="1435"/>
    <cellStyle name="60% - Accent1 24 2 2" xfId="1436"/>
    <cellStyle name="60% - Accent1 24 3" xfId="1437"/>
    <cellStyle name="60% - Accent1 25" xfId="1438"/>
    <cellStyle name="60% - Accent1 25 2" xfId="1439"/>
    <cellStyle name="60% - Accent1 25 2 2" xfId="1440"/>
    <cellStyle name="60% - Accent1 25 3" xfId="1441"/>
    <cellStyle name="60% - Accent1 26" xfId="1442"/>
    <cellStyle name="60% - Accent1 26 2" xfId="1443"/>
    <cellStyle name="60% - Accent1 26 2 2" xfId="1444"/>
    <cellStyle name="60% - Accent1 26 3" xfId="1445"/>
    <cellStyle name="60% - Accent1 27" xfId="1446"/>
    <cellStyle name="60% - Accent1 27 2" xfId="1447"/>
    <cellStyle name="60% - Accent1 27 2 2" xfId="1448"/>
    <cellStyle name="60% - Accent1 27 3" xfId="1449"/>
    <cellStyle name="60% - Accent1 28" xfId="1450"/>
    <cellStyle name="60% - Accent1 28 2" xfId="1451"/>
    <cellStyle name="60% - Accent1 28 2 2" xfId="1452"/>
    <cellStyle name="60% - Accent1 28 3" xfId="1453"/>
    <cellStyle name="60% - Accent1 3" xfId="1454"/>
    <cellStyle name="60% - Accent1 3 2" xfId="1455"/>
    <cellStyle name="60% - Accent1 3 2 2" xfId="1456"/>
    <cellStyle name="60% - Accent1 3 3" xfId="1457"/>
    <cellStyle name="60% - Accent1 4" xfId="1458"/>
    <cellStyle name="60% - Accent1 4 2" xfId="1459"/>
    <cellStyle name="60% - Accent1 4 2 2" xfId="1460"/>
    <cellStyle name="60% - Accent1 4 3" xfId="1461"/>
    <cellStyle name="60% - Accent1 5" xfId="1462"/>
    <cellStyle name="60% - Accent1 5 2" xfId="1463"/>
    <cellStyle name="60% - Accent1 5 2 2" xfId="1464"/>
    <cellStyle name="60% - Accent1 5 3" xfId="1465"/>
    <cellStyle name="60% - Accent1 6" xfId="1466"/>
    <cellStyle name="60% - Accent1 6 2" xfId="1467"/>
    <cellStyle name="60% - Accent1 6 2 2" xfId="1468"/>
    <cellStyle name="60% - Accent1 6 3" xfId="1469"/>
    <cellStyle name="60% - Accent1 7" xfId="1470"/>
    <cellStyle name="60% - Accent1 7 2" xfId="1471"/>
    <cellStyle name="60% - Accent1 7 2 2" xfId="1472"/>
    <cellStyle name="60% - Accent1 7 3" xfId="1473"/>
    <cellStyle name="60% - Accent1 8" xfId="1474"/>
    <cellStyle name="60% - Accent1 8 2" xfId="1475"/>
    <cellStyle name="60% - Accent1 8 2 2" xfId="1476"/>
    <cellStyle name="60% - Accent1 8 3" xfId="1477"/>
    <cellStyle name="60% - Accent1 9" xfId="1478"/>
    <cellStyle name="60% - Accent1 9 2" xfId="1479"/>
    <cellStyle name="60% - Accent1 9 2 2" xfId="1480"/>
    <cellStyle name="60% - Accent1 9 3" xfId="1481"/>
    <cellStyle name="60% - Accent2 10" xfId="1482"/>
    <cellStyle name="60% - Accent2 10 2" xfId="1483"/>
    <cellStyle name="60% - Accent2 10 2 2" xfId="1484"/>
    <cellStyle name="60% - Accent2 10 3" xfId="1485"/>
    <cellStyle name="60% - Accent2 11" xfId="1486"/>
    <cellStyle name="60% - Accent2 11 2" xfId="1487"/>
    <cellStyle name="60% - Accent2 11 2 2" xfId="1488"/>
    <cellStyle name="60% - Accent2 11 3" xfId="1489"/>
    <cellStyle name="60% - Accent2 12" xfId="1490"/>
    <cellStyle name="60% - Accent2 12 2" xfId="1491"/>
    <cellStyle name="60% - Accent2 12 2 2" xfId="1492"/>
    <cellStyle name="60% - Accent2 12 3" xfId="1493"/>
    <cellStyle name="60% - Accent2 13" xfId="1494"/>
    <cellStyle name="60% - Accent2 13 2" xfId="1495"/>
    <cellStyle name="60% - Accent2 13 2 2" xfId="1496"/>
    <cellStyle name="60% - Accent2 13 3" xfId="1497"/>
    <cellStyle name="60% - Accent2 14" xfId="1498"/>
    <cellStyle name="60% - Accent2 14 2" xfId="1499"/>
    <cellStyle name="60% - Accent2 14 2 2" xfId="1500"/>
    <cellStyle name="60% - Accent2 14 3" xfId="1501"/>
    <cellStyle name="60% - Accent2 15" xfId="1502"/>
    <cellStyle name="60% - Accent2 15 2" xfId="1503"/>
    <cellStyle name="60% - Accent2 15 2 2" xfId="1504"/>
    <cellStyle name="60% - Accent2 15 3" xfId="1505"/>
    <cellStyle name="60% - Accent2 16" xfId="1506"/>
    <cellStyle name="60% - Accent2 16 2" xfId="1507"/>
    <cellStyle name="60% - Accent2 16 2 2" xfId="1508"/>
    <cellStyle name="60% - Accent2 16 3" xfId="1509"/>
    <cellStyle name="60% - Accent2 17" xfId="1510"/>
    <cellStyle name="60% - Accent2 17 2" xfId="1511"/>
    <cellStyle name="60% - Accent2 17 2 2" xfId="1512"/>
    <cellStyle name="60% - Accent2 17 3" xfId="1513"/>
    <cellStyle name="60% - Accent2 18" xfId="1514"/>
    <cellStyle name="60% - Accent2 18 2" xfId="1515"/>
    <cellStyle name="60% - Accent2 18 2 2" xfId="1516"/>
    <cellStyle name="60% - Accent2 18 3" xfId="1517"/>
    <cellStyle name="60% - Accent2 19" xfId="1518"/>
    <cellStyle name="60% - Accent2 19 2" xfId="1519"/>
    <cellStyle name="60% - Accent2 19 2 2" xfId="1520"/>
    <cellStyle name="60% - Accent2 19 3" xfId="1521"/>
    <cellStyle name="60% - Accent2 2" xfId="1522"/>
    <cellStyle name="60% - Accent2 2 2" xfId="1523"/>
    <cellStyle name="60% - Accent2 2 2 2" xfId="1524"/>
    <cellStyle name="60% - Accent2 2 3" xfId="1525"/>
    <cellStyle name="60% - Accent2 20" xfId="1526"/>
    <cellStyle name="60% - Accent2 20 2" xfId="1527"/>
    <cellStyle name="60% - Accent2 20 2 2" xfId="1528"/>
    <cellStyle name="60% - Accent2 20 3" xfId="1529"/>
    <cellStyle name="60% - Accent2 21" xfId="1530"/>
    <cellStyle name="60% - Accent2 21 2" xfId="1531"/>
    <cellStyle name="60% - Accent2 21 2 2" xfId="1532"/>
    <cellStyle name="60% - Accent2 21 3" xfId="1533"/>
    <cellStyle name="60% - Accent2 22" xfId="1534"/>
    <cellStyle name="60% - Accent2 22 2" xfId="1535"/>
    <cellStyle name="60% - Accent2 22 2 2" xfId="1536"/>
    <cellStyle name="60% - Accent2 22 3" xfId="1537"/>
    <cellStyle name="60% - Accent2 23" xfId="1538"/>
    <cellStyle name="60% - Accent2 23 2" xfId="1539"/>
    <cellStyle name="60% - Accent2 23 2 2" xfId="1540"/>
    <cellStyle name="60% - Accent2 23 3" xfId="1541"/>
    <cellStyle name="60% - Accent2 24" xfId="1542"/>
    <cellStyle name="60% - Accent2 24 2" xfId="1543"/>
    <cellStyle name="60% - Accent2 24 2 2" xfId="1544"/>
    <cellStyle name="60% - Accent2 24 3" xfId="1545"/>
    <cellStyle name="60% - Accent2 25" xfId="1546"/>
    <cellStyle name="60% - Accent2 25 2" xfId="1547"/>
    <cellStyle name="60% - Accent2 25 2 2" xfId="1548"/>
    <cellStyle name="60% - Accent2 25 3" xfId="1549"/>
    <cellStyle name="60% - Accent2 26" xfId="1550"/>
    <cellStyle name="60% - Accent2 26 2" xfId="1551"/>
    <cellStyle name="60% - Accent2 26 2 2" xfId="1552"/>
    <cellStyle name="60% - Accent2 26 3" xfId="1553"/>
    <cellStyle name="60% - Accent2 27" xfId="1554"/>
    <cellStyle name="60% - Accent2 27 2" xfId="1555"/>
    <cellStyle name="60% - Accent2 27 2 2" xfId="1556"/>
    <cellStyle name="60% - Accent2 27 3" xfId="1557"/>
    <cellStyle name="60% - Accent2 28" xfId="1558"/>
    <cellStyle name="60% - Accent2 28 2" xfId="1559"/>
    <cellStyle name="60% - Accent2 28 2 2" xfId="1560"/>
    <cellStyle name="60% - Accent2 28 3" xfId="1561"/>
    <cellStyle name="60% - Accent2 3" xfId="1562"/>
    <cellStyle name="60% - Accent2 3 2" xfId="1563"/>
    <cellStyle name="60% - Accent2 3 2 2" xfId="1564"/>
    <cellStyle name="60% - Accent2 3 3" xfId="1565"/>
    <cellStyle name="60% - Accent2 4" xfId="1566"/>
    <cellStyle name="60% - Accent2 4 2" xfId="1567"/>
    <cellStyle name="60% - Accent2 4 2 2" xfId="1568"/>
    <cellStyle name="60% - Accent2 4 3" xfId="1569"/>
    <cellStyle name="60% - Accent2 5" xfId="1570"/>
    <cellStyle name="60% - Accent2 5 2" xfId="1571"/>
    <cellStyle name="60% - Accent2 5 2 2" xfId="1572"/>
    <cellStyle name="60% - Accent2 5 3" xfId="1573"/>
    <cellStyle name="60% - Accent2 6" xfId="1574"/>
    <cellStyle name="60% - Accent2 6 2" xfId="1575"/>
    <cellStyle name="60% - Accent2 6 2 2" xfId="1576"/>
    <cellStyle name="60% - Accent2 6 3" xfId="1577"/>
    <cellStyle name="60% - Accent2 7" xfId="1578"/>
    <cellStyle name="60% - Accent2 7 2" xfId="1579"/>
    <cellStyle name="60% - Accent2 7 2 2" xfId="1580"/>
    <cellStyle name="60% - Accent2 7 3" xfId="1581"/>
    <cellStyle name="60% - Accent2 8" xfId="1582"/>
    <cellStyle name="60% - Accent2 8 2" xfId="1583"/>
    <cellStyle name="60% - Accent2 8 2 2" xfId="1584"/>
    <cellStyle name="60% - Accent2 8 3" xfId="1585"/>
    <cellStyle name="60% - Accent2 9" xfId="1586"/>
    <cellStyle name="60% - Accent2 9 2" xfId="1587"/>
    <cellStyle name="60% - Accent2 9 2 2" xfId="1588"/>
    <cellStyle name="60% - Accent2 9 3" xfId="1589"/>
    <cellStyle name="60% - Accent3 10" xfId="1590"/>
    <cellStyle name="60% - Accent3 10 2" xfId="1591"/>
    <cellStyle name="60% - Accent3 10 2 2" xfId="1592"/>
    <cellStyle name="60% - Accent3 10 3" xfId="1593"/>
    <cellStyle name="60% - Accent3 11" xfId="1594"/>
    <cellStyle name="60% - Accent3 11 2" xfId="1595"/>
    <cellStyle name="60% - Accent3 11 2 2" xfId="1596"/>
    <cellStyle name="60% - Accent3 11 3" xfId="1597"/>
    <cellStyle name="60% - Accent3 12" xfId="1598"/>
    <cellStyle name="60% - Accent3 12 2" xfId="1599"/>
    <cellStyle name="60% - Accent3 12 2 2" xfId="1600"/>
    <cellStyle name="60% - Accent3 12 3" xfId="1601"/>
    <cellStyle name="60% - Accent3 13" xfId="1602"/>
    <cellStyle name="60% - Accent3 13 2" xfId="1603"/>
    <cellStyle name="60% - Accent3 13 2 2" xfId="1604"/>
    <cellStyle name="60% - Accent3 13 3" xfId="1605"/>
    <cellStyle name="60% - Accent3 14" xfId="1606"/>
    <cellStyle name="60% - Accent3 14 2" xfId="1607"/>
    <cellStyle name="60% - Accent3 14 2 2" xfId="1608"/>
    <cellStyle name="60% - Accent3 14 3" xfId="1609"/>
    <cellStyle name="60% - Accent3 15" xfId="1610"/>
    <cellStyle name="60% - Accent3 15 2" xfId="1611"/>
    <cellStyle name="60% - Accent3 15 2 2" xfId="1612"/>
    <cellStyle name="60% - Accent3 15 3" xfId="1613"/>
    <cellStyle name="60% - Accent3 16" xfId="1614"/>
    <cellStyle name="60% - Accent3 16 2" xfId="1615"/>
    <cellStyle name="60% - Accent3 16 2 2" xfId="1616"/>
    <cellStyle name="60% - Accent3 16 3" xfId="1617"/>
    <cellStyle name="60% - Accent3 17" xfId="1618"/>
    <cellStyle name="60% - Accent3 17 2" xfId="1619"/>
    <cellStyle name="60% - Accent3 17 2 2" xfId="1620"/>
    <cellStyle name="60% - Accent3 17 3" xfId="1621"/>
    <cellStyle name="60% - Accent3 18" xfId="1622"/>
    <cellStyle name="60% - Accent3 18 2" xfId="1623"/>
    <cellStyle name="60% - Accent3 18 2 2" xfId="1624"/>
    <cellStyle name="60% - Accent3 18 3" xfId="1625"/>
    <cellStyle name="60% - Accent3 19" xfId="1626"/>
    <cellStyle name="60% - Accent3 19 2" xfId="1627"/>
    <cellStyle name="60% - Accent3 19 2 2" xfId="1628"/>
    <cellStyle name="60% - Accent3 19 3" xfId="1629"/>
    <cellStyle name="60% - Accent3 2" xfId="1630"/>
    <cellStyle name="60% - Accent3 2 2" xfId="1631"/>
    <cellStyle name="60% - Accent3 2 2 2" xfId="1632"/>
    <cellStyle name="60% - Accent3 2 3" xfId="1633"/>
    <cellStyle name="60% - Accent3 20" xfId="1634"/>
    <cellStyle name="60% - Accent3 20 2" xfId="1635"/>
    <cellStyle name="60% - Accent3 20 2 2" xfId="1636"/>
    <cellStyle name="60% - Accent3 20 3" xfId="1637"/>
    <cellStyle name="60% - Accent3 21" xfId="1638"/>
    <cellStyle name="60% - Accent3 21 2" xfId="1639"/>
    <cellStyle name="60% - Accent3 21 2 2" xfId="1640"/>
    <cellStyle name="60% - Accent3 21 3" xfId="1641"/>
    <cellStyle name="60% - Accent3 22" xfId="1642"/>
    <cellStyle name="60% - Accent3 22 2" xfId="1643"/>
    <cellStyle name="60% - Accent3 22 2 2" xfId="1644"/>
    <cellStyle name="60% - Accent3 22 3" xfId="1645"/>
    <cellStyle name="60% - Accent3 23" xfId="1646"/>
    <cellStyle name="60% - Accent3 23 2" xfId="1647"/>
    <cellStyle name="60% - Accent3 23 2 2" xfId="1648"/>
    <cellStyle name="60% - Accent3 23 3" xfId="1649"/>
    <cellStyle name="60% - Accent3 24" xfId="1650"/>
    <cellStyle name="60% - Accent3 24 2" xfId="1651"/>
    <cellStyle name="60% - Accent3 24 2 2" xfId="1652"/>
    <cellStyle name="60% - Accent3 24 3" xfId="1653"/>
    <cellStyle name="60% - Accent3 25" xfId="1654"/>
    <cellStyle name="60% - Accent3 25 2" xfId="1655"/>
    <cellStyle name="60% - Accent3 25 2 2" xfId="1656"/>
    <cellStyle name="60% - Accent3 25 3" xfId="1657"/>
    <cellStyle name="60% - Accent3 26" xfId="1658"/>
    <cellStyle name="60% - Accent3 26 2" xfId="1659"/>
    <cellStyle name="60% - Accent3 26 2 2" xfId="1660"/>
    <cellStyle name="60% - Accent3 26 3" xfId="1661"/>
    <cellStyle name="60% - Accent3 27" xfId="1662"/>
    <cellStyle name="60% - Accent3 27 2" xfId="1663"/>
    <cellStyle name="60% - Accent3 27 2 2" xfId="1664"/>
    <cellStyle name="60% - Accent3 27 3" xfId="1665"/>
    <cellStyle name="60% - Accent3 28" xfId="1666"/>
    <cellStyle name="60% - Accent3 28 2" xfId="1667"/>
    <cellStyle name="60% - Accent3 28 2 2" xfId="1668"/>
    <cellStyle name="60% - Accent3 28 3" xfId="1669"/>
    <cellStyle name="60% - Accent3 3" xfId="1670"/>
    <cellStyle name="60% - Accent3 3 2" xfId="1671"/>
    <cellStyle name="60% - Accent3 3 2 2" xfId="1672"/>
    <cellStyle name="60% - Accent3 3 3" xfId="1673"/>
    <cellStyle name="60% - Accent3 4" xfId="1674"/>
    <cellStyle name="60% - Accent3 4 2" xfId="1675"/>
    <cellStyle name="60% - Accent3 4 2 2" xfId="1676"/>
    <cellStyle name="60% - Accent3 4 3" xfId="1677"/>
    <cellStyle name="60% - Accent3 5" xfId="1678"/>
    <cellStyle name="60% - Accent3 5 2" xfId="1679"/>
    <cellStyle name="60% - Accent3 5 2 2" xfId="1680"/>
    <cellStyle name="60% - Accent3 5 3" xfId="1681"/>
    <cellStyle name="60% - Accent3 6" xfId="1682"/>
    <cellStyle name="60% - Accent3 6 2" xfId="1683"/>
    <cellStyle name="60% - Accent3 6 2 2" xfId="1684"/>
    <cellStyle name="60% - Accent3 6 3" xfId="1685"/>
    <cellStyle name="60% - Accent3 7" xfId="1686"/>
    <cellStyle name="60% - Accent3 7 2" xfId="1687"/>
    <cellStyle name="60% - Accent3 7 2 2" xfId="1688"/>
    <cellStyle name="60% - Accent3 7 3" xfId="1689"/>
    <cellStyle name="60% - Accent3 8" xfId="1690"/>
    <cellStyle name="60% - Accent3 8 2" xfId="1691"/>
    <cellStyle name="60% - Accent3 8 2 2" xfId="1692"/>
    <cellStyle name="60% - Accent3 8 3" xfId="1693"/>
    <cellStyle name="60% - Accent3 9" xfId="1694"/>
    <cellStyle name="60% - Accent3 9 2" xfId="1695"/>
    <cellStyle name="60% - Accent3 9 2 2" xfId="1696"/>
    <cellStyle name="60% - Accent3 9 3" xfId="1697"/>
    <cellStyle name="60% - Accent4 10" xfId="1698"/>
    <cellStyle name="60% - Accent4 10 2" xfId="1699"/>
    <cellStyle name="60% - Accent4 10 2 2" xfId="1700"/>
    <cellStyle name="60% - Accent4 10 3" xfId="1701"/>
    <cellStyle name="60% - Accent4 11" xfId="1702"/>
    <cellStyle name="60% - Accent4 11 2" xfId="1703"/>
    <cellStyle name="60% - Accent4 11 2 2" xfId="1704"/>
    <cellStyle name="60% - Accent4 11 3" xfId="1705"/>
    <cellStyle name="60% - Accent4 12" xfId="1706"/>
    <cellStyle name="60% - Accent4 12 2" xfId="1707"/>
    <cellStyle name="60% - Accent4 12 2 2" xfId="1708"/>
    <cellStyle name="60% - Accent4 12 3" xfId="1709"/>
    <cellStyle name="60% - Accent4 13" xfId="1710"/>
    <cellStyle name="60% - Accent4 13 2" xfId="1711"/>
    <cellStyle name="60% - Accent4 13 2 2" xfId="1712"/>
    <cellStyle name="60% - Accent4 13 3" xfId="1713"/>
    <cellStyle name="60% - Accent4 14" xfId="1714"/>
    <cellStyle name="60% - Accent4 14 2" xfId="1715"/>
    <cellStyle name="60% - Accent4 14 2 2" xfId="1716"/>
    <cellStyle name="60% - Accent4 14 3" xfId="1717"/>
    <cellStyle name="60% - Accent4 15" xfId="1718"/>
    <cellStyle name="60% - Accent4 15 2" xfId="1719"/>
    <cellStyle name="60% - Accent4 15 2 2" xfId="1720"/>
    <cellStyle name="60% - Accent4 15 3" xfId="1721"/>
    <cellStyle name="60% - Accent4 16" xfId="1722"/>
    <cellStyle name="60% - Accent4 16 2" xfId="1723"/>
    <cellStyle name="60% - Accent4 16 2 2" xfId="1724"/>
    <cellStyle name="60% - Accent4 16 3" xfId="1725"/>
    <cellStyle name="60% - Accent4 17" xfId="1726"/>
    <cellStyle name="60% - Accent4 17 2" xfId="1727"/>
    <cellStyle name="60% - Accent4 17 2 2" xfId="1728"/>
    <cellStyle name="60% - Accent4 17 3" xfId="1729"/>
    <cellStyle name="60% - Accent4 18" xfId="1730"/>
    <cellStyle name="60% - Accent4 18 2" xfId="1731"/>
    <cellStyle name="60% - Accent4 18 2 2" xfId="1732"/>
    <cellStyle name="60% - Accent4 18 3" xfId="1733"/>
    <cellStyle name="60% - Accent4 19" xfId="1734"/>
    <cellStyle name="60% - Accent4 19 2" xfId="1735"/>
    <cellStyle name="60% - Accent4 19 2 2" xfId="1736"/>
    <cellStyle name="60% - Accent4 19 3" xfId="1737"/>
    <cellStyle name="60% - Accent4 2" xfId="1738"/>
    <cellStyle name="60% - Accent4 2 2" xfId="1739"/>
    <cellStyle name="60% - Accent4 2 2 2" xfId="1740"/>
    <cellStyle name="60% - Accent4 2 3" xfId="1741"/>
    <cellStyle name="60% - Accent4 20" xfId="1742"/>
    <cellStyle name="60% - Accent4 20 2" xfId="1743"/>
    <cellStyle name="60% - Accent4 20 2 2" xfId="1744"/>
    <cellStyle name="60% - Accent4 20 3" xfId="1745"/>
    <cellStyle name="60% - Accent4 21" xfId="1746"/>
    <cellStyle name="60% - Accent4 21 2" xfId="1747"/>
    <cellStyle name="60% - Accent4 21 2 2" xfId="1748"/>
    <cellStyle name="60% - Accent4 21 3" xfId="1749"/>
    <cellStyle name="60% - Accent4 22" xfId="1750"/>
    <cellStyle name="60% - Accent4 22 2" xfId="1751"/>
    <cellStyle name="60% - Accent4 22 2 2" xfId="1752"/>
    <cellStyle name="60% - Accent4 22 3" xfId="1753"/>
    <cellStyle name="60% - Accent4 23" xfId="1754"/>
    <cellStyle name="60% - Accent4 23 2" xfId="1755"/>
    <cellStyle name="60% - Accent4 23 2 2" xfId="1756"/>
    <cellStyle name="60% - Accent4 23 3" xfId="1757"/>
    <cellStyle name="60% - Accent4 24" xfId="1758"/>
    <cellStyle name="60% - Accent4 24 2" xfId="1759"/>
    <cellStyle name="60% - Accent4 24 2 2" xfId="1760"/>
    <cellStyle name="60% - Accent4 24 3" xfId="1761"/>
    <cellStyle name="60% - Accent4 25" xfId="1762"/>
    <cellStyle name="60% - Accent4 25 2" xfId="1763"/>
    <cellStyle name="60% - Accent4 25 2 2" xfId="1764"/>
    <cellStyle name="60% - Accent4 25 3" xfId="1765"/>
    <cellStyle name="60% - Accent4 26" xfId="1766"/>
    <cellStyle name="60% - Accent4 26 2" xfId="1767"/>
    <cellStyle name="60% - Accent4 26 2 2" xfId="1768"/>
    <cellStyle name="60% - Accent4 26 3" xfId="1769"/>
    <cellStyle name="60% - Accent4 27" xfId="1770"/>
    <cellStyle name="60% - Accent4 27 2" xfId="1771"/>
    <cellStyle name="60% - Accent4 27 2 2" xfId="1772"/>
    <cellStyle name="60% - Accent4 27 3" xfId="1773"/>
    <cellStyle name="60% - Accent4 28" xfId="1774"/>
    <cellStyle name="60% - Accent4 28 2" xfId="1775"/>
    <cellStyle name="60% - Accent4 28 2 2" xfId="1776"/>
    <cellStyle name="60% - Accent4 28 3" xfId="1777"/>
    <cellStyle name="60% - Accent4 3" xfId="1778"/>
    <cellStyle name="60% - Accent4 3 2" xfId="1779"/>
    <cellStyle name="60% - Accent4 3 2 2" xfId="1780"/>
    <cellStyle name="60% - Accent4 3 3" xfId="1781"/>
    <cellStyle name="60% - Accent4 4" xfId="1782"/>
    <cellStyle name="60% - Accent4 4 2" xfId="1783"/>
    <cellStyle name="60% - Accent4 4 2 2" xfId="1784"/>
    <cellStyle name="60% - Accent4 4 3" xfId="1785"/>
    <cellStyle name="60% - Accent4 5" xfId="1786"/>
    <cellStyle name="60% - Accent4 5 2" xfId="1787"/>
    <cellStyle name="60% - Accent4 5 2 2" xfId="1788"/>
    <cellStyle name="60% - Accent4 5 3" xfId="1789"/>
    <cellStyle name="60% - Accent4 6" xfId="1790"/>
    <cellStyle name="60% - Accent4 6 2" xfId="1791"/>
    <cellStyle name="60% - Accent4 6 2 2" xfId="1792"/>
    <cellStyle name="60% - Accent4 6 3" xfId="1793"/>
    <cellStyle name="60% - Accent4 7" xfId="1794"/>
    <cellStyle name="60% - Accent4 7 2" xfId="1795"/>
    <cellStyle name="60% - Accent4 7 2 2" xfId="1796"/>
    <cellStyle name="60% - Accent4 7 3" xfId="1797"/>
    <cellStyle name="60% - Accent4 8" xfId="1798"/>
    <cellStyle name="60% - Accent4 8 2" xfId="1799"/>
    <cellStyle name="60% - Accent4 8 2 2" xfId="1800"/>
    <cellStyle name="60% - Accent4 8 3" xfId="1801"/>
    <cellStyle name="60% - Accent4 9" xfId="1802"/>
    <cellStyle name="60% - Accent4 9 2" xfId="1803"/>
    <cellStyle name="60% - Accent4 9 2 2" xfId="1804"/>
    <cellStyle name="60% - Accent4 9 3" xfId="1805"/>
    <cellStyle name="60% - Accent5 10" xfId="1806"/>
    <cellStyle name="60% - Accent5 10 2" xfId="1807"/>
    <cellStyle name="60% - Accent5 10 2 2" xfId="1808"/>
    <cellStyle name="60% - Accent5 10 3" xfId="1809"/>
    <cellStyle name="60% - Accent5 11" xfId="1810"/>
    <cellStyle name="60% - Accent5 11 2" xfId="1811"/>
    <cellStyle name="60% - Accent5 11 2 2" xfId="1812"/>
    <cellStyle name="60% - Accent5 11 3" xfId="1813"/>
    <cellStyle name="60% - Accent5 12" xfId="1814"/>
    <cellStyle name="60% - Accent5 12 2" xfId="1815"/>
    <cellStyle name="60% - Accent5 12 2 2" xfId="1816"/>
    <cellStyle name="60% - Accent5 12 3" xfId="1817"/>
    <cellStyle name="60% - Accent5 13" xfId="1818"/>
    <cellStyle name="60% - Accent5 13 2" xfId="1819"/>
    <cellStyle name="60% - Accent5 13 2 2" xfId="1820"/>
    <cellStyle name="60% - Accent5 13 3" xfId="1821"/>
    <cellStyle name="60% - Accent5 14" xfId="1822"/>
    <cellStyle name="60% - Accent5 14 2" xfId="1823"/>
    <cellStyle name="60% - Accent5 14 2 2" xfId="1824"/>
    <cellStyle name="60% - Accent5 14 3" xfId="1825"/>
    <cellStyle name="60% - Accent5 15" xfId="1826"/>
    <cellStyle name="60% - Accent5 15 2" xfId="1827"/>
    <cellStyle name="60% - Accent5 15 2 2" xfId="1828"/>
    <cellStyle name="60% - Accent5 15 3" xfId="1829"/>
    <cellStyle name="60% - Accent5 16" xfId="1830"/>
    <cellStyle name="60% - Accent5 16 2" xfId="1831"/>
    <cellStyle name="60% - Accent5 16 2 2" xfId="1832"/>
    <cellStyle name="60% - Accent5 16 3" xfId="1833"/>
    <cellStyle name="60% - Accent5 17" xfId="1834"/>
    <cellStyle name="60% - Accent5 17 2" xfId="1835"/>
    <cellStyle name="60% - Accent5 17 2 2" xfId="1836"/>
    <cellStyle name="60% - Accent5 17 3" xfId="1837"/>
    <cellStyle name="60% - Accent5 18" xfId="1838"/>
    <cellStyle name="60% - Accent5 18 2" xfId="1839"/>
    <cellStyle name="60% - Accent5 18 2 2" xfId="1840"/>
    <cellStyle name="60% - Accent5 18 3" xfId="1841"/>
    <cellStyle name="60% - Accent5 19" xfId="1842"/>
    <cellStyle name="60% - Accent5 19 2" xfId="1843"/>
    <cellStyle name="60% - Accent5 19 2 2" xfId="1844"/>
    <cellStyle name="60% - Accent5 19 3" xfId="1845"/>
    <cellStyle name="60% - Accent5 2" xfId="1846"/>
    <cellStyle name="60% - Accent5 2 2" xfId="1847"/>
    <cellStyle name="60% - Accent5 2 2 2" xfId="1848"/>
    <cellStyle name="60% - Accent5 2 3" xfId="1849"/>
    <cellStyle name="60% - Accent5 20" xfId="1850"/>
    <cellStyle name="60% - Accent5 20 2" xfId="1851"/>
    <cellStyle name="60% - Accent5 20 2 2" xfId="1852"/>
    <cellStyle name="60% - Accent5 20 3" xfId="1853"/>
    <cellStyle name="60% - Accent5 21" xfId="1854"/>
    <cellStyle name="60% - Accent5 21 2" xfId="1855"/>
    <cellStyle name="60% - Accent5 21 2 2" xfId="1856"/>
    <cellStyle name="60% - Accent5 21 3" xfId="1857"/>
    <cellStyle name="60% - Accent5 22" xfId="1858"/>
    <cellStyle name="60% - Accent5 22 2" xfId="1859"/>
    <cellStyle name="60% - Accent5 22 2 2" xfId="1860"/>
    <cellStyle name="60% - Accent5 22 3" xfId="1861"/>
    <cellStyle name="60% - Accent5 23" xfId="1862"/>
    <cellStyle name="60% - Accent5 23 2" xfId="1863"/>
    <cellStyle name="60% - Accent5 23 2 2" xfId="1864"/>
    <cellStyle name="60% - Accent5 23 3" xfId="1865"/>
    <cellStyle name="60% - Accent5 24" xfId="1866"/>
    <cellStyle name="60% - Accent5 24 2" xfId="1867"/>
    <cellStyle name="60% - Accent5 24 2 2" xfId="1868"/>
    <cellStyle name="60% - Accent5 24 3" xfId="1869"/>
    <cellStyle name="60% - Accent5 25" xfId="1870"/>
    <cellStyle name="60% - Accent5 25 2" xfId="1871"/>
    <cellStyle name="60% - Accent5 25 2 2" xfId="1872"/>
    <cellStyle name="60% - Accent5 25 3" xfId="1873"/>
    <cellStyle name="60% - Accent5 26" xfId="1874"/>
    <cellStyle name="60% - Accent5 26 2" xfId="1875"/>
    <cellStyle name="60% - Accent5 26 2 2" xfId="1876"/>
    <cellStyle name="60% - Accent5 26 3" xfId="1877"/>
    <cellStyle name="60% - Accent5 27" xfId="1878"/>
    <cellStyle name="60% - Accent5 27 2" xfId="1879"/>
    <cellStyle name="60% - Accent5 27 2 2" xfId="1880"/>
    <cellStyle name="60% - Accent5 27 3" xfId="1881"/>
    <cellStyle name="60% - Accent5 28" xfId="1882"/>
    <cellStyle name="60% - Accent5 28 2" xfId="1883"/>
    <cellStyle name="60% - Accent5 28 2 2" xfId="1884"/>
    <cellStyle name="60% - Accent5 28 3" xfId="1885"/>
    <cellStyle name="60% - Accent5 3" xfId="1886"/>
    <cellStyle name="60% - Accent5 3 2" xfId="1887"/>
    <cellStyle name="60% - Accent5 3 2 2" xfId="1888"/>
    <cellStyle name="60% - Accent5 3 3" xfId="1889"/>
    <cellStyle name="60% - Accent5 4" xfId="1890"/>
    <cellStyle name="60% - Accent5 4 2" xfId="1891"/>
    <cellStyle name="60% - Accent5 4 2 2" xfId="1892"/>
    <cellStyle name="60% - Accent5 4 3" xfId="1893"/>
    <cellStyle name="60% - Accent5 5" xfId="1894"/>
    <cellStyle name="60% - Accent5 5 2" xfId="1895"/>
    <cellStyle name="60% - Accent5 5 2 2" xfId="1896"/>
    <cellStyle name="60% - Accent5 5 3" xfId="1897"/>
    <cellStyle name="60% - Accent5 6" xfId="1898"/>
    <cellStyle name="60% - Accent5 6 2" xfId="1899"/>
    <cellStyle name="60% - Accent5 6 2 2" xfId="1900"/>
    <cellStyle name="60% - Accent5 6 3" xfId="1901"/>
    <cellStyle name="60% - Accent5 7" xfId="1902"/>
    <cellStyle name="60% - Accent5 7 2" xfId="1903"/>
    <cellStyle name="60% - Accent5 7 2 2" xfId="1904"/>
    <cellStyle name="60% - Accent5 7 3" xfId="1905"/>
    <cellStyle name="60% - Accent5 8" xfId="1906"/>
    <cellStyle name="60% - Accent5 8 2" xfId="1907"/>
    <cellStyle name="60% - Accent5 8 2 2" xfId="1908"/>
    <cellStyle name="60% - Accent5 8 3" xfId="1909"/>
    <cellStyle name="60% - Accent5 9" xfId="1910"/>
    <cellStyle name="60% - Accent5 9 2" xfId="1911"/>
    <cellStyle name="60% - Accent5 9 2 2" xfId="1912"/>
    <cellStyle name="60% - Accent5 9 3" xfId="1913"/>
    <cellStyle name="60% - Accent6 10" xfId="1914"/>
    <cellStyle name="60% - Accent6 10 2" xfId="1915"/>
    <cellStyle name="60% - Accent6 10 2 2" xfId="1916"/>
    <cellStyle name="60% - Accent6 10 3" xfId="1917"/>
    <cellStyle name="60% - Accent6 11" xfId="1918"/>
    <cellStyle name="60% - Accent6 11 2" xfId="1919"/>
    <cellStyle name="60% - Accent6 11 2 2" xfId="1920"/>
    <cellStyle name="60% - Accent6 11 3" xfId="1921"/>
    <cellStyle name="60% - Accent6 12" xfId="1922"/>
    <cellStyle name="60% - Accent6 12 2" xfId="1923"/>
    <cellStyle name="60% - Accent6 12 2 2" xfId="1924"/>
    <cellStyle name="60% - Accent6 12 3" xfId="1925"/>
    <cellStyle name="60% - Accent6 13" xfId="1926"/>
    <cellStyle name="60% - Accent6 13 2" xfId="1927"/>
    <cellStyle name="60% - Accent6 13 2 2" xfId="1928"/>
    <cellStyle name="60% - Accent6 13 3" xfId="1929"/>
    <cellStyle name="60% - Accent6 14" xfId="1930"/>
    <cellStyle name="60% - Accent6 14 2" xfId="1931"/>
    <cellStyle name="60% - Accent6 14 2 2" xfId="1932"/>
    <cellStyle name="60% - Accent6 14 3" xfId="1933"/>
    <cellStyle name="60% - Accent6 15" xfId="1934"/>
    <cellStyle name="60% - Accent6 15 2" xfId="1935"/>
    <cellStyle name="60% - Accent6 15 2 2" xfId="1936"/>
    <cellStyle name="60% - Accent6 15 3" xfId="1937"/>
    <cellStyle name="60% - Accent6 16" xfId="1938"/>
    <cellStyle name="60% - Accent6 16 2" xfId="1939"/>
    <cellStyle name="60% - Accent6 16 2 2" xfId="1940"/>
    <cellStyle name="60% - Accent6 16 3" xfId="1941"/>
    <cellStyle name="60% - Accent6 17" xfId="1942"/>
    <cellStyle name="60% - Accent6 17 2" xfId="1943"/>
    <cellStyle name="60% - Accent6 17 2 2" xfId="1944"/>
    <cellStyle name="60% - Accent6 17 3" xfId="1945"/>
    <cellStyle name="60% - Accent6 18" xfId="1946"/>
    <cellStyle name="60% - Accent6 18 2" xfId="1947"/>
    <cellStyle name="60% - Accent6 18 2 2" xfId="1948"/>
    <cellStyle name="60% - Accent6 18 3" xfId="1949"/>
    <cellStyle name="60% - Accent6 19" xfId="1950"/>
    <cellStyle name="60% - Accent6 19 2" xfId="1951"/>
    <cellStyle name="60% - Accent6 19 2 2" xfId="1952"/>
    <cellStyle name="60% - Accent6 19 3" xfId="1953"/>
    <cellStyle name="60% - Accent6 2" xfId="1954"/>
    <cellStyle name="60% - Accent6 2 2" xfId="1955"/>
    <cellStyle name="60% - Accent6 2 2 2" xfId="1956"/>
    <cellStyle name="60% - Accent6 2 3" xfId="1957"/>
    <cellStyle name="60% - Accent6 20" xfId="1958"/>
    <cellStyle name="60% - Accent6 20 2" xfId="1959"/>
    <cellStyle name="60% - Accent6 20 2 2" xfId="1960"/>
    <cellStyle name="60% - Accent6 20 3" xfId="1961"/>
    <cellStyle name="60% - Accent6 21" xfId="1962"/>
    <cellStyle name="60% - Accent6 21 2" xfId="1963"/>
    <cellStyle name="60% - Accent6 21 2 2" xfId="1964"/>
    <cellStyle name="60% - Accent6 21 3" xfId="1965"/>
    <cellStyle name="60% - Accent6 22" xfId="1966"/>
    <cellStyle name="60% - Accent6 22 2" xfId="1967"/>
    <cellStyle name="60% - Accent6 22 2 2" xfId="1968"/>
    <cellStyle name="60% - Accent6 22 3" xfId="1969"/>
    <cellStyle name="60% - Accent6 23" xfId="1970"/>
    <cellStyle name="60% - Accent6 23 2" xfId="1971"/>
    <cellStyle name="60% - Accent6 23 2 2" xfId="1972"/>
    <cellStyle name="60% - Accent6 23 3" xfId="1973"/>
    <cellStyle name="60% - Accent6 24" xfId="1974"/>
    <cellStyle name="60% - Accent6 24 2" xfId="1975"/>
    <cellStyle name="60% - Accent6 24 2 2" xfId="1976"/>
    <cellStyle name="60% - Accent6 24 3" xfId="1977"/>
    <cellStyle name="60% - Accent6 25" xfId="1978"/>
    <cellStyle name="60% - Accent6 25 2" xfId="1979"/>
    <cellStyle name="60% - Accent6 25 2 2" xfId="1980"/>
    <cellStyle name="60% - Accent6 25 3" xfId="1981"/>
    <cellStyle name="60% - Accent6 26" xfId="1982"/>
    <cellStyle name="60% - Accent6 26 2" xfId="1983"/>
    <cellStyle name="60% - Accent6 26 2 2" xfId="1984"/>
    <cellStyle name="60% - Accent6 26 3" xfId="1985"/>
    <cellStyle name="60% - Accent6 27" xfId="1986"/>
    <cellStyle name="60% - Accent6 27 2" xfId="1987"/>
    <cellStyle name="60% - Accent6 27 2 2" xfId="1988"/>
    <cellStyle name="60% - Accent6 27 3" xfId="1989"/>
    <cellStyle name="60% - Accent6 28" xfId="1990"/>
    <cellStyle name="60% - Accent6 28 2" xfId="1991"/>
    <cellStyle name="60% - Accent6 28 2 2" xfId="1992"/>
    <cellStyle name="60% - Accent6 28 3" xfId="1993"/>
    <cellStyle name="60% - Accent6 3" xfId="1994"/>
    <cellStyle name="60% - Accent6 3 2" xfId="1995"/>
    <cellStyle name="60% - Accent6 3 2 2" xfId="1996"/>
    <cellStyle name="60% - Accent6 3 3" xfId="1997"/>
    <cellStyle name="60% - Accent6 4" xfId="1998"/>
    <cellStyle name="60% - Accent6 4 2" xfId="1999"/>
    <cellStyle name="60% - Accent6 4 2 2" xfId="2000"/>
    <cellStyle name="60% - Accent6 4 3" xfId="2001"/>
    <cellStyle name="60% - Accent6 5" xfId="2002"/>
    <cellStyle name="60% - Accent6 5 2" xfId="2003"/>
    <cellStyle name="60% - Accent6 5 2 2" xfId="2004"/>
    <cellStyle name="60% - Accent6 5 3" xfId="2005"/>
    <cellStyle name="60% - Accent6 6" xfId="2006"/>
    <cellStyle name="60% - Accent6 6 2" xfId="2007"/>
    <cellStyle name="60% - Accent6 6 2 2" xfId="2008"/>
    <cellStyle name="60% - Accent6 6 3" xfId="2009"/>
    <cellStyle name="60% - Accent6 7" xfId="2010"/>
    <cellStyle name="60% - Accent6 7 2" xfId="2011"/>
    <cellStyle name="60% - Accent6 7 2 2" xfId="2012"/>
    <cellStyle name="60% - Accent6 7 3" xfId="2013"/>
    <cellStyle name="60% - Accent6 8" xfId="2014"/>
    <cellStyle name="60% - Accent6 8 2" xfId="2015"/>
    <cellStyle name="60% - Accent6 8 2 2" xfId="2016"/>
    <cellStyle name="60% - Accent6 8 3" xfId="2017"/>
    <cellStyle name="60% - Accent6 9" xfId="2018"/>
    <cellStyle name="60% - Accent6 9 2" xfId="2019"/>
    <cellStyle name="60% - Accent6 9 2 2" xfId="2020"/>
    <cellStyle name="60% - Accent6 9 3" xfId="2021"/>
    <cellStyle name="Accent1 10" xfId="2022"/>
    <cellStyle name="Accent1 10 2" xfId="2023"/>
    <cellStyle name="Accent1 10 2 2" xfId="2024"/>
    <cellStyle name="Accent1 10 3" xfId="2025"/>
    <cellStyle name="Accent1 11" xfId="2026"/>
    <cellStyle name="Accent1 11 2" xfId="2027"/>
    <cellStyle name="Accent1 11 2 2" xfId="2028"/>
    <cellStyle name="Accent1 11 3" xfId="2029"/>
    <cellStyle name="Accent1 12" xfId="2030"/>
    <cellStyle name="Accent1 12 2" xfId="2031"/>
    <cellStyle name="Accent1 12 2 2" xfId="2032"/>
    <cellStyle name="Accent1 12 3" xfId="2033"/>
    <cellStyle name="Accent1 13" xfId="2034"/>
    <cellStyle name="Accent1 13 2" xfId="2035"/>
    <cellStyle name="Accent1 13 2 2" xfId="2036"/>
    <cellStyle name="Accent1 13 3" xfId="2037"/>
    <cellStyle name="Accent1 14" xfId="2038"/>
    <cellStyle name="Accent1 14 2" xfId="2039"/>
    <cellStyle name="Accent1 14 2 2" xfId="2040"/>
    <cellStyle name="Accent1 14 3" xfId="2041"/>
    <cellStyle name="Accent1 15" xfId="2042"/>
    <cellStyle name="Accent1 15 2" xfId="2043"/>
    <cellStyle name="Accent1 15 2 2" xfId="2044"/>
    <cellStyle name="Accent1 15 3" xfId="2045"/>
    <cellStyle name="Accent1 16" xfId="2046"/>
    <cellStyle name="Accent1 16 2" xfId="2047"/>
    <cellStyle name="Accent1 16 2 2" xfId="2048"/>
    <cellStyle name="Accent1 16 3" xfId="2049"/>
    <cellStyle name="Accent1 17" xfId="2050"/>
    <cellStyle name="Accent1 17 2" xfId="2051"/>
    <cellStyle name="Accent1 17 2 2" xfId="2052"/>
    <cellStyle name="Accent1 17 3" xfId="2053"/>
    <cellStyle name="Accent1 18" xfId="2054"/>
    <cellStyle name="Accent1 18 2" xfId="2055"/>
    <cellStyle name="Accent1 18 2 2" xfId="2056"/>
    <cellStyle name="Accent1 18 3" xfId="2057"/>
    <cellStyle name="Accent1 19" xfId="2058"/>
    <cellStyle name="Accent1 19 2" xfId="2059"/>
    <cellStyle name="Accent1 19 2 2" xfId="2060"/>
    <cellStyle name="Accent1 19 3" xfId="2061"/>
    <cellStyle name="Accent1 2" xfId="2062"/>
    <cellStyle name="Accent1 2 2" xfId="2063"/>
    <cellStyle name="Accent1 2 2 2" xfId="2064"/>
    <cellStyle name="Accent1 2 3" xfId="2065"/>
    <cellStyle name="Accent1 20" xfId="2066"/>
    <cellStyle name="Accent1 20 2" xfId="2067"/>
    <cellStyle name="Accent1 20 2 2" xfId="2068"/>
    <cellStyle name="Accent1 20 3" xfId="2069"/>
    <cellStyle name="Accent1 21" xfId="2070"/>
    <cellStyle name="Accent1 21 2" xfId="2071"/>
    <cellStyle name="Accent1 21 2 2" xfId="2072"/>
    <cellStyle name="Accent1 21 3" xfId="2073"/>
    <cellStyle name="Accent1 22" xfId="2074"/>
    <cellStyle name="Accent1 22 2" xfId="2075"/>
    <cellStyle name="Accent1 22 2 2" xfId="2076"/>
    <cellStyle name="Accent1 22 3" xfId="2077"/>
    <cellStyle name="Accent1 23" xfId="2078"/>
    <cellStyle name="Accent1 23 2" xfId="2079"/>
    <cellStyle name="Accent1 23 2 2" xfId="2080"/>
    <cellStyle name="Accent1 23 3" xfId="2081"/>
    <cellStyle name="Accent1 24" xfId="2082"/>
    <cellStyle name="Accent1 24 2" xfId="2083"/>
    <cellStyle name="Accent1 24 2 2" xfId="2084"/>
    <cellStyle name="Accent1 24 3" xfId="2085"/>
    <cellStyle name="Accent1 25" xfId="2086"/>
    <cellStyle name="Accent1 25 2" xfId="2087"/>
    <cellStyle name="Accent1 25 2 2" xfId="2088"/>
    <cellStyle name="Accent1 25 3" xfId="2089"/>
    <cellStyle name="Accent1 26" xfId="2090"/>
    <cellStyle name="Accent1 26 2" xfId="2091"/>
    <cellStyle name="Accent1 26 2 2" xfId="2092"/>
    <cellStyle name="Accent1 26 3" xfId="2093"/>
    <cellStyle name="Accent1 27" xfId="2094"/>
    <cellStyle name="Accent1 27 2" xfId="2095"/>
    <cellStyle name="Accent1 27 2 2" xfId="2096"/>
    <cellStyle name="Accent1 27 3" xfId="2097"/>
    <cellStyle name="Accent1 28" xfId="2098"/>
    <cellStyle name="Accent1 28 2" xfId="2099"/>
    <cellStyle name="Accent1 28 2 2" xfId="2100"/>
    <cellStyle name="Accent1 28 3" xfId="2101"/>
    <cellStyle name="Accent1 3" xfId="2102"/>
    <cellStyle name="Accent1 3 2" xfId="2103"/>
    <cellStyle name="Accent1 3 2 2" xfId="2104"/>
    <cellStyle name="Accent1 3 3" xfId="2105"/>
    <cellStyle name="Accent1 4" xfId="2106"/>
    <cellStyle name="Accent1 4 2" xfId="2107"/>
    <cellStyle name="Accent1 4 2 2" xfId="2108"/>
    <cellStyle name="Accent1 4 3" xfId="2109"/>
    <cellStyle name="Accent1 5" xfId="2110"/>
    <cellStyle name="Accent1 5 2" xfId="2111"/>
    <cellStyle name="Accent1 5 2 2" xfId="2112"/>
    <cellStyle name="Accent1 5 3" xfId="2113"/>
    <cellStyle name="Accent1 6" xfId="2114"/>
    <cellStyle name="Accent1 6 2" xfId="2115"/>
    <cellStyle name="Accent1 6 2 2" xfId="2116"/>
    <cellStyle name="Accent1 6 3" xfId="2117"/>
    <cellStyle name="Accent1 7" xfId="2118"/>
    <cellStyle name="Accent1 7 2" xfId="2119"/>
    <cellStyle name="Accent1 7 2 2" xfId="2120"/>
    <cellStyle name="Accent1 7 3" xfId="2121"/>
    <cellStyle name="Accent1 8" xfId="2122"/>
    <cellStyle name="Accent1 8 2" xfId="2123"/>
    <cellStyle name="Accent1 8 2 2" xfId="2124"/>
    <cellStyle name="Accent1 8 3" xfId="2125"/>
    <cellStyle name="Accent1 9" xfId="2126"/>
    <cellStyle name="Accent1 9 2" xfId="2127"/>
    <cellStyle name="Accent1 9 2 2" xfId="2128"/>
    <cellStyle name="Accent1 9 3" xfId="2129"/>
    <cellStyle name="Accent2 10" xfId="2130"/>
    <cellStyle name="Accent2 10 2" xfId="2131"/>
    <cellStyle name="Accent2 10 2 2" xfId="2132"/>
    <cellStyle name="Accent2 10 3" xfId="2133"/>
    <cellStyle name="Accent2 11" xfId="2134"/>
    <cellStyle name="Accent2 11 2" xfId="2135"/>
    <cellStyle name="Accent2 11 2 2" xfId="2136"/>
    <cellStyle name="Accent2 11 3" xfId="2137"/>
    <cellStyle name="Accent2 12" xfId="2138"/>
    <cellStyle name="Accent2 12 2" xfId="2139"/>
    <cellStyle name="Accent2 12 2 2" xfId="2140"/>
    <cellStyle name="Accent2 12 3" xfId="2141"/>
    <cellStyle name="Accent2 13" xfId="2142"/>
    <cellStyle name="Accent2 13 2" xfId="2143"/>
    <cellStyle name="Accent2 13 2 2" xfId="2144"/>
    <cellStyle name="Accent2 13 3" xfId="2145"/>
    <cellStyle name="Accent2 14" xfId="2146"/>
    <cellStyle name="Accent2 14 2" xfId="2147"/>
    <cellStyle name="Accent2 14 2 2" xfId="2148"/>
    <cellStyle name="Accent2 14 3" xfId="2149"/>
    <cellStyle name="Accent2 15" xfId="2150"/>
    <cellStyle name="Accent2 15 2" xfId="2151"/>
    <cellStyle name="Accent2 15 2 2" xfId="2152"/>
    <cellStyle name="Accent2 15 3" xfId="2153"/>
    <cellStyle name="Accent2 16" xfId="2154"/>
    <cellStyle name="Accent2 16 2" xfId="2155"/>
    <cellStyle name="Accent2 16 2 2" xfId="2156"/>
    <cellStyle name="Accent2 16 3" xfId="2157"/>
    <cellStyle name="Accent2 17" xfId="2158"/>
    <cellStyle name="Accent2 17 2" xfId="2159"/>
    <cellStyle name="Accent2 17 2 2" xfId="2160"/>
    <cellStyle name="Accent2 17 3" xfId="2161"/>
    <cellStyle name="Accent2 18" xfId="2162"/>
    <cellStyle name="Accent2 18 2" xfId="2163"/>
    <cellStyle name="Accent2 18 2 2" xfId="2164"/>
    <cellStyle name="Accent2 18 3" xfId="2165"/>
    <cellStyle name="Accent2 19" xfId="2166"/>
    <cellStyle name="Accent2 19 2" xfId="2167"/>
    <cellStyle name="Accent2 19 2 2" xfId="2168"/>
    <cellStyle name="Accent2 19 3" xfId="2169"/>
    <cellStyle name="Accent2 2" xfId="2170"/>
    <cellStyle name="Accent2 2 2" xfId="2171"/>
    <cellStyle name="Accent2 2 2 2" xfId="2172"/>
    <cellStyle name="Accent2 2 3" xfId="2173"/>
    <cellStyle name="Accent2 20" xfId="2174"/>
    <cellStyle name="Accent2 20 2" xfId="2175"/>
    <cellStyle name="Accent2 20 2 2" xfId="2176"/>
    <cellStyle name="Accent2 20 3" xfId="2177"/>
    <cellStyle name="Accent2 21" xfId="2178"/>
    <cellStyle name="Accent2 21 2" xfId="2179"/>
    <cellStyle name="Accent2 21 2 2" xfId="2180"/>
    <cellStyle name="Accent2 21 3" xfId="2181"/>
    <cellStyle name="Accent2 22" xfId="2182"/>
    <cellStyle name="Accent2 22 2" xfId="2183"/>
    <cellStyle name="Accent2 22 2 2" xfId="2184"/>
    <cellStyle name="Accent2 22 3" xfId="2185"/>
    <cellStyle name="Accent2 23" xfId="2186"/>
    <cellStyle name="Accent2 23 2" xfId="2187"/>
    <cellStyle name="Accent2 23 2 2" xfId="2188"/>
    <cellStyle name="Accent2 23 3" xfId="2189"/>
    <cellStyle name="Accent2 24" xfId="2190"/>
    <cellStyle name="Accent2 24 2" xfId="2191"/>
    <cellStyle name="Accent2 24 2 2" xfId="2192"/>
    <cellStyle name="Accent2 24 3" xfId="2193"/>
    <cellStyle name="Accent2 25" xfId="2194"/>
    <cellStyle name="Accent2 25 2" xfId="2195"/>
    <cellStyle name="Accent2 25 2 2" xfId="2196"/>
    <cellStyle name="Accent2 25 3" xfId="2197"/>
    <cellStyle name="Accent2 26" xfId="2198"/>
    <cellStyle name="Accent2 26 2" xfId="2199"/>
    <cellStyle name="Accent2 26 2 2" xfId="2200"/>
    <cellStyle name="Accent2 26 3" xfId="2201"/>
    <cellStyle name="Accent2 27" xfId="2202"/>
    <cellStyle name="Accent2 27 2" xfId="2203"/>
    <cellStyle name="Accent2 27 2 2" xfId="2204"/>
    <cellStyle name="Accent2 27 3" xfId="2205"/>
    <cellStyle name="Accent2 28" xfId="2206"/>
    <cellStyle name="Accent2 28 2" xfId="2207"/>
    <cellStyle name="Accent2 28 2 2" xfId="2208"/>
    <cellStyle name="Accent2 28 3" xfId="2209"/>
    <cellStyle name="Accent2 3" xfId="2210"/>
    <cellStyle name="Accent2 3 2" xfId="2211"/>
    <cellStyle name="Accent2 3 2 2" xfId="2212"/>
    <cellStyle name="Accent2 3 3" xfId="2213"/>
    <cellStyle name="Accent2 4" xfId="2214"/>
    <cellStyle name="Accent2 4 2" xfId="2215"/>
    <cellStyle name="Accent2 4 2 2" xfId="2216"/>
    <cellStyle name="Accent2 4 3" xfId="2217"/>
    <cellStyle name="Accent2 5" xfId="2218"/>
    <cellStyle name="Accent2 5 2" xfId="2219"/>
    <cellStyle name="Accent2 5 2 2" xfId="2220"/>
    <cellStyle name="Accent2 5 3" xfId="2221"/>
    <cellStyle name="Accent2 6" xfId="2222"/>
    <cellStyle name="Accent2 6 2" xfId="2223"/>
    <cellStyle name="Accent2 6 2 2" xfId="2224"/>
    <cellStyle name="Accent2 6 3" xfId="2225"/>
    <cellStyle name="Accent2 7" xfId="2226"/>
    <cellStyle name="Accent2 7 2" xfId="2227"/>
    <cellStyle name="Accent2 7 2 2" xfId="2228"/>
    <cellStyle name="Accent2 7 3" xfId="2229"/>
    <cellStyle name="Accent2 8" xfId="2230"/>
    <cellStyle name="Accent2 8 2" xfId="2231"/>
    <cellStyle name="Accent2 8 2 2" xfId="2232"/>
    <cellStyle name="Accent2 8 3" xfId="2233"/>
    <cellStyle name="Accent2 9" xfId="2234"/>
    <cellStyle name="Accent2 9 2" xfId="2235"/>
    <cellStyle name="Accent2 9 2 2" xfId="2236"/>
    <cellStyle name="Accent2 9 3" xfId="2237"/>
    <cellStyle name="Accent3 10" xfId="2238"/>
    <cellStyle name="Accent3 10 2" xfId="2239"/>
    <cellStyle name="Accent3 10 2 2" xfId="2240"/>
    <cellStyle name="Accent3 10 3" xfId="2241"/>
    <cellStyle name="Accent3 11" xfId="2242"/>
    <cellStyle name="Accent3 11 2" xfId="2243"/>
    <cellStyle name="Accent3 11 2 2" xfId="2244"/>
    <cellStyle name="Accent3 11 3" xfId="2245"/>
    <cellStyle name="Accent3 12" xfId="2246"/>
    <cellStyle name="Accent3 12 2" xfId="2247"/>
    <cellStyle name="Accent3 12 2 2" xfId="2248"/>
    <cellStyle name="Accent3 12 3" xfId="2249"/>
    <cellStyle name="Accent3 13" xfId="2250"/>
    <cellStyle name="Accent3 13 2" xfId="2251"/>
    <cellStyle name="Accent3 13 2 2" xfId="2252"/>
    <cellStyle name="Accent3 13 3" xfId="2253"/>
    <cellStyle name="Accent3 14" xfId="2254"/>
    <cellStyle name="Accent3 14 2" xfId="2255"/>
    <cellStyle name="Accent3 14 2 2" xfId="2256"/>
    <cellStyle name="Accent3 14 3" xfId="2257"/>
    <cellStyle name="Accent3 15" xfId="2258"/>
    <cellStyle name="Accent3 15 2" xfId="2259"/>
    <cellStyle name="Accent3 15 2 2" xfId="2260"/>
    <cellStyle name="Accent3 15 3" xfId="2261"/>
    <cellStyle name="Accent3 16" xfId="2262"/>
    <cellStyle name="Accent3 16 2" xfId="2263"/>
    <cellStyle name="Accent3 16 2 2" xfId="2264"/>
    <cellStyle name="Accent3 16 3" xfId="2265"/>
    <cellStyle name="Accent3 17" xfId="2266"/>
    <cellStyle name="Accent3 17 2" xfId="2267"/>
    <cellStyle name="Accent3 17 2 2" xfId="2268"/>
    <cellStyle name="Accent3 17 3" xfId="2269"/>
    <cellStyle name="Accent3 18" xfId="2270"/>
    <cellStyle name="Accent3 18 2" xfId="2271"/>
    <cellStyle name="Accent3 18 2 2" xfId="2272"/>
    <cellStyle name="Accent3 18 3" xfId="2273"/>
    <cellStyle name="Accent3 19" xfId="2274"/>
    <cellStyle name="Accent3 19 2" xfId="2275"/>
    <cellStyle name="Accent3 19 2 2" xfId="2276"/>
    <cellStyle name="Accent3 19 3" xfId="2277"/>
    <cellStyle name="Accent3 2" xfId="2278"/>
    <cellStyle name="Accent3 2 2" xfId="2279"/>
    <cellStyle name="Accent3 2 2 2" xfId="2280"/>
    <cellStyle name="Accent3 2 3" xfId="2281"/>
    <cellStyle name="Accent3 20" xfId="2282"/>
    <cellStyle name="Accent3 20 2" xfId="2283"/>
    <cellStyle name="Accent3 20 2 2" xfId="2284"/>
    <cellStyle name="Accent3 20 3" xfId="2285"/>
    <cellStyle name="Accent3 21" xfId="2286"/>
    <cellStyle name="Accent3 21 2" xfId="2287"/>
    <cellStyle name="Accent3 21 2 2" xfId="2288"/>
    <cellStyle name="Accent3 21 3" xfId="2289"/>
    <cellStyle name="Accent3 22" xfId="2290"/>
    <cellStyle name="Accent3 22 2" xfId="2291"/>
    <cellStyle name="Accent3 22 2 2" xfId="2292"/>
    <cellStyle name="Accent3 22 3" xfId="2293"/>
    <cellStyle name="Accent3 23" xfId="2294"/>
    <cellStyle name="Accent3 23 2" xfId="2295"/>
    <cellStyle name="Accent3 23 2 2" xfId="2296"/>
    <cellStyle name="Accent3 23 3" xfId="2297"/>
    <cellStyle name="Accent3 24" xfId="2298"/>
    <cellStyle name="Accent3 24 2" xfId="2299"/>
    <cellStyle name="Accent3 24 2 2" xfId="2300"/>
    <cellStyle name="Accent3 24 3" xfId="2301"/>
    <cellStyle name="Accent3 25" xfId="2302"/>
    <cellStyle name="Accent3 25 2" xfId="2303"/>
    <cellStyle name="Accent3 25 2 2" xfId="2304"/>
    <cellStyle name="Accent3 25 3" xfId="2305"/>
    <cellStyle name="Accent3 26" xfId="2306"/>
    <cellStyle name="Accent3 26 2" xfId="2307"/>
    <cellStyle name="Accent3 26 2 2" xfId="2308"/>
    <cellStyle name="Accent3 26 3" xfId="2309"/>
    <cellStyle name="Accent3 27" xfId="2310"/>
    <cellStyle name="Accent3 27 2" xfId="2311"/>
    <cellStyle name="Accent3 27 2 2" xfId="2312"/>
    <cellStyle name="Accent3 27 3" xfId="2313"/>
    <cellStyle name="Accent3 28" xfId="2314"/>
    <cellStyle name="Accent3 28 2" xfId="2315"/>
    <cellStyle name="Accent3 28 2 2" xfId="2316"/>
    <cellStyle name="Accent3 28 3" xfId="2317"/>
    <cellStyle name="Accent3 3" xfId="2318"/>
    <cellStyle name="Accent3 3 2" xfId="2319"/>
    <cellStyle name="Accent3 3 2 2" xfId="2320"/>
    <cellStyle name="Accent3 3 3" xfId="2321"/>
    <cellStyle name="Accent3 4" xfId="2322"/>
    <cellStyle name="Accent3 4 2" xfId="2323"/>
    <cellStyle name="Accent3 4 2 2" xfId="2324"/>
    <cellStyle name="Accent3 4 3" xfId="2325"/>
    <cellStyle name="Accent3 5" xfId="2326"/>
    <cellStyle name="Accent3 5 2" xfId="2327"/>
    <cellStyle name="Accent3 5 2 2" xfId="2328"/>
    <cellStyle name="Accent3 5 3" xfId="2329"/>
    <cellStyle name="Accent3 6" xfId="2330"/>
    <cellStyle name="Accent3 6 2" xfId="2331"/>
    <cellStyle name="Accent3 6 2 2" xfId="2332"/>
    <cellStyle name="Accent3 6 3" xfId="2333"/>
    <cellStyle name="Accent3 7" xfId="2334"/>
    <cellStyle name="Accent3 7 2" xfId="2335"/>
    <cellStyle name="Accent3 7 2 2" xfId="2336"/>
    <cellStyle name="Accent3 7 3" xfId="2337"/>
    <cellStyle name="Accent3 8" xfId="2338"/>
    <cellStyle name="Accent3 8 2" xfId="2339"/>
    <cellStyle name="Accent3 8 2 2" xfId="2340"/>
    <cellStyle name="Accent3 8 3" xfId="2341"/>
    <cellStyle name="Accent3 9" xfId="2342"/>
    <cellStyle name="Accent3 9 2" xfId="2343"/>
    <cellStyle name="Accent3 9 2 2" xfId="2344"/>
    <cellStyle name="Accent3 9 3" xfId="2345"/>
    <cellStyle name="Accent4 10" xfId="2346"/>
    <cellStyle name="Accent4 10 2" xfId="2347"/>
    <cellStyle name="Accent4 10 2 2" xfId="2348"/>
    <cellStyle name="Accent4 10 3" xfId="2349"/>
    <cellStyle name="Accent4 11" xfId="2350"/>
    <cellStyle name="Accent4 11 2" xfId="2351"/>
    <cellStyle name="Accent4 11 2 2" xfId="2352"/>
    <cellStyle name="Accent4 11 3" xfId="2353"/>
    <cellStyle name="Accent4 12" xfId="2354"/>
    <cellStyle name="Accent4 12 2" xfId="2355"/>
    <cellStyle name="Accent4 12 2 2" xfId="2356"/>
    <cellStyle name="Accent4 12 3" xfId="2357"/>
    <cellStyle name="Accent4 13" xfId="2358"/>
    <cellStyle name="Accent4 13 2" xfId="2359"/>
    <cellStyle name="Accent4 13 2 2" xfId="2360"/>
    <cellStyle name="Accent4 13 3" xfId="2361"/>
    <cellStyle name="Accent4 14" xfId="2362"/>
    <cellStyle name="Accent4 14 2" xfId="2363"/>
    <cellStyle name="Accent4 14 2 2" xfId="2364"/>
    <cellStyle name="Accent4 14 3" xfId="2365"/>
    <cellStyle name="Accent4 15" xfId="2366"/>
    <cellStyle name="Accent4 15 2" xfId="2367"/>
    <cellStyle name="Accent4 15 2 2" xfId="2368"/>
    <cellStyle name="Accent4 15 3" xfId="2369"/>
    <cellStyle name="Accent4 16" xfId="2370"/>
    <cellStyle name="Accent4 16 2" xfId="2371"/>
    <cellStyle name="Accent4 16 2 2" xfId="2372"/>
    <cellStyle name="Accent4 16 3" xfId="2373"/>
    <cellStyle name="Accent4 17" xfId="2374"/>
    <cellStyle name="Accent4 17 2" xfId="2375"/>
    <cellStyle name="Accent4 17 2 2" xfId="2376"/>
    <cellStyle name="Accent4 17 3" xfId="2377"/>
    <cellStyle name="Accent4 18" xfId="2378"/>
    <cellStyle name="Accent4 18 2" xfId="2379"/>
    <cellStyle name="Accent4 18 2 2" xfId="2380"/>
    <cellStyle name="Accent4 18 3" xfId="2381"/>
    <cellStyle name="Accent4 19" xfId="2382"/>
    <cellStyle name="Accent4 19 2" xfId="2383"/>
    <cellStyle name="Accent4 19 2 2" xfId="2384"/>
    <cellStyle name="Accent4 19 3" xfId="2385"/>
    <cellStyle name="Accent4 2" xfId="2386"/>
    <cellStyle name="Accent4 2 2" xfId="2387"/>
    <cellStyle name="Accent4 2 2 2" xfId="2388"/>
    <cellStyle name="Accent4 2 3" xfId="2389"/>
    <cellStyle name="Accent4 20" xfId="2390"/>
    <cellStyle name="Accent4 20 2" xfId="2391"/>
    <cellStyle name="Accent4 20 2 2" xfId="2392"/>
    <cellStyle name="Accent4 20 3" xfId="2393"/>
    <cellStyle name="Accent4 21" xfId="2394"/>
    <cellStyle name="Accent4 21 2" xfId="2395"/>
    <cellStyle name="Accent4 21 2 2" xfId="2396"/>
    <cellStyle name="Accent4 21 3" xfId="2397"/>
    <cellStyle name="Accent4 22" xfId="2398"/>
    <cellStyle name="Accent4 22 2" xfId="2399"/>
    <cellStyle name="Accent4 22 2 2" xfId="2400"/>
    <cellStyle name="Accent4 22 3" xfId="2401"/>
    <cellStyle name="Accent4 23" xfId="2402"/>
    <cellStyle name="Accent4 23 2" xfId="2403"/>
    <cellStyle name="Accent4 23 2 2" xfId="2404"/>
    <cellStyle name="Accent4 23 3" xfId="2405"/>
    <cellStyle name="Accent4 24" xfId="2406"/>
    <cellStyle name="Accent4 24 2" xfId="2407"/>
    <cellStyle name="Accent4 24 2 2" xfId="2408"/>
    <cellStyle name="Accent4 24 3" xfId="2409"/>
    <cellStyle name="Accent4 25" xfId="2410"/>
    <cellStyle name="Accent4 25 2" xfId="2411"/>
    <cellStyle name="Accent4 25 2 2" xfId="2412"/>
    <cellStyle name="Accent4 25 3" xfId="2413"/>
    <cellStyle name="Accent4 26" xfId="2414"/>
    <cellStyle name="Accent4 26 2" xfId="2415"/>
    <cellStyle name="Accent4 26 2 2" xfId="2416"/>
    <cellStyle name="Accent4 26 3" xfId="2417"/>
    <cellStyle name="Accent4 27" xfId="2418"/>
    <cellStyle name="Accent4 27 2" xfId="2419"/>
    <cellStyle name="Accent4 27 2 2" xfId="2420"/>
    <cellStyle name="Accent4 27 3" xfId="2421"/>
    <cellStyle name="Accent4 28" xfId="2422"/>
    <cellStyle name="Accent4 28 2" xfId="2423"/>
    <cellStyle name="Accent4 28 2 2" xfId="2424"/>
    <cellStyle name="Accent4 28 3" xfId="2425"/>
    <cellStyle name="Accent4 3" xfId="2426"/>
    <cellStyle name="Accent4 3 2" xfId="2427"/>
    <cellStyle name="Accent4 3 2 2" xfId="2428"/>
    <cellStyle name="Accent4 3 3" xfId="2429"/>
    <cellStyle name="Accent4 4" xfId="2430"/>
    <cellStyle name="Accent4 4 2" xfId="2431"/>
    <cellStyle name="Accent4 4 2 2" xfId="2432"/>
    <cellStyle name="Accent4 4 3" xfId="2433"/>
    <cellStyle name="Accent4 5" xfId="2434"/>
    <cellStyle name="Accent4 5 2" xfId="2435"/>
    <cellStyle name="Accent4 5 2 2" xfId="2436"/>
    <cellStyle name="Accent4 5 3" xfId="2437"/>
    <cellStyle name="Accent4 6" xfId="2438"/>
    <cellStyle name="Accent4 6 2" xfId="2439"/>
    <cellStyle name="Accent4 6 2 2" xfId="2440"/>
    <cellStyle name="Accent4 6 3" xfId="2441"/>
    <cellStyle name="Accent4 7" xfId="2442"/>
    <cellStyle name="Accent4 7 2" xfId="2443"/>
    <cellStyle name="Accent4 7 2 2" xfId="2444"/>
    <cellStyle name="Accent4 7 3" xfId="2445"/>
    <cellStyle name="Accent4 8" xfId="2446"/>
    <cellStyle name="Accent4 8 2" xfId="2447"/>
    <cellStyle name="Accent4 8 2 2" xfId="2448"/>
    <cellStyle name="Accent4 8 3" xfId="2449"/>
    <cellStyle name="Accent4 9" xfId="2450"/>
    <cellStyle name="Accent4 9 2" xfId="2451"/>
    <cellStyle name="Accent4 9 2 2" xfId="2452"/>
    <cellStyle name="Accent4 9 3" xfId="2453"/>
    <cellStyle name="Accent5 10" xfId="2454"/>
    <cellStyle name="Accent5 10 2" xfId="2455"/>
    <cellStyle name="Accent5 10 2 2" xfId="2456"/>
    <cellStyle name="Accent5 10 3" xfId="2457"/>
    <cellStyle name="Accent5 11" xfId="2458"/>
    <cellStyle name="Accent5 11 2" xfId="2459"/>
    <cellStyle name="Accent5 11 2 2" xfId="2460"/>
    <cellStyle name="Accent5 11 3" xfId="2461"/>
    <cellStyle name="Accent5 12" xfId="2462"/>
    <cellStyle name="Accent5 12 2" xfId="2463"/>
    <cellStyle name="Accent5 12 2 2" xfId="2464"/>
    <cellStyle name="Accent5 12 3" xfId="2465"/>
    <cellStyle name="Accent5 13" xfId="2466"/>
    <cellStyle name="Accent5 13 2" xfId="2467"/>
    <cellStyle name="Accent5 13 2 2" xfId="2468"/>
    <cellStyle name="Accent5 13 3" xfId="2469"/>
    <cellStyle name="Accent5 14" xfId="2470"/>
    <cellStyle name="Accent5 14 2" xfId="2471"/>
    <cellStyle name="Accent5 14 2 2" xfId="2472"/>
    <cellStyle name="Accent5 14 3" xfId="2473"/>
    <cellStyle name="Accent5 15" xfId="2474"/>
    <cellStyle name="Accent5 15 2" xfId="2475"/>
    <cellStyle name="Accent5 15 2 2" xfId="2476"/>
    <cellStyle name="Accent5 15 3" xfId="2477"/>
    <cellStyle name="Accent5 16" xfId="2478"/>
    <cellStyle name="Accent5 16 2" xfId="2479"/>
    <cellStyle name="Accent5 16 2 2" xfId="2480"/>
    <cellStyle name="Accent5 16 3" xfId="2481"/>
    <cellStyle name="Accent5 17" xfId="2482"/>
    <cellStyle name="Accent5 17 2" xfId="2483"/>
    <cellStyle name="Accent5 17 2 2" xfId="2484"/>
    <cellStyle name="Accent5 17 3" xfId="2485"/>
    <cellStyle name="Accent5 18" xfId="2486"/>
    <cellStyle name="Accent5 18 2" xfId="2487"/>
    <cellStyle name="Accent5 18 2 2" xfId="2488"/>
    <cellStyle name="Accent5 18 3" xfId="2489"/>
    <cellStyle name="Accent5 19" xfId="2490"/>
    <cellStyle name="Accent5 19 2" xfId="2491"/>
    <cellStyle name="Accent5 19 2 2" xfId="2492"/>
    <cellStyle name="Accent5 19 3" xfId="2493"/>
    <cellStyle name="Accent5 2" xfId="2494"/>
    <cellStyle name="Accent5 2 2" xfId="2495"/>
    <cellStyle name="Accent5 2 2 2" xfId="2496"/>
    <cellStyle name="Accent5 2 3" xfId="2497"/>
    <cellStyle name="Accent5 20" xfId="2498"/>
    <cellStyle name="Accent5 20 2" xfId="2499"/>
    <cellStyle name="Accent5 20 2 2" xfId="2500"/>
    <cellStyle name="Accent5 20 3" xfId="2501"/>
    <cellStyle name="Accent5 21" xfId="2502"/>
    <cellStyle name="Accent5 21 2" xfId="2503"/>
    <cellStyle name="Accent5 21 2 2" xfId="2504"/>
    <cellStyle name="Accent5 21 3" xfId="2505"/>
    <cellStyle name="Accent5 22" xfId="2506"/>
    <cellStyle name="Accent5 22 2" xfId="2507"/>
    <cellStyle name="Accent5 22 2 2" xfId="2508"/>
    <cellStyle name="Accent5 22 3" xfId="2509"/>
    <cellStyle name="Accent5 23" xfId="2510"/>
    <cellStyle name="Accent5 23 2" xfId="2511"/>
    <cellStyle name="Accent5 23 2 2" xfId="2512"/>
    <cellStyle name="Accent5 23 3" xfId="2513"/>
    <cellStyle name="Accent5 24" xfId="2514"/>
    <cellStyle name="Accent5 24 2" xfId="2515"/>
    <cellStyle name="Accent5 24 2 2" xfId="2516"/>
    <cellStyle name="Accent5 24 3" xfId="2517"/>
    <cellStyle name="Accent5 25" xfId="2518"/>
    <cellStyle name="Accent5 25 2" xfId="2519"/>
    <cellStyle name="Accent5 25 2 2" xfId="2520"/>
    <cellStyle name="Accent5 25 3" xfId="2521"/>
    <cellStyle name="Accent5 26" xfId="2522"/>
    <cellStyle name="Accent5 26 2" xfId="2523"/>
    <cellStyle name="Accent5 26 2 2" xfId="2524"/>
    <cellStyle name="Accent5 26 3" xfId="2525"/>
    <cellStyle name="Accent5 27" xfId="2526"/>
    <cellStyle name="Accent5 27 2" xfId="2527"/>
    <cellStyle name="Accent5 27 2 2" xfId="2528"/>
    <cellStyle name="Accent5 27 3" xfId="2529"/>
    <cellStyle name="Accent5 28" xfId="2530"/>
    <cellStyle name="Accent5 28 2" xfId="2531"/>
    <cellStyle name="Accent5 28 2 2" xfId="2532"/>
    <cellStyle name="Accent5 28 3" xfId="2533"/>
    <cellStyle name="Accent5 3" xfId="2534"/>
    <cellStyle name="Accent5 3 2" xfId="2535"/>
    <cellStyle name="Accent5 3 2 2" xfId="2536"/>
    <cellStyle name="Accent5 3 3" xfId="2537"/>
    <cellStyle name="Accent5 4" xfId="2538"/>
    <cellStyle name="Accent5 4 2" xfId="2539"/>
    <cellStyle name="Accent5 4 2 2" xfId="2540"/>
    <cellStyle name="Accent5 4 3" xfId="2541"/>
    <cellStyle name="Accent5 5" xfId="2542"/>
    <cellStyle name="Accent5 5 2" xfId="2543"/>
    <cellStyle name="Accent5 5 2 2" xfId="2544"/>
    <cellStyle name="Accent5 5 3" xfId="2545"/>
    <cellStyle name="Accent5 6" xfId="2546"/>
    <cellStyle name="Accent5 6 2" xfId="2547"/>
    <cellStyle name="Accent5 6 2 2" xfId="2548"/>
    <cellStyle name="Accent5 6 3" xfId="2549"/>
    <cellStyle name="Accent5 7" xfId="2550"/>
    <cellStyle name="Accent5 7 2" xfId="2551"/>
    <cellStyle name="Accent5 7 2 2" xfId="2552"/>
    <cellStyle name="Accent5 7 3" xfId="2553"/>
    <cellStyle name="Accent5 8" xfId="2554"/>
    <cellStyle name="Accent5 8 2" xfId="2555"/>
    <cellStyle name="Accent5 8 2 2" xfId="2556"/>
    <cellStyle name="Accent5 8 3" xfId="2557"/>
    <cellStyle name="Accent5 9" xfId="2558"/>
    <cellStyle name="Accent5 9 2" xfId="2559"/>
    <cellStyle name="Accent5 9 2 2" xfId="2560"/>
    <cellStyle name="Accent5 9 3" xfId="2561"/>
    <cellStyle name="Accent6 10" xfId="2562"/>
    <cellStyle name="Accent6 10 2" xfId="2563"/>
    <cellStyle name="Accent6 10 2 2" xfId="2564"/>
    <cellStyle name="Accent6 10 3" xfId="2565"/>
    <cellStyle name="Accent6 11" xfId="2566"/>
    <cellStyle name="Accent6 11 2" xfId="2567"/>
    <cellStyle name="Accent6 11 2 2" xfId="2568"/>
    <cellStyle name="Accent6 11 3" xfId="2569"/>
    <cellStyle name="Accent6 12" xfId="2570"/>
    <cellStyle name="Accent6 12 2" xfId="2571"/>
    <cellStyle name="Accent6 12 2 2" xfId="2572"/>
    <cellStyle name="Accent6 12 3" xfId="2573"/>
    <cellStyle name="Accent6 13" xfId="2574"/>
    <cellStyle name="Accent6 13 2" xfId="2575"/>
    <cellStyle name="Accent6 13 2 2" xfId="2576"/>
    <cellStyle name="Accent6 13 3" xfId="2577"/>
    <cellStyle name="Accent6 14" xfId="2578"/>
    <cellStyle name="Accent6 14 2" xfId="2579"/>
    <cellStyle name="Accent6 14 2 2" xfId="2580"/>
    <cellStyle name="Accent6 14 3" xfId="2581"/>
    <cellStyle name="Accent6 15" xfId="2582"/>
    <cellStyle name="Accent6 15 2" xfId="2583"/>
    <cellStyle name="Accent6 15 2 2" xfId="2584"/>
    <cellStyle name="Accent6 15 3" xfId="2585"/>
    <cellStyle name="Accent6 16" xfId="2586"/>
    <cellStyle name="Accent6 16 2" xfId="2587"/>
    <cellStyle name="Accent6 16 2 2" xfId="2588"/>
    <cellStyle name="Accent6 16 3" xfId="2589"/>
    <cellStyle name="Accent6 17" xfId="2590"/>
    <cellStyle name="Accent6 17 2" xfId="2591"/>
    <cellStyle name="Accent6 17 2 2" xfId="2592"/>
    <cellStyle name="Accent6 17 3" xfId="2593"/>
    <cellStyle name="Accent6 18" xfId="2594"/>
    <cellStyle name="Accent6 18 2" xfId="2595"/>
    <cellStyle name="Accent6 18 2 2" xfId="2596"/>
    <cellStyle name="Accent6 18 3" xfId="2597"/>
    <cellStyle name="Accent6 19" xfId="2598"/>
    <cellStyle name="Accent6 19 2" xfId="2599"/>
    <cellStyle name="Accent6 19 2 2" xfId="2600"/>
    <cellStyle name="Accent6 19 3" xfId="2601"/>
    <cellStyle name="Accent6 2" xfId="2602"/>
    <cellStyle name="Accent6 2 2" xfId="2603"/>
    <cellStyle name="Accent6 2 2 2" xfId="2604"/>
    <cellStyle name="Accent6 2 3" xfId="2605"/>
    <cellStyle name="Accent6 20" xfId="2606"/>
    <cellStyle name="Accent6 20 2" xfId="2607"/>
    <cellStyle name="Accent6 20 2 2" xfId="2608"/>
    <cellStyle name="Accent6 20 3" xfId="2609"/>
    <cellStyle name="Accent6 21" xfId="2610"/>
    <cellStyle name="Accent6 21 2" xfId="2611"/>
    <cellStyle name="Accent6 21 2 2" xfId="2612"/>
    <cellStyle name="Accent6 21 3" xfId="2613"/>
    <cellStyle name="Accent6 22" xfId="2614"/>
    <cellStyle name="Accent6 22 2" xfId="2615"/>
    <cellStyle name="Accent6 22 2 2" xfId="2616"/>
    <cellStyle name="Accent6 22 3" xfId="2617"/>
    <cellStyle name="Accent6 23" xfId="2618"/>
    <cellStyle name="Accent6 23 2" xfId="2619"/>
    <cellStyle name="Accent6 23 2 2" xfId="2620"/>
    <cellStyle name="Accent6 23 3" xfId="2621"/>
    <cellStyle name="Accent6 24" xfId="2622"/>
    <cellStyle name="Accent6 24 2" xfId="2623"/>
    <cellStyle name="Accent6 24 2 2" xfId="2624"/>
    <cellStyle name="Accent6 24 3" xfId="2625"/>
    <cellStyle name="Accent6 25" xfId="2626"/>
    <cellStyle name="Accent6 25 2" xfId="2627"/>
    <cellStyle name="Accent6 25 2 2" xfId="2628"/>
    <cellStyle name="Accent6 25 3" xfId="2629"/>
    <cellStyle name="Accent6 26" xfId="2630"/>
    <cellStyle name="Accent6 26 2" xfId="2631"/>
    <cellStyle name="Accent6 26 2 2" xfId="2632"/>
    <cellStyle name="Accent6 26 3" xfId="2633"/>
    <cellStyle name="Accent6 27" xfId="2634"/>
    <cellStyle name="Accent6 27 2" xfId="2635"/>
    <cellStyle name="Accent6 27 2 2" xfId="2636"/>
    <cellStyle name="Accent6 27 3" xfId="2637"/>
    <cellStyle name="Accent6 28" xfId="2638"/>
    <cellStyle name="Accent6 28 2" xfId="2639"/>
    <cellStyle name="Accent6 28 2 2" xfId="2640"/>
    <cellStyle name="Accent6 28 3" xfId="2641"/>
    <cellStyle name="Accent6 3" xfId="2642"/>
    <cellStyle name="Accent6 3 2" xfId="2643"/>
    <cellStyle name="Accent6 3 2 2" xfId="2644"/>
    <cellStyle name="Accent6 3 3" xfId="2645"/>
    <cellStyle name="Accent6 4" xfId="2646"/>
    <cellStyle name="Accent6 4 2" xfId="2647"/>
    <cellStyle name="Accent6 4 2 2" xfId="2648"/>
    <cellStyle name="Accent6 4 3" xfId="2649"/>
    <cellStyle name="Accent6 5" xfId="2650"/>
    <cellStyle name="Accent6 5 2" xfId="2651"/>
    <cellStyle name="Accent6 5 2 2" xfId="2652"/>
    <cellStyle name="Accent6 5 3" xfId="2653"/>
    <cellStyle name="Accent6 6" xfId="2654"/>
    <cellStyle name="Accent6 6 2" xfId="2655"/>
    <cellStyle name="Accent6 6 2 2" xfId="2656"/>
    <cellStyle name="Accent6 6 3" xfId="2657"/>
    <cellStyle name="Accent6 7" xfId="2658"/>
    <cellStyle name="Accent6 7 2" xfId="2659"/>
    <cellStyle name="Accent6 7 2 2" xfId="2660"/>
    <cellStyle name="Accent6 7 3" xfId="2661"/>
    <cellStyle name="Accent6 8" xfId="2662"/>
    <cellStyle name="Accent6 8 2" xfId="2663"/>
    <cellStyle name="Accent6 8 2 2" xfId="2664"/>
    <cellStyle name="Accent6 8 3" xfId="2665"/>
    <cellStyle name="Accent6 9" xfId="2666"/>
    <cellStyle name="Accent6 9 2" xfId="2667"/>
    <cellStyle name="Accent6 9 2 2" xfId="2668"/>
    <cellStyle name="Accent6 9 3" xfId="2669"/>
    <cellStyle name="Bad 10" xfId="2670"/>
    <cellStyle name="Bad 10 2" xfId="2671"/>
    <cellStyle name="Bad 10 2 2" xfId="2672"/>
    <cellStyle name="Bad 10 3" xfId="2673"/>
    <cellStyle name="Bad 11" xfId="2674"/>
    <cellStyle name="Bad 11 2" xfId="2675"/>
    <cellStyle name="Bad 11 2 2" xfId="2676"/>
    <cellStyle name="Bad 11 3" xfId="2677"/>
    <cellStyle name="Bad 12" xfId="2678"/>
    <cellStyle name="Bad 12 2" xfId="2679"/>
    <cellStyle name="Bad 12 2 2" xfId="2680"/>
    <cellStyle name="Bad 12 3" xfId="2681"/>
    <cellStyle name="Bad 13" xfId="2682"/>
    <cellStyle name="Bad 13 2" xfId="2683"/>
    <cellStyle name="Bad 13 2 2" xfId="2684"/>
    <cellStyle name="Bad 13 3" xfId="2685"/>
    <cellStyle name="Bad 14" xfId="2686"/>
    <cellStyle name="Bad 14 2" xfId="2687"/>
    <cellStyle name="Bad 14 2 2" xfId="2688"/>
    <cellStyle name="Bad 14 3" xfId="2689"/>
    <cellStyle name="Bad 15" xfId="2690"/>
    <cellStyle name="Bad 15 2" xfId="2691"/>
    <cellStyle name="Bad 15 2 2" xfId="2692"/>
    <cellStyle name="Bad 15 3" xfId="2693"/>
    <cellStyle name="Bad 16" xfId="2694"/>
    <cellStyle name="Bad 16 2" xfId="2695"/>
    <cellStyle name="Bad 16 2 2" xfId="2696"/>
    <cellStyle name="Bad 16 3" xfId="2697"/>
    <cellStyle name="Bad 17" xfId="2698"/>
    <cellStyle name="Bad 17 2" xfId="2699"/>
    <cellStyle name="Bad 17 2 2" xfId="2700"/>
    <cellStyle name="Bad 17 3" xfId="2701"/>
    <cellStyle name="Bad 18" xfId="2702"/>
    <cellStyle name="Bad 18 2" xfId="2703"/>
    <cellStyle name="Bad 18 2 2" xfId="2704"/>
    <cellStyle name="Bad 18 3" xfId="2705"/>
    <cellStyle name="Bad 19" xfId="2706"/>
    <cellStyle name="Bad 19 2" xfId="2707"/>
    <cellStyle name="Bad 19 2 2" xfId="2708"/>
    <cellStyle name="Bad 19 3" xfId="2709"/>
    <cellStyle name="Bad 2" xfId="2710"/>
    <cellStyle name="Bad 2 2" xfId="2711"/>
    <cellStyle name="Bad 2 2 2" xfId="2712"/>
    <cellStyle name="Bad 2 3" xfId="2713"/>
    <cellStyle name="Bad 20" xfId="2714"/>
    <cellStyle name="Bad 20 2" xfId="2715"/>
    <cellStyle name="Bad 20 2 2" xfId="2716"/>
    <cellStyle name="Bad 20 3" xfId="2717"/>
    <cellStyle name="Bad 21" xfId="2718"/>
    <cellStyle name="Bad 21 2" xfId="2719"/>
    <cellStyle name="Bad 21 2 2" xfId="2720"/>
    <cellStyle name="Bad 21 3" xfId="2721"/>
    <cellStyle name="Bad 22" xfId="2722"/>
    <cellStyle name="Bad 22 2" xfId="2723"/>
    <cellStyle name="Bad 22 2 2" xfId="2724"/>
    <cellStyle name="Bad 22 3" xfId="2725"/>
    <cellStyle name="Bad 23" xfId="2726"/>
    <cellStyle name="Bad 23 2" xfId="2727"/>
    <cellStyle name="Bad 23 2 2" xfId="2728"/>
    <cellStyle name="Bad 23 3" xfId="2729"/>
    <cellStyle name="Bad 24" xfId="2730"/>
    <cellStyle name="Bad 24 2" xfId="2731"/>
    <cellStyle name="Bad 24 2 2" xfId="2732"/>
    <cellStyle name="Bad 24 3" xfId="2733"/>
    <cellStyle name="Bad 25" xfId="2734"/>
    <cellStyle name="Bad 25 2" xfId="2735"/>
    <cellStyle name="Bad 25 2 2" xfId="2736"/>
    <cellStyle name="Bad 25 3" xfId="2737"/>
    <cellStyle name="Bad 26" xfId="2738"/>
    <cellStyle name="Bad 26 2" xfId="2739"/>
    <cellStyle name="Bad 26 2 2" xfId="2740"/>
    <cellStyle name="Bad 26 3" xfId="2741"/>
    <cellStyle name="Bad 27" xfId="2742"/>
    <cellStyle name="Bad 27 2" xfId="2743"/>
    <cellStyle name="Bad 27 2 2" xfId="2744"/>
    <cellStyle name="Bad 27 3" xfId="2745"/>
    <cellStyle name="Bad 28" xfId="2746"/>
    <cellStyle name="Bad 28 2" xfId="2747"/>
    <cellStyle name="Bad 28 2 2" xfId="2748"/>
    <cellStyle name="Bad 28 3" xfId="2749"/>
    <cellStyle name="Bad 3" xfId="2750"/>
    <cellStyle name="Bad 3 2" xfId="2751"/>
    <cellStyle name="Bad 3 2 2" xfId="2752"/>
    <cellStyle name="Bad 3 3" xfId="2753"/>
    <cellStyle name="Bad 4" xfId="2754"/>
    <cellStyle name="Bad 4 2" xfId="2755"/>
    <cellStyle name="Bad 4 2 2" xfId="2756"/>
    <cellStyle name="Bad 4 3" xfId="2757"/>
    <cellStyle name="Bad 5" xfId="2758"/>
    <cellStyle name="Bad 5 2" xfId="2759"/>
    <cellStyle name="Bad 5 2 2" xfId="2760"/>
    <cellStyle name="Bad 5 3" xfId="2761"/>
    <cellStyle name="Bad 6" xfId="2762"/>
    <cellStyle name="Bad 6 2" xfId="2763"/>
    <cellStyle name="Bad 6 2 2" xfId="2764"/>
    <cellStyle name="Bad 6 3" xfId="2765"/>
    <cellStyle name="Bad 7" xfId="2766"/>
    <cellStyle name="Bad 7 2" xfId="2767"/>
    <cellStyle name="Bad 7 2 2" xfId="2768"/>
    <cellStyle name="Bad 7 3" xfId="2769"/>
    <cellStyle name="Bad 8" xfId="2770"/>
    <cellStyle name="Bad 8 2" xfId="2771"/>
    <cellStyle name="Bad 8 2 2" xfId="2772"/>
    <cellStyle name="Bad 8 3" xfId="2773"/>
    <cellStyle name="Bad 9" xfId="2774"/>
    <cellStyle name="Bad 9 2" xfId="2775"/>
    <cellStyle name="Bad 9 2 2" xfId="2776"/>
    <cellStyle name="Bad 9 3" xfId="2777"/>
    <cellStyle name="Calculation 10" xfId="2778"/>
    <cellStyle name="Calculation 10 2" xfId="2779"/>
    <cellStyle name="Calculation 10 2 2" xfId="2780"/>
    <cellStyle name="Calculation 10 3" xfId="2781"/>
    <cellStyle name="Calculation 11" xfId="2782"/>
    <cellStyle name="Calculation 11 2" xfId="2783"/>
    <cellStyle name="Calculation 11 2 2" xfId="2784"/>
    <cellStyle name="Calculation 11 3" xfId="2785"/>
    <cellStyle name="Calculation 12" xfId="2786"/>
    <cellStyle name="Calculation 12 2" xfId="2787"/>
    <cellStyle name="Calculation 12 2 2" xfId="2788"/>
    <cellStyle name="Calculation 12 3" xfId="2789"/>
    <cellStyle name="Calculation 13" xfId="2790"/>
    <cellStyle name="Calculation 13 2" xfId="2791"/>
    <cellStyle name="Calculation 13 2 2" xfId="2792"/>
    <cellStyle name="Calculation 13 3" xfId="2793"/>
    <cellStyle name="Calculation 14" xfId="2794"/>
    <cellStyle name="Calculation 14 2" xfId="2795"/>
    <cellStyle name="Calculation 14 2 2" xfId="2796"/>
    <cellStyle name="Calculation 14 3" xfId="2797"/>
    <cellStyle name="Calculation 15" xfId="2798"/>
    <cellStyle name="Calculation 15 2" xfId="2799"/>
    <cellStyle name="Calculation 15 2 2" xfId="2800"/>
    <cellStyle name="Calculation 15 3" xfId="2801"/>
    <cellStyle name="Calculation 16" xfId="2802"/>
    <cellStyle name="Calculation 16 2" xfId="2803"/>
    <cellStyle name="Calculation 16 2 2" xfId="2804"/>
    <cellStyle name="Calculation 16 3" xfId="2805"/>
    <cellStyle name="Calculation 17" xfId="2806"/>
    <cellStyle name="Calculation 17 2" xfId="2807"/>
    <cellStyle name="Calculation 17 2 2" xfId="2808"/>
    <cellStyle name="Calculation 17 3" xfId="2809"/>
    <cellStyle name="Calculation 18" xfId="2810"/>
    <cellStyle name="Calculation 18 2" xfId="2811"/>
    <cellStyle name="Calculation 18 2 2" xfId="2812"/>
    <cellStyle name="Calculation 18 3" xfId="2813"/>
    <cellStyle name="Calculation 19" xfId="2814"/>
    <cellStyle name="Calculation 19 2" xfId="2815"/>
    <cellStyle name="Calculation 19 2 2" xfId="2816"/>
    <cellStyle name="Calculation 19 3" xfId="2817"/>
    <cellStyle name="Calculation 2" xfId="2818"/>
    <cellStyle name="Calculation 2 2" xfId="2819"/>
    <cellStyle name="Calculation 2 2 2" xfId="2820"/>
    <cellStyle name="Calculation 2 3" xfId="2821"/>
    <cellStyle name="Calculation 20" xfId="2822"/>
    <cellStyle name="Calculation 20 2" xfId="2823"/>
    <cellStyle name="Calculation 20 2 2" xfId="2824"/>
    <cellStyle name="Calculation 20 3" xfId="2825"/>
    <cellStyle name="Calculation 21" xfId="2826"/>
    <cellStyle name="Calculation 21 2" xfId="2827"/>
    <cellStyle name="Calculation 21 2 2" xfId="2828"/>
    <cellStyle name="Calculation 21 3" xfId="2829"/>
    <cellStyle name="Calculation 22" xfId="2830"/>
    <cellStyle name="Calculation 22 2" xfId="2831"/>
    <cellStyle name="Calculation 22 2 2" xfId="2832"/>
    <cellStyle name="Calculation 22 3" xfId="2833"/>
    <cellStyle name="Calculation 23" xfId="2834"/>
    <cellStyle name="Calculation 23 2" xfId="2835"/>
    <cellStyle name="Calculation 23 2 2" xfId="2836"/>
    <cellStyle name="Calculation 23 3" xfId="2837"/>
    <cellStyle name="Calculation 24" xfId="2838"/>
    <cellStyle name="Calculation 24 2" xfId="2839"/>
    <cellStyle name="Calculation 24 2 2" xfId="2840"/>
    <cellStyle name="Calculation 24 3" xfId="2841"/>
    <cellStyle name="Calculation 25" xfId="2842"/>
    <cellStyle name="Calculation 25 2" xfId="2843"/>
    <cellStyle name="Calculation 25 2 2" xfId="2844"/>
    <cellStyle name="Calculation 25 3" xfId="2845"/>
    <cellStyle name="Calculation 26" xfId="2846"/>
    <cellStyle name="Calculation 26 2" xfId="2847"/>
    <cellStyle name="Calculation 26 2 2" xfId="2848"/>
    <cellStyle name="Calculation 26 3" xfId="2849"/>
    <cellStyle name="Calculation 27" xfId="2850"/>
    <cellStyle name="Calculation 27 2" xfId="2851"/>
    <cellStyle name="Calculation 27 2 2" xfId="2852"/>
    <cellStyle name="Calculation 27 3" xfId="2853"/>
    <cellStyle name="Calculation 28" xfId="2854"/>
    <cellStyle name="Calculation 28 2" xfId="2855"/>
    <cellStyle name="Calculation 28 2 2" xfId="2856"/>
    <cellStyle name="Calculation 28 3" xfId="2857"/>
    <cellStyle name="Calculation 3" xfId="2858"/>
    <cellStyle name="Calculation 3 2" xfId="2859"/>
    <cellStyle name="Calculation 3 2 2" xfId="2860"/>
    <cellStyle name="Calculation 3 3" xfId="2861"/>
    <cellStyle name="Calculation 4" xfId="2862"/>
    <cellStyle name="Calculation 4 2" xfId="2863"/>
    <cellStyle name="Calculation 4 2 2" xfId="2864"/>
    <cellStyle name="Calculation 4 3" xfId="2865"/>
    <cellStyle name="Calculation 5" xfId="2866"/>
    <cellStyle name="Calculation 5 2" xfId="2867"/>
    <cellStyle name="Calculation 5 2 2" xfId="2868"/>
    <cellStyle name="Calculation 5 3" xfId="2869"/>
    <cellStyle name="Calculation 6" xfId="2870"/>
    <cellStyle name="Calculation 6 2" xfId="2871"/>
    <cellStyle name="Calculation 6 2 2" xfId="2872"/>
    <cellStyle name="Calculation 6 3" xfId="2873"/>
    <cellStyle name="Calculation 7" xfId="2874"/>
    <cellStyle name="Calculation 7 2" xfId="2875"/>
    <cellStyle name="Calculation 7 2 2" xfId="2876"/>
    <cellStyle name="Calculation 7 3" xfId="2877"/>
    <cellStyle name="Calculation 8" xfId="2878"/>
    <cellStyle name="Calculation 8 2" xfId="2879"/>
    <cellStyle name="Calculation 8 2 2" xfId="2880"/>
    <cellStyle name="Calculation 8 3" xfId="2881"/>
    <cellStyle name="Calculation 9" xfId="2882"/>
    <cellStyle name="Calculation 9 2" xfId="2883"/>
    <cellStyle name="Calculation 9 2 2" xfId="2884"/>
    <cellStyle name="Calculation 9 3" xfId="2885"/>
    <cellStyle name="Check Cell 10" xfId="2886"/>
    <cellStyle name="Check Cell 10 2" xfId="2887"/>
    <cellStyle name="Check Cell 10 2 2" xfId="2888"/>
    <cellStyle name="Check Cell 10 3" xfId="2889"/>
    <cellStyle name="Check Cell 11" xfId="2890"/>
    <cellStyle name="Check Cell 11 2" xfId="2891"/>
    <cellStyle name="Check Cell 11 2 2" xfId="2892"/>
    <cellStyle name="Check Cell 11 3" xfId="2893"/>
    <cellStyle name="Check Cell 12" xfId="2894"/>
    <cellStyle name="Check Cell 12 2" xfId="2895"/>
    <cellStyle name="Check Cell 12 2 2" xfId="2896"/>
    <cellStyle name="Check Cell 12 3" xfId="2897"/>
    <cellStyle name="Check Cell 13" xfId="2898"/>
    <cellStyle name="Check Cell 13 2" xfId="2899"/>
    <cellStyle name="Check Cell 13 2 2" xfId="2900"/>
    <cellStyle name="Check Cell 13 3" xfId="2901"/>
    <cellStyle name="Check Cell 14" xfId="2902"/>
    <cellStyle name="Check Cell 14 2" xfId="2903"/>
    <cellStyle name="Check Cell 14 2 2" xfId="2904"/>
    <cellStyle name="Check Cell 14 3" xfId="2905"/>
    <cellStyle name="Check Cell 15" xfId="2906"/>
    <cellStyle name="Check Cell 15 2" xfId="2907"/>
    <cellStyle name="Check Cell 15 2 2" xfId="2908"/>
    <cellStyle name="Check Cell 15 3" xfId="2909"/>
    <cellStyle name="Check Cell 16" xfId="2910"/>
    <cellStyle name="Check Cell 16 2" xfId="2911"/>
    <cellStyle name="Check Cell 16 2 2" xfId="2912"/>
    <cellStyle name="Check Cell 16 3" xfId="2913"/>
    <cellStyle name="Check Cell 17" xfId="2914"/>
    <cellStyle name="Check Cell 17 2" xfId="2915"/>
    <cellStyle name="Check Cell 17 2 2" xfId="2916"/>
    <cellStyle name="Check Cell 17 3" xfId="2917"/>
    <cellStyle name="Check Cell 18" xfId="2918"/>
    <cellStyle name="Check Cell 18 2" xfId="2919"/>
    <cellStyle name="Check Cell 18 2 2" xfId="2920"/>
    <cellStyle name="Check Cell 18 3" xfId="2921"/>
    <cellStyle name="Check Cell 19" xfId="2922"/>
    <cellStyle name="Check Cell 19 2" xfId="2923"/>
    <cellStyle name="Check Cell 19 2 2" xfId="2924"/>
    <cellStyle name="Check Cell 19 3" xfId="2925"/>
    <cellStyle name="Check Cell 2" xfId="2926"/>
    <cellStyle name="Check Cell 2 2" xfId="2927"/>
    <cellStyle name="Check Cell 2 2 2" xfId="2928"/>
    <cellStyle name="Check Cell 2 3" xfId="2929"/>
    <cellStyle name="Check Cell 20" xfId="2930"/>
    <cellStyle name="Check Cell 20 2" xfId="2931"/>
    <cellStyle name="Check Cell 20 2 2" xfId="2932"/>
    <cellStyle name="Check Cell 20 3" xfId="2933"/>
    <cellStyle name="Check Cell 21" xfId="2934"/>
    <cellStyle name="Check Cell 21 2" xfId="2935"/>
    <cellStyle name="Check Cell 21 2 2" xfId="2936"/>
    <cellStyle name="Check Cell 21 3" xfId="2937"/>
    <cellStyle name="Check Cell 22" xfId="2938"/>
    <cellStyle name="Check Cell 22 2" xfId="2939"/>
    <cellStyle name="Check Cell 22 2 2" xfId="2940"/>
    <cellStyle name="Check Cell 22 3" xfId="2941"/>
    <cellStyle name="Check Cell 23" xfId="2942"/>
    <cellStyle name="Check Cell 23 2" xfId="2943"/>
    <cellStyle name="Check Cell 23 2 2" xfId="2944"/>
    <cellStyle name="Check Cell 23 3" xfId="2945"/>
    <cellStyle name="Check Cell 24" xfId="2946"/>
    <cellStyle name="Check Cell 24 2" xfId="2947"/>
    <cellStyle name="Check Cell 24 2 2" xfId="2948"/>
    <cellStyle name="Check Cell 24 3" xfId="2949"/>
    <cellStyle name="Check Cell 25" xfId="2950"/>
    <cellStyle name="Check Cell 25 2" xfId="2951"/>
    <cellStyle name="Check Cell 25 2 2" xfId="2952"/>
    <cellStyle name="Check Cell 25 3" xfId="2953"/>
    <cellStyle name="Check Cell 26" xfId="2954"/>
    <cellStyle name="Check Cell 26 2" xfId="2955"/>
    <cellStyle name="Check Cell 26 2 2" xfId="2956"/>
    <cellStyle name="Check Cell 26 3" xfId="2957"/>
    <cellStyle name="Check Cell 27" xfId="2958"/>
    <cellStyle name="Check Cell 27 2" xfId="2959"/>
    <cellStyle name="Check Cell 27 2 2" xfId="2960"/>
    <cellStyle name="Check Cell 27 3" xfId="2961"/>
    <cellStyle name="Check Cell 28" xfId="2962"/>
    <cellStyle name="Check Cell 28 2" xfId="2963"/>
    <cellStyle name="Check Cell 28 2 2" xfId="2964"/>
    <cellStyle name="Check Cell 28 3" xfId="2965"/>
    <cellStyle name="Check Cell 3" xfId="2966"/>
    <cellStyle name="Check Cell 3 2" xfId="2967"/>
    <cellStyle name="Check Cell 3 2 2" xfId="2968"/>
    <cellStyle name="Check Cell 3 3" xfId="2969"/>
    <cellStyle name="Check Cell 4" xfId="2970"/>
    <cellStyle name="Check Cell 4 2" xfId="2971"/>
    <cellStyle name="Check Cell 4 2 2" xfId="2972"/>
    <cellStyle name="Check Cell 4 3" xfId="2973"/>
    <cellStyle name="Check Cell 5" xfId="2974"/>
    <cellStyle name="Check Cell 5 2" xfId="2975"/>
    <cellStyle name="Check Cell 5 2 2" xfId="2976"/>
    <cellStyle name="Check Cell 5 3" xfId="2977"/>
    <cellStyle name="Check Cell 6" xfId="2978"/>
    <cellStyle name="Check Cell 6 2" xfId="2979"/>
    <cellStyle name="Check Cell 6 2 2" xfId="2980"/>
    <cellStyle name="Check Cell 6 3" xfId="2981"/>
    <cellStyle name="Check Cell 7" xfId="2982"/>
    <cellStyle name="Check Cell 7 2" xfId="2983"/>
    <cellStyle name="Check Cell 7 2 2" xfId="2984"/>
    <cellStyle name="Check Cell 7 3" xfId="2985"/>
    <cellStyle name="Check Cell 8" xfId="2986"/>
    <cellStyle name="Check Cell 8 2" xfId="2987"/>
    <cellStyle name="Check Cell 8 2 2" xfId="2988"/>
    <cellStyle name="Check Cell 8 3" xfId="2989"/>
    <cellStyle name="Check Cell 9" xfId="2990"/>
    <cellStyle name="Check Cell 9 2" xfId="2991"/>
    <cellStyle name="Check Cell 9 2 2" xfId="2992"/>
    <cellStyle name="Check Cell 9 3" xfId="2993"/>
    <cellStyle name="Comma" xfId="1" builtinId="3"/>
    <cellStyle name="Comma 10" xfId="2994"/>
    <cellStyle name="Comma 10 2" xfId="2995"/>
    <cellStyle name="Comma 10 2 2" xfId="2996"/>
    <cellStyle name="Comma 10 2 2 2" xfId="2997"/>
    <cellStyle name="Comma 10 2 2 2 2" xfId="2998"/>
    <cellStyle name="Comma 10 2 2 2 2 2" xfId="2999"/>
    <cellStyle name="Comma 10 2 2 2 2 3" xfId="10109"/>
    <cellStyle name="Comma 10 2 3" xfId="3000"/>
    <cellStyle name="Comma 10 2 3 2" xfId="3001"/>
    <cellStyle name="Comma 10 2 4" xfId="3002"/>
    <cellStyle name="Comma 10 3" xfId="3003"/>
    <cellStyle name="Comma 10 3 2" xfId="3004"/>
    <cellStyle name="Comma 10 4" xfId="3005"/>
    <cellStyle name="Comma 10 4 2" xfId="3006"/>
    <cellStyle name="Comma 10 5" xfId="3007"/>
    <cellStyle name="Comma 10 6" xfId="3008"/>
    <cellStyle name="Comma 11" xfId="3009"/>
    <cellStyle name="Comma 12" xfId="3010"/>
    <cellStyle name="Comma 12 2" xfId="3011"/>
    <cellStyle name="Comma 12 2 2" xfId="3012"/>
    <cellStyle name="Comma 12 2 2 2" xfId="3013"/>
    <cellStyle name="Comma 12 2 3" xfId="3014"/>
    <cellStyle name="Comma 12 2 3 2" xfId="3015"/>
    <cellStyle name="Comma 12 2 4" xfId="3016"/>
    <cellStyle name="Comma 12 2 5" xfId="3017"/>
    <cellStyle name="Comma 12 2 6" xfId="3018"/>
    <cellStyle name="Comma 12 2 6 2" xfId="3019"/>
    <cellStyle name="Comma 12 2 6 3" xfId="10108"/>
    <cellStyle name="Comma 13" xfId="3020"/>
    <cellStyle name="Comma 13 2" xfId="3021"/>
    <cellStyle name="Comma 13 2 2" xfId="3022"/>
    <cellStyle name="Comma 13 3" xfId="3023"/>
    <cellStyle name="Comma 13 3 2" xfId="3024"/>
    <cellStyle name="Comma 13 4" xfId="3025"/>
    <cellStyle name="Comma 13 4 2" xfId="3026"/>
    <cellStyle name="Comma 13 4 3" xfId="3027"/>
    <cellStyle name="Comma 13 5" xfId="3028"/>
    <cellStyle name="Comma 13 5 2" xfId="52"/>
    <cellStyle name="Comma 14" xfId="3029"/>
    <cellStyle name="Comma 15" xfId="3030"/>
    <cellStyle name="Comma 15 2" xfId="3031"/>
    <cellStyle name="Comma 15 2 2" xfId="3032"/>
    <cellStyle name="Comma 15 3" xfId="3033"/>
    <cellStyle name="Comma 15 3 2" xfId="3034"/>
    <cellStyle name="Comma 15 4" xfId="3035"/>
    <cellStyle name="Comma 15 4 2" xfId="3036"/>
    <cellStyle name="Comma 15 5" xfId="3037"/>
    <cellStyle name="Comma 15 6" xfId="3038"/>
    <cellStyle name="Comma 16" xfId="3039"/>
    <cellStyle name="Comma 17" xfId="3040"/>
    <cellStyle name="Comma 17 2" xfId="3041"/>
    <cellStyle name="Comma 2" xfId="2"/>
    <cellStyle name="Comma 2 10" xfId="3042"/>
    <cellStyle name="Comma 2 10 2" xfId="3043"/>
    <cellStyle name="Comma 2 10 2 2" xfId="3044"/>
    <cellStyle name="Comma 2 10 2 2 2" xfId="3045"/>
    <cellStyle name="Comma 2 10 2 3" xfId="3046"/>
    <cellStyle name="Comma 2 10 2 3 2" xfId="3047"/>
    <cellStyle name="Comma 2 10 2 4" xfId="3048"/>
    <cellStyle name="Comma 2 10 3" xfId="3049"/>
    <cellStyle name="Comma 2 10 3 2" xfId="3050"/>
    <cellStyle name="Comma 2 10 4" xfId="3051"/>
    <cellStyle name="Comma 2 10 4 2" xfId="3052"/>
    <cellStyle name="Comma 2 10 5" xfId="3053"/>
    <cellStyle name="Comma 2 10 5 2" xfId="3054"/>
    <cellStyle name="Comma 2 10 6" xfId="3055"/>
    <cellStyle name="Comma 2 10 7" xfId="3056"/>
    <cellStyle name="Comma 2 11" xfId="3057"/>
    <cellStyle name="Comma 2 11 2" xfId="3058"/>
    <cellStyle name="Comma 2 11 2 2" xfId="3059"/>
    <cellStyle name="Comma 2 11 2 2 2" xfId="3060"/>
    <cellStyle name="Comma 2 11 2 3" xfId="3061"/>
    <cellStyle name="Comma 2 11 2 3 2" xfId="3062"/>
    <cellStyle name="Comma 2 11 2 4" xfId="3063"/>
    <cellStyle name="Comma 2 11 3" xfId="3064"/>
    <cellStyle name="Comma 2 11 4" xfId="3065"/>
    <cellStyle name="Comma 2 11 4 2" xfId="3066"/>
    <cellStyle name="Comma 2 11 5" xfId="3067"/>
    <cellStyle name="Comma 2 12" xfId="3068"/>
    <cellStyle name="Comma 2 13" xfId="3069"/>
    <cellStyle name="Comma 2 14" xfId="3070"/>
    <cellStyle name="Comma 2 15" xfId="3071"/>
    <cellStyle name="Comma 2 16" xfId="3072"/>
    <cellStyle name="Comma 2 16 2" xfId="3073"/>
    <cellStyle name="Comma 2 16 2 2" xfId="3074"/>
    <cellStyle name="Comma 2 16 3" xfId="3075"/>
    <cellStyle name="Comma 2 16 4" xfId="3076"/>
    <cellStyle name="Comma 2 16 4 2" xfId="3077"/>
    <cellStyle name="Comma 2 16 5" xfId="3078"/>
    <cellStyle name="Comma 2 17" xfId="3079"/>
    <cellStyle name="Comma 2 17 2" xfId="3080"/>
    <cellStyle name="Comma 2 17 2 2" xfId="3081"/>
    <cellStyle name="Comma 2 17 3" xfId="3082"/>
    <cellStyle name="Comma 2 18" xfId="3083"/>
    <cellStyle name="Comma 2 2" xfId="30"/>
    <cellStyle name="Comma 2 2 10" xfId="3084"/>
    <cellStyle name="Comma 2 2 11" xfId="3085"/>
    <cellStyle name="Comma 2 2 2" xfId="48"/>
    <cellStyle name="Comma 2 2 2 2" xfId="3086"/>
    <cellStyle name="Comma 2 2 3" xfId="3087"/>
    <cellStyle name="Comma 2 2 4" xfId="3088"/>
    <cellStyle name="Comma 2 2 5" xfId="3089"/>
    <cellStyle name="Comma 2 2 6" xfId="3090"/>
    <cellStyle name="Comma 2 2 7" xfId="3091"/>
    <cellStyle name="Comma 2 2 8" xfId="3092"/>
    <cellStyle name="Comma 2 2 8 2" xfId="3093"/>
    <cellStyle name="Comma 2 2 9" xfId="3094"/>
    <cellStyle name="Comma 2 2 9 2" xfId="3095"/>
    <cellStyle name="Comma 2 3" xfId="31"/>
    <cellStyle name="Comma 2 3 10" xfId="3096"/>
    <cellStyle name="Comma 2 3 11" xfId="3097"/>
    <cellStyle name="Comma 2 3 2" xfId="49"/>
    <cellStyle name="Comma 2 3 3" xfId="3098"/>
    <cellStyle name="Comma 2 3 4" xfId="3099"/>
    <cellStyle name="Comma 2 3 5" xfId="3100"/>
    <cellStyle name="Comma 2 3 6" xfId="3101"/>
    <cellStyle name="Comma 2 3 7" xfId="3102"/>
    <cellStyle name="Comma 2 3 8" xfId="3103"/>
    <cellStyle name="Comma 2 3 8 2" xfId="3104"/>
    <cellStyle name="Comma 2 3 9" xfId="3105"/>
    <cellStyle name="Comma 2 3 9 2" xfId="3106"/>
    <cellStyle name="Comma 2 4" xfId="32"/>
    <cellStyle name="Comma 2 4 10" xfId="3107"/>
    <cellStyle name="Comma 2 4 11" xfId="3108"/>
    <cellStyle name="Comma 2 4 2" xfId="50"/>
    <cellStyle name="Comma 2 4 3" xfId="3109"/>
    <cellStyle name="Comma 2 4 4" xfId="3110"/>
    <cellStyle name="Comma 2 4 5" xfId="3111"/>
    <cellStyle name="Comma 2 4 6" xfId="3112"/>
    <cellStyle name="Comma 2 4 7" xfId="3113"/>
    <cellStyle name="Comma 2 4 8" xfId="3114"/>
    <cellStyle name="Comma 2 4 8 2" xfId="3115"/>
    <cellStyle name="Comma 2 4 9" xfId="3116"/>
    <cellStyle name="Comma 2 4 9 2" xfId="3117"/>
    <cellStyle name="Comma 2 5" xfId="39"/>
    <cellStyle name="Comma 2 5 10" xfId="3118"/>
    <cellStyle name="Comma 2 5 10 2" xfId="3119"/>
    <cellStyle name="Comma 2 5 11" xfId="3120"/>
    <cellStyle name="Comma 2 5 12" xfId="3121"/>
    <cellStyle name="Comma 2 5 2" xfId="3122"/>
    <cellStyle name="Comma 2 5 3" xfId="3123"/>
    <cellStyle name="Comma 2 5 4" xfId="3124"/>
    <cellStyle name="Comma 2 5 5" xfId="3125"/>
    <cellStyle name="Comma 2 5 6" xfId="3126"/>
    <cellStyle name="Comma 2 5 7" xfId="3127"/>
    <cellStyle name="Comma 2 5 7 2" xfId="3128"/>
    <cellStyle name="Comma 2 5 7 2 2" xfId="3129"/>
    <cellStyle name="Comma 2 5 7 3" xfId="3130"/>
    <cellStyle name="Comma 2 5 7 3 2" xfId="3131"/>
    <cellStyle name="Comma 2 5 7 4" xfId="3132"/>
    <cellStyle name="Comma 2 5 7 5" xfId="3133"/>
    <cellStyle name="Comma 2 5 8" xfId="3134"/>
    <cellStyle name="Comma 2 5 8 2" xfId="3135"/>
    <cellStyle name="Comma 2 5 8 2 2" xfId="3136"/>
    <cellStyle name="Comma 2 5 8 3" xfId="3137"/>
    <cellStyle name="Comma 2 5 8 3 2" xfId="3138"/>
    <cellStyle name="Comma 2 5 8 4" xfId="3139"/>
    <cellStyle name="Comma 2 5 8 4 2" xfId="3140"/>
    <cellStyle name="Comma 2 5 8 5" xfId="3141"/>
    <cellStyle name="Comma 2 5 9" xfId="3142"/>
    <cellStyle name="Comma 2 5 9 2" xfId="3143"/>
    <cellStyle name="Comma 2 6" xfId="3144"/>
    <cellStyle name="Comma 2 6 10" xfId="3145"/>
    <cellStyle name="Comma 2 6 11" xfId="3146"/>
    <cellStyle name="Comma 2 6 2" xfId="3147"/>
    <cellStyle name="Comma 2 6 3" xfId="3148"/>
    <cellStyle name="Comma 2 6 4" xfId="3149"/>
    <cellStyle name="Comma 2 6 5" xfId="3150"/>
    <cellStyle name="Comma 2 6 6" xfId="3151"/>
    <cellStyle name="Comma 2 6 7" xfId="3152"/>
    <cellStyle name="Comma 2 6 8" xfId="3153"/>
    <cellStyle name="Comma 2 6 8 2" xfId="3154"/>
    <cellStyle name="Comma 2 6 9" xfId="3155"/>
    <cellStyle name="Comma 2 6 9 2" xfId="3156"/>
    <cellStyle name="Comma 2 7" xfId="3157"/>
    <cellStyle name="Comma 2 7 2" xfId="3158"/>
    <cellStyle name="Comma 2 7 3" xfId="3159"/>
    <cellStyle name="Comma 2 7 3 2" xfId="3160"/>
    <cellStyle name="Comma 2 7 4" xfId="3161"/>
    <cellStyle name="Comma 2 7 4 2" xfId="3162"/>
    <cellStyle name="Comma 2 7 5" xfId="3163"/>
    <cellStyle name="Comma 2 7 6" xfId="3164"/>
    <cellStyle name="Comma 2 8" xfId="3165"/>
    <cellStyle name="Comma 2 8 2" xfId="3166"/>
    <cellStyle name="Comma 2 8 3" xfId="3167"/>
    <cellStyle name="Comma 2 8 3 2" xfId="3168"/>
    <cellStyle name="Comma 2 8 4" xfId="3169"/>
    <cellStyle name="Comma 2 8 4 2" xfId="3170"/>
    <cellStyle name="Comma 2 8 5" xfId="3171"/>
    <cellStyle name="Comma 2 8 6" xfId="3172"/>
    <cellStyle name="Comma 2 9" xfId="3173"/>
    <cellStyle name="Comma 2 9 2" xfId="3174"/>
    <cellStyle name="Comma 2 9 2 2" xfId="3175"/>
    <cellStyle name="Comma 2 9 2 2 2" xfId="3176"/>
    <cellStyle name="Comma 2 9 2 3" xfId="3177"/>
    <cellStyle name="Comma 2 9 2 3 2" xfId="3178"/>
    <cellStyle name="Comma 2 9 2 4" xfId="3179"/>
    <cellStyle name="Comma 2 9 2 5" xfId="3180"/>
    <cellStyle name="Comma 2_attach stratigia" xfId="3181"/>
    <cellStyle name="Comma 28" xfId="3182"/>
    <cellStyle name="Comma 3" xfId="3"/>
    <cellStyle name="Comma 3 10" xfId="3183"/>
    <cellStyle name="Comma 3 10 2" xfId="3184"/>
    <cellStyle name="Comma 3 11" xfId="3185"/>
    <cellStyle name="Comma 3 11 2" xfId="3186"/>
    <cellStyle name="Comma 3 12" xfId="3187"/>
    <cellStyle name="Comma 3 12 2" xfId="3188"/>
    <cellStyle name="Comma 3 13" xfId="3189"/>
    <cellStyle name="Comma 3 13 2" xfId="3190"/>
    <cellStyle name="Comma 3 14" xfId="3191"/>
    <cellStyle name="Comma 3 14 2" xfId="3192"/>
    <cellStyle name="Comma 3 15" xfId="3193"/>
    <cellStyle name="Comma 3 16" xfId="3194"/>
    <cellStyle name="Comma 3 17" xfId="3195"/>
    <cellStyle name="Comma 3 17 2" xfId="3196"/>
    <cellStyle name="Comma 3 17 2 2" xfId="3197"/>
    <cellStyle name="Comma 3 17 3" xfId="3198"/>
    <cellStyle name="Comma 3 17 3 2" xfId="3199"/>
    <cellStyle name="Comma 3 17 4" xfId="3200"/>
    <cellStyle name="Comma 3 18" xfId="3201"/>
    <cellStyle name="Comma 3 2" xfId="40"/>
    <cellStyle name="Comma 3 2 2" xfId="3202"/>
    <cellStyle name="Comma 3 2 2 2" xfId="3203"/>
    <cellStyle name="Comma 3 2 3" xfId="3204"/>
    <cellStyle name="Comma 3 2 4" xfId="3205"/>
    <cellStyle name="Comma 3 2 4 2" xfId="3206"/>
    <cellStyle name="Comma 3 2 5" xfId="3207"/>
    <cellStyle name="Comma 3 2 5 2" xfId="3208"/>
    <cellStyle name="Comma 3 2 6" xfId="3209"/>
    <cellStyle name="Comma 3 2 7" xfId="3210"/>
    <cellStyle name="Comma 3 3" xfId="3211"/>
    <cellStyle name="Comma 3 3 2" xfId="3212"/>
    <cellStyle name="Comma 3 3 2 2" xfId="3213"/>
    <cellStyle name="Comma 3 3 3" xfId="3214"/>
    <cellStyle name="Comma 3 3 4" xfId="3215"/>
    <cellStyle name="Comma 3 4" xfId="3216"/>
    <cellStyle name="Comma 3 4 2" xfId="3217"/>
    <cellStyle name="Comma 3 4 2 2" xfId="3218"/>
    <cellStyle name="Comma 3 4 3" xfId="3219"/>
    <cellStyle name="Comma 3 4 4" xfId="3220"/>
    <cellStyle name="Comma 3 4 4 2" xfId="3221"/>
    <cellStyle name="Comma 3 4 5" xfId="3222"/>
    <cellStyle name="Comma 3 4 5 2" xfId="3223"/>
    <cellStyle name="Comma 3 4 6" xfId="3224"/>
    <cellStyle name="Comma 3 4 7" xfId="3225"/>
    <cellStyle name="Comma 3 4 7 2" xfId="3226"/>
    <cellStyle name="Comma 3 4 8" xfId="3227"/>
    <cellStyle name="Comma 3 5" xfId="3228"/>
    <cellStyle name="Comma 3 5 2" xfId="3229"/>
    <cellStyle name="Comma 3 5 2 2" xfId="3230"/>
    <cellStyle name="Comma 3 5 3" xfId="3231"/>
    <cellStyle name="Comma 3 5 4" xfId="3232"/>
    <cellStyle name="Comma 3 6" xfId="3233"/>
    <cellStyle name="Comma 3 6 2" xfId="3234"/>
    <cellStyle name="Comma 3 7" xfId="3235"/>
    <cellStyle name="Comma 3 7 2" xfId="3236"/>
    <cellStyle name="Comma 3 8" xfId="3237"/>
    <cellStyle name="Comma 3 8 2" xfId="3238"/>
    <cellStyle name="Comma 3 9" xfId="3239"/>
    <cellStyle name="Comma 3 9 2" xfId="3240"/>
    <cellStyle name="Comma 3_Supporting Materials for social Indicators" xfId="3241"/>
    <cellStyle name="Comma 4" xfId="4"/>
    <cellStyle name="Comma 4 2" xfId="3242"/>
    <cellStyle name="Comma 4 2 2" xfId="3243"/>
    <cellStyle name="Comma 4 2 2 2" xfId="3244"/>
    <cellStyle name="Comma 4 2 2 3" xfId="3245"/>
    <cellStyle name="Comma 4 2 3" xfId="3246"/>
    <cellStyle name="Comma 4 3" xfId="3247"/>
    <cellStyle name="Comma 4 3 2" xfId="3248"/>
    <cellStyle name="Comma 4 3 3" xfId="3249"/>
    <cellStyle name="Comma 4 3 3 2" xfId="3250"/>
    <cellStyle name="Comma 4 3 4" xfId="3251"/>
    <cellStyle name="Comma 4 4" xfId="3252"/>
    <cellStyle name="Comma 4 4 2" xfId="3253"/>
    <cellStyle name="Comma 4 4 3" xfId="3254"/>
    <cellStyle name="Comma 4 5" xfId="3255"/>
    <cellStyle name="Comma 4 6" xfId="3256"/>
    <cellStyle name="Comma 4 7" xfId="3257"/>
    <cellStyle name="Comma 4 7 2" xfId="3258"/>
    <cellStyle name="Comma 4 7 2 2" xfId="3259"/>
    <cellStyle name="Comma 4 7 3" xfId="3260"/>
    <cellStyle name="Comma 4 7 3 2" xfId="3261"/>
    <cellStyle name="Comma 4 7 4" xfId="3262"/>
    <cellStyle name="Comma 4 7 5" xfId="3263"/>
    <cellStyle name="Comma 4 8" xfId="3264"/>
    <cellStyle name="Comma 5" xfId="38"/>
    <cellStyle name="Comma 5 2" xfId="3265"/>
    <cellStyle name="Comma 5 2 2" xfId="3266"/>
    <cellStyle name="Comma 5 3" xfId="3267"/>
    <cellStyle name="Comma 5 4" xfId="3268"/>
    <cellStyle name="Comma 5 4 2" xfId="3269"/>
    <cellStyle name="Comma 5 5" xfId="3270"/>
    <cellStyle name="Comma 5 5 2" xfId="3271"/>
    <cellStyle name="Comma 5 5 3" xfId="3272"/>
    <cellStyle name="Comma 6" xfId="53"/>
    <cellStyle name="Comma 6 2" xfId="3273"/>
    <cellStyle name="Comma 6 3" xfId="3274"/>
    <cellStyle name="Comma 6 4" xfId="3275"/>
    <cellStyle name="Comma 6 4 2" xfId="3276"/>
    <cellStyle name="Comma 6 5" xfId="3277"/>
    <cellStyle name="Comma 6 5 2" xfId="3278"/>
    <cellStyle name="Comma 6 6" xfId="3279"/>
    <cellStyle name="Comma 6 7" xfId="3280"/>
    <cellStyle name="Comma 7" xfId="3281"/>
    <cellStyle name="Comma 7 2" xfId="3282"/>
    <cellStyle name="Comma 7 3" xfId="3283"/>
    <cellStyle name="Comma 7 4" xfId="3284"/>
    <cellStyle name="Comma 7 4 2" xfId="3285"/>
    <cellStyle name="Comma 7 5" xfId="3286"/>
    <cellStyle name="Comma 7 5 2" xfId="3287"/>
    <cellStyle name="Comma 7 6" xfId="3288"/>
    <cellStyle name="Comma 7 6 2" xfId="3289"/>
    <cellStyle name="Comma 7 7" xfId="3290"/>
    <cellStyle name="Comma 7 8" xfId="3291"/>
    <cellStyle name="Comma 8" xfId="3292"/>
    <cellStyle name="Comma 8 2" xfId="3293"/>
    <cellStyle name="Comma 8 3" xfId="3294"/>
    <cellStyle name="Comma 9" xfId="3295"/>
    <cellStyle name="Comma 9 2" xfId="3296"/>
    <cellStyle name="Currency" xfId="5" builtinId="4"/>
    <cellStyle name="Currency 2" xfId="28"/>
    <cellStyle name="Currency 2 2" xfId="47"/>
    <cellStyle name="Currency 2 2 2" xfId="3297"/>
    <cellStyle name="Currency 2 3" xfId="3298"/>
    <cellStyle name="Currency 2 3 2" xfId="3299"/>
    <cellStyle name="Currency 2 4" xfId="3300"/>
    <cellStyle name="Currency 2 5" xfId="3301"/>
    <cellStyle name="Currency 3" xfId="41"/>
    <cellStyle name="Explanatory Text 10" xfId="3302"/>
    <cellStyle name="Explanatory Text 10 2" xfId="3303"/>
    <cellStyle name="Explanatory Text 10 2 2" xfId="3304"/>
    <cellStyle name="Explanatory Text 10 3" xfId="3305"/>
    <cellStyle name="Explanatory Text 11" xfId="3306"/>
    <cellStyle name="Explanatory Text 11 2" xfId="3307"/>
    <cellStyle name="Explanatory Text 11 2 2" xfId="3308"/>
    <cellStyle name="Explanatory Text 11 3" xfId="3309"/>
    <cellStyle name="Explanatory Text 12" xfId="3310"/>
    <cellStyle name="Explanatory Text 12 2" xfId="3311"/>
    <cellStyle name="Explanatory Text 12 2 2" xfId="3312"/>
    <cellStyle name="Explanatory Text 12 3" xfId="3313"/>
    <cellStyle name="Explanatory Text 13" xfId="3314"/>
    <cellStyle name="Explanatory Text 13 2" xfId="3315"/>
    <cellStyle name="Explanatory Text 13 2 2" xfId="3316"/>
    <cellStyle name="Explanatory Text 13 3" xfId="3317"/>
    <cellStyle name="Explanatory Text 14" xfId="3318"/>
    <cellStyle name="Explanatory Text 14 2" xfId="3319"/>
    <cellStyle name="Explanatory Text 14 2 2" xfId="3320"/>
    <cellStyle name="Explanatory Text 14 3" xfId="3321"/>
    <cellStyle name="Explanatory Text 15" xfId="3322"/>
    <cellStyle name="Explanatory Text 15 2" xfId="3323"/>
    <cellStyle name="Explanatory Text 15 2 2" xfId="3324"/>
    <cellStyle name="Explanatory Text 15 3" xfId="3325"/>
    <cellStyle name="Explanatory Text 16" xfId="3326"/>
    <cellStyle name="Explanatory Text 16 2" xfId="3327"/>
    <cellStyle name="Explanatory Text 16 2 2" xfId="3328"/>
    <cellStyle name="Explanatory Text 16 3" xfId="3329"/>
    <cellStyle name="Explanatory Text 17" xfId="3330"/>
    <cellStyle name="Explanatory Text 17 2" xfId="3331"/>
    <cellStyle name="Explanatory Text 17 2 2" xfId="3332"/>
    <cellStyle name="Explanatory Text 17 3" xfId="3333"/>
    <cellStyle name="Explanatory Text 18" xfId="3334"/>
    <cellStyle name="Explanatory Text 18 2" xfId="3335"/>
    <cellStyle name="Explanatory Text 18 2 2" xfId="3336"/>
    <cellStyle name="Explanatory Text 18 3" xfId="3337"/>
    <cellStyle name="Explanatory Text 19" xfId="3338"/>
    <cellStyle name="Explanatory Text 19 2" xfId="3339"/>
    <cellStyle name="Explanatory Text 19 2 2" xfId="3340"/>
    <cellStyle name="Explanatory Text 19 3" xfId="3341"/>
    <cellStyle name="Explanatory Text 2" xfId="3342"/>
    <cellStyle name="Explanatory Text 2 2" xfId="3343"/>
    <cellStyle name="Explanatory Text 2 2 2" xfId="3344"/>
    <cellStyle name="Explanatory Text 2 3" xfId="3345"/>
    <cellStyle name="Explanatory Text 20" xfId="3346"/>
    <cellStyle name="Explanatory Text 20 2" xfId="3347"/>
    <cellStyle name="Explanatory Text 20 2 2" xfId="3348"/>
    <cellStyle name="Explanatory Text 20 3" xfId="3349"/>
    <cellStyle name="Explanatory Text 21" xfId="3350"/>
    <cellStyle name="Explanatory Text 21 2" xfId="3351"/>
    <cellStyle name="Explanatory Text 21 2 2" xfId="3352"/>
    <cellStyle name="Explanatory Text 21 3" xfId="3353"/>
    <cellStyle name="Explanatory Text 22" xfId="3354"/>
    <cellStyle name="Explanatory Text 22 2" xfId="3355"/>
    <cellStyle name="Explanatory Text 22 2 2" xfId="3356"/>
    <cellStyle name="Explanatory Text 22 3" xfId="3357"/>
    <cellStyle name="Explanatory Text 23" xfId="3358"/>
    <cellStyle name="Explanatory Text 23 2" xfId="3359"/>
    <cellStyle name="Explanatory Text 23 2 2" xfId="3360"/>
    <cellStyle name="Explanatory Text 23 3" xfId="3361"/>
    <cellStyle name="Explanatory Text 24" xfId="3362"/>
    <cellStyle name="Explanatory Text 24 2" xfId="3363"/>
    <cellStyle name="Explanatory Text 24 2 2" xfId="3364"/>
    <cellStyle name="Explanatory Text 24 3" xfId="3365"/>
    <cellStyle name="Explanatory Text 25" xfId="3366"/>
    <cellStyle name="Explanatory Text 25 2" xfId="3367"/>
    <cellStyle name="Explanatory Text 25 2 2" xfId="3368"/>
    <cellStyle name="Explanatory Text 25 3" xfId="3369"/>
    <cellStyle name="Explanatory Text 26" xfId="3370"/>
    <cellStyle name="Explanatory Text 26 2" xfId="3371"/>
    <cellStyle name="Explanatory Text 26 2 2" xfId="3372"/>
    <cellStyle name="Explanatory Text 26 3" xfId="3373"/>
    <cellStyle name="Explanatory Text 27" xfId="3374"/>
    <cellStyle name="Explanatory Text 27 2" xfId="3375"/>
    <cellStyle name="Explanatory Text 27 2 2" xfId="3376"/>
    <cellStyle name="Explanatory Text 27 3" xfId="3377"/>
    <cellStyle name="Explanatory Text 28" xfId="3378"/>
    <cellStyle name="Explanatory Text 28 2" xfId="3379"/>
    <cellStyle name="Explanatory Text 28 2 2" xfId="3380"/>
    <cellStyle name="Explanatory Text 28 3" xfId="3381"/>
    <cellStyle name="Explanatory Text 3" xfId="3382"/>
    <cellStyle name="Explanatory Text 3 2" xfId="3383"/>
    <cellStyle name="Explanatory Text 3 2 2" xfId="3384"/>
    <cellStyle name="Explanatory Text 3 3" xfId="3385"/>
    <cellStyle name="Explanatory Text 4" xfId="3386"/>
    <cellStyle name="Explanatory Text 4 2" xfId="3387"/>
    <cellStyle name="Explanatory Text 4 2 2" xfId="3388"/>
    <cellStyle name="Explanatory Text 4 3" xfId="3389"/>
    <cellStyle name="Explanatory Text 5" xfId="3390"/>
    <cellStyle name="Explanatory Text 5 2" xfId="3391"/>
    <cellStyle name="Explanatory Text 5 2 2" xfId="3392"/>
    <cellStyle name="Explanatory Text 5 3" xfId="3393"/>
    <cellStyle name="Explanatory Text 6" xfId="3394"/>
    <cellStyle name="Explanatory Text 6 2" xfId="3395"/>
    <cellStyle name="Explanatory Text 6 2 2" xfId="3396"/>
    <cellStyle name="Explanatory Text 6 3" xfId="3397"/>
    <cellStyle name="Explanatory Text 7" xfId="3398"/>
    <cellStyle name="Explanatory Text 7 2" xfId="3399"/>
    <cellStyle name="Explanatory Text 7 2 2" xfId="3400"/>
    <cellStyle name="Explanatory Text 7 3" xfId="3401"/>
    <cellStyle name="Explanatory Text 8" xfId="3402"/>
    <cellStyle name="Explanatory Text 8 2" xfId="3403"/>
    <cellStyle name="Explanatory Text 8 2 2" xfId="3404"/>
    <cellStyle name="Explanatory Text 8 3" xfId="3405"/>
    <cellStyle name="Explanatory Text 9" xfId="3406"/>
    <cellStyle name="Explanatory Text 9 2" xfId="3407"/>
    <cellStyle name="Explanatory Text 9 2 2" xfId="3408"/>
    <cellStyle name="Explanatory Text 9 3" xfId="3409"/>
    <cellStyle name="Footnote" xfId="3410"/>
    <cellStyle name="Footnote 2" xfId="3411"/>
    <cellStyle name="Good 10" xfId="3412"/>
    <cellStyle name="Good 10 2" xfId="3413"/>
    <cellStyle name="Good 10 2 2" xfId="3414"/>
    <cellStyle name="Good 10 3" xfId="3415"/>
    <cellStyle name="Good 11" xfId="3416"/>
    <cellStyle name="Good 11 2" xfId="3417"/>
    <cellStyle name="Good 11 2 2" xfId="3418"/>
    <cellStyle name="Good 11 3" xfId="3419"/>
    <cellStyle name="Good 12" xfId="3420"/>
    <cellStyle name="Good 12 2" xfId="3421"/>
    <cellStyle name="Good 12 2 2" xfId="3422"/>
    <cellStyle name="Good 12 3" xfId="3423"/>
    <cellStyle name="Good 13" xfId="3424"/>
    <cellStyle name="Good 13 2" xfId="3425"/>
    <cellStyle name="Good 13 2 2" xfId="3426"/>
    <cellStyle name="Good 13 3" xfId="3427"/>
    <cellStyle name="Good 14" xfId="3428"/>
    <cellStyle name="Good 14 2" xfId="3429"/>
    <cellStyle name="Good 14 2 2" xfId="3430"/>
    <cellStyle name="Good 14 3" xfId="3431"/>
    <cellStyle name="Good 15" xfId="3432"/>
    <cellStyle name="Good 15 2" xfId="3433"/>
    <cellStyle name="Good 15 2 2" xfId="3434"/>
    <cellStyle name="Good 15 3" xfId="3435"/>
    <cellStyle name="Good 16" xfId="3436"/>
    <cellStyle name="Good 16 2" xfId="3437"/>
    <cellStyle name="Good 16 2 2" xfId="3438"/>
    <cellStyle name="Good 16 3" xfId="3439"/>
    <cellStyle name="Good 17" xfId="3440"/>
    <cellStyle name="Good 17 2" xfId="3441"/>
    <cellStyle name="Good 17 2 2" xfId="3442"/>
    <cellStyle name="Good 17 3" xfId="3443"/>
    <cellStyle name="Good 18" xfId="3444"/>
    <cellStyle name="Good 18 2" xfId="3445"/>
    <cellStyle name="Good 18 2 2" xfId="3446"/>
    <cellStyle name="Good 18 3" xfId="3447"/>
    <cellStyle name="Good 19" xfId="3448"/>
    <cellStyle name="Good 19 2" xfId="3449"/>
    <cellStyle name="Good 19 2 2" xfId="3450"/>
    <cellStyle name="Good 19 3" xfId="3451"/>
    <cellStyle name="Good 2" xfId="3452"/>
    <cellStyle name="Good 2 2" xfId="3453"/>
    <cellStyle name="Good 2 2 2" xfId="3454"/>
    <cellStyle name="Good 2 3" xfId="3455"/>
    <cellStyle name="Good 20" xfId="3456"/>
    <cellStyle name="Good 20 2" xfId="3457"/>
    <cellStyle name="Good 20 2 2" xfId="3458"/>
    <cellStyle name="Good 20 3" xfId="3459"/>
    <cellStyle name="Good 21" xfId="3460"/>
    <cellStyle name="Good 21 2" xfId="3461"/>
    <cellStyle name="Good 21 2 2" xfId="3462"/>
    <cellStyle name="Good 21 3" xfId="3463"/>
    <cellStyle name="Good 22" xfId="3464"/>
    <cellStyle name="Good 22 2" xfId="3465"/>
    <cellStyle name="Good 22 2 2" xfId="3466"/>
    <cellStyle name="Good 22 3" xfId="3467"/>
    <cellStyle name="Good 23" xfId="3468"/>
    <cellStyle name="Good 23 2" xfId="3469"/>
    <cellStyle name="Good 23 2 2" xfId="3470"/>
    <cellStyle name="Good 23 3" xfId="3471"/>
    <cellStyle name="Good 24" xfId="3472"/>
    <cellStyle name="Good 24 2" xfId="3473"/>
    <cellStyle name="Good 24 2 2" xfId="3474"/>
    <cellStyle name="Good 24 3" xfId="3475"/>
    <cellStyle name="Good 25" xfId="3476"/>
    <cellStyle name="Good 25 2" xfId="3477"/>
    <cellStyle name="Good 25 2 2" xfId="3478"/>
    <cellStyle name="Good 25 3" xfId="3479"/>
    <cellStyle name="Good 26" xfId="3480"/>
    <cellStyle name="Good 26 2" xfId="3481"/>
    <cellStyle name="Good 26 2 2" xfId="3482"/>
    <cellStyle name="Good 26 3" xfId="3483"/>
    <cellStyle name="Good 27" xfId="3484"/>
    <cellStyle name="Good 27 2" xfId="3485"/>
    <cellStyle name="Good 27 2 2" xfId="3486"/>
    <cellStyle name="Good 27 3" xfId="3487"/>
    <cellStyle name="Good 28" xfId="3488"/>
    <cellStyle name="Good 28 2" xfId="3489"/>
    <cellStyle name="Good 28 2 2" xfId="3490"/>
    <cellStyle name="Good 28 3" xfId="3491"/>
    <cellStyle name="Good 3" xfId="3492"/>
    <cellStyle name="Good 3 2" xfId="3493"/>
    <cellStyle name="Good 3 2 2" xfId="3494"/>
    <cellStyle name="Good 3 3" xfId="3495"/>
    <cellStyle name="Good 4" xfId="3496"/>
    <cellStyle name="Good 4 2" xfId="3497"/>
    <cellStyle name="Good 4 2 2" xfId="3498"/>
    <cellStyle name="Good 4 3" xfId="3499"/>
    <cellStyle name="Good 5" xfId="3500"/>
    <cellStyle name="Good 5 2" xfId="3501"/>
    <cellStyle name="Good 5 2 2" xfId="3502"/>
    <cellStyle name="Good 5 3" xfId="3503"/>
    <cellStyle name="Good 6" xfId="3504"/>
    <cellStyle name="Good 6 2" xfId="3505"/>
    <cellStyle name="Good 6 2 2" xfId="3506"/>
    <cellStyle name="Good 6 3" xfId="3507"/>
    <cellStyle name="Good 7" xfId="3508"/>
    <cellStyle name="Good 7 2" xfId="3509"/>
    <cellStyle name="Good 7 2 2" xfId="3510"/>
    <cellStyle name="Good 7 3" xfId="3511"/>
    <cellStyle name="Good 8" xfId="3512"/>
    <cellStyle name="Good 8 2" xfId="3513"/>
    <cellStyle name="Good 8 2 2" xfId="3514"/>
    <cellStyle name="Good 8 3" xfId="3515"/>
    <cellStyle name="Good 9" xfId="3516"/>
    <cellStyle name="Good 9 2" xfId="3517"/>
    <cellStyle name="Good 9 2 2" xfId="3518"/>
    <cellStyle name="Good 9 3" xfId="3519"/>
    <cellStyle name="Heading 1 10" xfId="3520"/>
    <cellStyle name="Heading 1 10 2" xfId="3521"/>
    <cellStyle name="Heading 1 10 2 2" xfId="3522"/>
    <cellStyle name="Heading 1 10 3" xfId="3523"/>
    <cellStyle name="Heading 1 11" xfId="3524"/>
    <cellStyle name="Heading 1 11 2" xfId="3525"/>
    <cellStyle name="Heading 1 11 2 2" xfId="3526"/>
    <cellStyle name="Heading 1 11 3" xfId="3527"/>
    <cellStyle name="Heading 1 12" xfId="3528"/>
    <cellStyle name="Heading 1 12 2" xfId="3529"/>
    <cellStyle name="Heading 1 12 2 2" xfId="3530"/>
    <cellStyle name="Heading 1 12 3" xfId="3531"/>
    <cellStyle name="Heading 1 13" xfId="3532"/>
    <cellStyle name="Heading 1 13 2" xfId="3533"/>
    <cellStyle name="Heading 1 13 2 2" xfId="3534"/>
    <cellStyle name="Heading 1 13 3" xfId="3535"/>
    <cellStyle name="Heading 1 14" xfId="3536"/>
    <cellStyle name="Heading 1 14 2" xfId="3537"/>
    <cellStyle name="Heading 1 14 2 2" xfId="3538"/>
    <cellStyle name="Heading 1 14 3" xfId="3539"/>
    <cellStyle name="Heading 1 15" xfId="3540"/>
    <cellStyle name="Heading 1 15 2" xfId="3541"/>
    <cellStyle name="Heading 1 15 2 2" xfId="3542"/>
    <cellStyle name="Heading 1 15 3" xfId="3543"/>
    <cellStyle name="Heading 1 16" xfId="3544"/>
    <cellStyle name="Heading 1 16 2" xfId="3545"/>
    <cellStyle name="Heading 1 16 2 2" xfId="3546"/>
    <cellStyle name="Heading 1 16 3" xfId="3547"/>
    <cellStyle name="Heading 1 17" xfId="3548"/>
    <cellStyle name="Heading 1 17 2" xfId="3549"/>
    <cellStyle name="Heading 1 17 2 2" xfId="3550"/>
    <cellStyle name="Heading 1 17 3" xfId="3551"/>
    <cellStyle name="Heading 1 18" xfId="3552"/>
    <cellStyle name="Heading 1 18 2" xfId="3553"/>
    <cellStyle name="Heading 1 18 2 2" xfId="3554"/>
    <cellStyle name="Heading 1 18 3" xfId="3555"/>
    <cellStyle name="Heading 1 19" xfId="3556"/>
    <cellStyle name="Heading 1 19 2" xfId="3557"/>
    <cellStyle name="Heading 1 19 2 2" xfId="3558"/>
    <cellStyle name="Heading 1 19 3" xfId="3559"/>
    <cellStyle name="Heading 1 2" xfId="3560"/>
    <cellStyle name="Heading 1 2 2" xfId="3561"/>
    <cellStyle name="Heading 1 2 2 2" xfId="3562"/>
    <cellStyle name="Heading 1 2 3" xfId="3563"/>
    <cellStyle name="Heading 1 20" xfId="3564"/>
    <cellStyle name="Heading 1 20 2" xfId="3565"/>
    <cellStyle name="Heading 1 20 2 2" xfId="3566"/>
    <cellStyle name="Heading 1 20 3" xfId="3567"/>
    <cellStyle name="Heading 1 21" xfId="3568"/>
    <cellStyle name="Heading 1 21 2" xfId="3569"/>
    <cellStyle name="Heading 1 21 2 2" xfId="3570"/>
    <cellStyle name="Heading 1 21 3" xfId="3571"/>
    <cellStyle name="Heading 1 22" xfId="3572"/>
    <cellStyle name="Heading 1 22 2" xfId="3573"/>
    <cellStyle name="Heading 1 22 2 2" xfId="3574"/>
    <cellStyle name="Heading 1 22 3" xfId="3575"/>
    <cellStyle name="Heading 1 23" xfId="3576"/>
    <cellStyle name="Heading 1 23 2" xfId="3577"/>
    <cellStyle name="Heading 1 23 2 2" xfId="3578"/>
    <cellStyle name="Heading 1 23 3" xfId="3579"/>
    <cellStyle name="Heading 1 24" xfId="3580"/>
    <cellStyle name="Heading 1 24 2" xfId="3581"/>
    <cellStyle name="Heading 1 24 2 2" xfId="3582"/>
    <cellStyle name="Heading 1 24 3" xfId="3583"/>
    <cellStyle name="Heading 1 25" xfId="3584"/>
    <cellStyle name="Heading 1 25 2" xfId="3585"/>
    <cellStyle name="Heading 1 25 2 2" xfId="3586"/>
    <cellStyle name="Heading 1 25 3" xfId="3587"/>
    <cellStyle name="Heading 1 26" xfId="3588"/>
    <cellStyle name="Heading 1 26 2" xfId="3589"/>
    <cellStyle name="Heading 1 26 2 2" xfId="3590"/>
    <cellStyle name="Heading 1 26 3" xfId="3591"/>
    <cellStyle name="Heading 1 27" xfId="3592"/>
    <cellStyle name="Heading 1 27 2" xfId="3593"/>
    <cellStyle name="Heading 1 27 2 2" xfId="3594"/>
    <cellStyle name="Heading 1 27 3" xfId="3595"/>
    <cellStyle name="Heading 1 28" xfId="3596"/>
    <cellStyle name="Heading 1 28 2" xfId="3597"/>
    <cellStyle name="Heading 1 28 2 2" xfId="3598"/>
    <cellStyle name="Heading 1 28 3" xfId="3599"/>
    <cellStyle name="Heading 1 3" xfId="3600"/>
    <cellStyle name="Heading 1 3 2" xfId="3601"/>
    <cellStyle name="Heading 1 3 2 2" xfId="3602"/>
    <cellStyle name="Heading 1 3 3" xfId="3603"/>
    <cellStyle name="Heading 1 4" xfId="3604"/>
    <cellStyle name="Heading 1 4 2" xfId="3605"/>
    <cellStyle name="Heading 1 4 2 2" xfId="3606"/>
    <cellStyle name="Heading 1 4 3" xfId="3607"/>
    <cellStyle name="Heading 1 5" xfId="3608"/>
    <cellStyle name="Heading 1 5 2" xfId="3609"/>
    <cellStyle name="Heading 1 5 2 2" xfId="3610"/>
    <cellStyle name="Heading 1 5 3" xfId="3611"/>
    <cellStyle name="Heading 1 6" xfId="3612"/>
    <cellStyle name="Heading 1 6 2" xfId="3613"/>
    <cellStyle name="Heading 1 6 2 2" xfId="3614"/>
    <cellStyle name="Heading 1 6 3" xfId="3615"/>
    <cellStyle name="Heading 1 7" xfId="3616"/>
    <cellStyle name="Heading 1 7 2" xfId="3617"/>
    <cellStyle name="Heading 1 7 2 2" xfId="3618"/>
    <cellStyle name="Heading 1 7 3" xfId="3619"/>
    <cellStyle name="Heading 1 8" xfId="3620"/>
    <cellStyle name="Heading 1 8 2" xfId="3621"/>
    <cellStyle name="Heading 1 8 2 2" xfId="3622"/>
    <cellStyle name="Heading 1 8 3" xfId="3623"/>
    <cellStyle name="Heading 1 9" xfId="3624"/>
    <cellStyle name="Heading 1 9 2" xfId="3625"/>
    <cellStyle name="Heading 1 9 2 2" xfId="3626"/>
    <cellStyle name="Heading 1 9 3" xfId="3627"/>
    <cellStyle name="Heading 2 10" xfId="3628"/>
    <cellStyle name="Heading 2 10 2" xfId="3629"/>
    <cellStyle name="Heading 2 10 2 2" xfId="3630"/>
    <cellStyle name="Heading 2 10 3" xfId="3631"/>
    <cellStyle name="Heading 2 11" xfId="3632"/>
    <cellStyle name="Heading 2 11 2" xfId="3633"/>
    <cellStyle name="Heading 2 11 2 2" xfId="3634"/>
    <cellStyle name="Heading 2 11 3" xfId="3635"/>
    <cellStyle name="Heading 2 12" xfId="3636"/>
    <cellStyle name="Heading 2 12 2" xfId="3637"/>
    <cellStyle name="Heading 2 12 2 2" xfId="3638"/>
    <cellStyle name="Heading 2 12 3" xfId="3639"/>
    <cellStyle name="Heading 2 13" xfId="3640"/>
    <cellStyle name="Heading 2 13 2" xfId="3641"/>
    <cellStyle name="Heading 2 13 2 2" xfId="3642"/>
    <cellStyle name="Heading 2 13 3" xfId="3643"/>
    <cellStyle name="Heading 2 14" xfId="3644"/>
    <cellStyle name="Heading 2 14 2" xfId="3645"/>
    <cellStyle name="Heading 2 14 2 2" xfId="3646"/>
    <cellStyle name="Heading 2 14 3" xfId="3647"/>
    <cellStyle name="Heading 2 15" xfId="3648"/>
    <cellStyle name="Heading 2 15 2" xfId="3649"/>
    <cellStyle name="Heading 2 15 2 2" xfId="3650"/>
    <cellStyle name="Heading 2 15 3" xfId="3651"/>
    <cellStyle name="Heading 2 16" xfId="3652"/>
    <cellStyle name="Heading 2 16 2" xfId="3653"/>
    <cellStyle name="Heading 2 16 2 2" xfId="3654"/>
    <cellStyle name="Heading 2 16 3" xfId="3655"/>
    <cellStyle name="Heading 2 17" xfId="3656"/>
    <cellStyle name="Heading 2 17 2" xfId="3657"/>
    <cellStyle name="Heading 2 17 2 2" xfId="3658"/>
    <cellStyle name="Heading 2 17 3" xfId="3659"/>
    <cellStyle name="Heading 2 18" xfId="3660"/>
    <cellStyle name="Heading 2 18 2" xfId="3661"/>
    <cellStyle name="Heading 2 18 2 2" xfId="3662"/>
    <cellStyle name="Heading 2 18 3" xfId="3663"/>
    <cellStyle name="Heading 2 19" xfId="3664"/>
    <cellStyle name="Heading 2 19 2" xfId="3665"/>
    <cellStyle name="Heading 2 19 2 2" xfId="3666"/>
    <cellStyle name="Heading 2 19 3" xfId="3667"/>
    <cellStyle name="Heading 2 2" xfId="3668"/>
    <cellStyle name="Heading 2 2 2" xfId="3669"/>
    <cellStyle name="Heading 2 2 2 2" xfId="3670"/>
    <cellStyle name="Heading 2 2 3" xfId="3671"/>
    <cellStyle name="Heading 2 20" xfId="3672"/>
    <cellStyle name="Heading 2 20 2" xfId="3673"/>
    <cellStyle name="Heading 2 20 2 2" xfId="3674"/>
    <cellStyle name="Heading 2 20 3" xfId="3675"/>
    <cellStyle name="Heading 2 21" xfId="3676"/>
    <cellStyle name="Heading 2 21 2" xfId="3677"/>
    <cellStyle name="Heading 2 21 2 2" xfId="3678"/>
    <cellStyle name="Heading 2 21 3" xfId="3679"/>
    <cellStyle name="Heading 2 22" xfId="3680"/>
    <cellStyle name="Heading 2 22 2" xfId="3681"/>
    <cellStyle name="Heading 2 22 2 2" xfId="3682"/>
    <cellStyle name="Heading 2 22 3" xfId="3683"/>
    <cellStyle name="Heading 2 23" xfId="3684"/>
    <cellStyle name="Heading 2 23 2" xfId="3685"/>
    <cellStyle name="Heading 2 23 2 2" xfId="3686"/>
    <cellStyle name="Heading 2 23 3" xfId="3687"/>
    <cellStyle name="Heading 2 24" xfId="3688"/>
    <cellStyle name="Heading 2 24 2" xfId="3689"/>
    <cellStyle name="Heading 2 24 2 2" xfId="3690"/>
    <cellStyle name="Heading 2 24 3" xfId="3691"/>
    <cellStyle name="Heading 2 25" xfId="3692"/>
    <cellStyle name="Heading 2 25 2" xfId="3693"/>
    <cellStyle name="Heading 2 25 2 2" xfId="3694"/>
    <cellStyle name="Heading 2 25 3" xfId="3695"/>
    <cellStyle name="Heading 2 26" xfId="3696"/>
    <cellStyle name="Heading 2 26 2" xfId="3697"/>
    <cellStyle name="Heading 2 26 2 2" xfId="3698"/>
    <cellStyle name="Heading 2 26 3" xfId="3699"/>
    <cellStyle name="Heading 2 27" xfId="3700"/>
    <cellStyle name="Heading 2 27 2" xfId="3701"/>
    <cellStyle name="Heading 2 27 2 2" xfId="3702"/>
    <cellStyle name="Heading 2 27 3" xfId="3703"/>
    <cellStyle name="Heading 2 28" xfId="3704"/>
    <cellStyle name="Heading 2 28 2" xfId="3705"/>
    <cellStyle name="Heading 2 28 2 2" xfId="3706"/>
    <cellStyle name="Heading 2 28 3" xfId="3707"/>
    <cellStyle name="Heading 2 3" xfId="3708"/>
    <cellStyle name="Heading 2 3 2" xfId="3709"/>
    <cellStyle name="Heading 2 3 2 2" xfId="3710"/>
    <cellStyle name="Heading 2 3 3" xfId="3711"/>
    <cellStyle name="Heading 2 4" xfId="3712"/>
    <cellStyle name="Heading 2 4 2" xfId="3713"/>
    <cellStyle name="Heading 2 4 2 2" xfId="3714"/>
    <cellStyle name="Heading 2 4 3" xfId="3715"/>
    <cellStyle name="Heading 2 5" xfId="3716"/>
    <cellStyle name="Heading 2 5 2" xfId="3717"/>
    <cellStyle name="Heading 2 5 2 2" xfId="3718"/>
    <cellStyle name="Heading 2 5 3" xfId="3719"/>
    <cellStyle name="Heading 2 6" xfId="3720"/>
    <cellStyle name="Heading 2 6 2" xfId="3721"/>
    <cellStyle name="Heading 2 6 2 2" xfId="3722"/>
    <cellStyle name="Heading 2 6 3" xfId="3723"/>
    <cellStyle name="Heading 2 7" xfId="3724"/>
    <cellStyle name="Heading 2 7 2" xfId="3725"/>
    <cellStyle name="Heading 2 7 2 2" xfId="3726"/>
    <cellStyle name="Heading 2 7 3" xfId="3727"/>
    <cellStyle name="Heading 2 8" xfId="3728"/>
    <cellStyle name="Heading 2 8 2" xfId="3729"/>
    <cellStyle name="Heading 2 8 2 2" xfId="3730"/>
    <cellStyle name="Heading 2 8 3" xfId="3731"/>
    <cellStyle name="Heading 2 9" xfId="3732"/>
    <cellStyle name="Heading 2 9 2" xfId="3733"/>
    <cellStyle name="Heading 2 9 2 2" xfId="3734"/>
    <cellStyle name="Heading 2 9 3" xfId="3735"/>
    <cellStyle name="Heading 3 10" xfId="3736"/>
    <cellStyle name="Heading 3 10 2" xfId="3737"/>
    <cellStyle name="Heading 3 10 2 2" xfId="3738"/>
    <cellStyle name="Heading 3 10 3" xfId="3739"/>
    <cellStyle name="Heading 3 11" xfId="3740"/>
    <cellStyle name="Heading 3 11 2" xfId="3741"/>
    <cellStyle name="Heading 3 11 2 2" xfId="3742"/>
    <cellStyle name="Heading 3 11 3" xfId="3743"/>
    <cellStyle name="Heading 3 12" xfId="3744"/>
    <cellStyle name="Heading 3 12 2" xfId="3745"/>
    <cellStyle name="Heading 3 12 2 2" xfId="3746"/>
    <cellStyle name="Heading 3 12 3" xfId="3747"/>
    <cellStyle name="Heading 3 13" xfId="3748"/>
    <cellStyle name="Heading 3 13 2" xfId="3749"/>
    <cellStyle name="Heading 3 13 2 2" xfId="3750"/>
    <cellStyle name="Heading 3 13 3" xfId="3751"/>
    <cellStyle name="Heading 3 14" xfId="3752"/>
    <cellStyle name="Heading 3 14 2" xfId="3753"/>
    <cellStyle name="Heading 3 14 2 2" xfId="3754"/>
    <cellStyle name="Heading 3 14 3" xfId="3755"/>
    <cellStyle name="Heading 3 15" xfId="3756"/>
    <cellStyle name="Heading 3 15 2" xfId="3757"/>
    <cellStyle name="Heading 3 15 2 2" xfId="3758"/>
    <cellStyle name="Heading 3 15 3" xfId="3759"/>
    <cellStyle name="Heading 3 16" xfId="3760"/>
    <cellStyle name="Heading 3 16 2" xfId="3761"/>
    <cellStyle name="Heading 3 16 2 2" xfId="3762"/>
    <cellStyle name="Heading 3 16 3" xfId="3763"/>
    <cellStyle name="Heading 3 17" xfId="3764"/>
    <cellStyle name="Heading 3 17 2" xfId="3765"/>
    <cellStyle name="Heading 3 17 2 2" xfId="3766"/>
    <cellStyle name="Heading 3 17 3" xfId="3767"/>
    <cellStyle name="Heading 3 18" xfId="3768"/>
    <cellStyle name="Heading 3 18 2" xfId="3769"/>
    <cellStyle name="Heading 3 18 2 2" xfId="3770"/>
    <cellStyle name="Heading 3 18 3" xfId="3771"/>
    <cellStyle name="Heading 3 19" xfId="3772"/>
    <cellStyle name="Heading 3 19 2" xfId="3773"/>
    <cellStyle name="Heading 3 19 2 2" xfId="3774"/>
    <cellStyle name="Heading 3 19 3" xfId="3775"/>
    <cellStyle name="Heading 3 2" xfId="3776"/>
    <cellStyle name="Heading 3 2 2" xfId="3777"/>
    <cellStyle name="Heading 3 2 2 2" xfId="3778"/>
    <cellStyle name="Heading 3 2 3" xfId="3779"/>
    <cellStyle name="Heading 3 20" xfId="3780"/>
    <cellStyle name="Heading 3 20 2" xfId="3781"/>
    <cellStyle name="Heading 3 20 2 2" xfId="3782"/>
    <cellStyle name="Heading 3 20 3" xfId="3783"/>
    <cellStyle name="Heading 3 21" xfId="3784"/>
    <cellStyle name="Heading 3 21 2" xfId="3785"/>
    <cellStyle name="Heading 3 21 2 2" xfId="3786"/>
    <cellStyle name="Heading 3 21 3" xfId="3787"/>
    <cellStyle name="Heading 3 22" xfId="3788"/>
    <cellStyle name="Heading 3 22 2" xfId="3789"/>
    <cellStyle name="Heading 3 22 2 2" xfId="3790"/>
    <cellStyle name="Heading 3 22 3" xfId="3791"/>
    <cellStyle name="Heading 3 23" xfId="3792"/>
    <cellStyle name="Heading 3 23 2" xfId="3793"/>
    <cellStyle name="Heading 3 23 2 2" xfId="3794"/>
    <cellStyle name="Heading 3 23 3" xfId="3795"/>
    <cellStyle name="Heading 3 24" xfId="3796"/>
    <cellStyle name="Heading 3 24 2" xfId="3797"/>
    <cellStyle name="Heading 3 24 2 2" xfId="3798"/>
    <cellStyle name="Heading 3 24 3" xfId="3799"/>
    <cellStyle name="Heading 3 25" xfId="3800"/>
    <cellStyle name="Heading 3 25 2" xfId="3801"/>
    <cellStyle name="Heading 3 25 2 2" xfId="3802"/>
    <cellStyle name="Heading 3 25 3" xfId="3803"/>
    <cellStyle name="Heading 3 26" xfId="3804"/>
    <cellStyle name="Heading 3 26 2" xfId="3805"/>
    <cellStyle name="Heading 3 26 2 2" xfId="3806"/>
    <cellStyle name="Heading 3 26 3" xfId="3807"/>
    <cellStyle name="Heading 3 27" xfId="3808"/>
    <cellStyle name="Heading 3 27 2" xfId="3809"/>
    <cellStyle name="Heading 3 27 2 2" xfId="3810"/>
    <cellStyle name="Heading 3 27 3" xfId="3811"/>
    <cellStyle name="Heading 3 28" xfId="3812"/>
    <cellStyle name="Heading 3 28 2" xfId="3813"/>
    <cellStyle name="Heading 3 28 2 2" xfId="3814"/>
    <cellStyle name="Heading 3 28 3" xfId="3815"/>
    <cellStyle name="Heading 3 3" xfId="3816"/>
    <cellStyle name="Heading 3 3 2" xfId="3817"/>
    <cellStyle name="Heading 3 3 2 2" xfId="3818"/>
    <cellStyle name="Heading 3 3 3" xfId="3819"/>
    <cellStyle name="Heading 3 4" xfId="3820"/>
    <cellStyle name="Heading 3 4 2" xfId="3821"/>
    <cellStyle name="Heading 3 4 2 2" xfId="3822"/>
    <cellStyle name="Heading 3 4 3" xfId="3823"/>
    <cellStyle name="Heading 3 5" xfId="3824"/>
    <cellStyle name="Heading 3 5 2" xfId="3825"/>
    <cellStyle name="Heading 3 5 2 2" xfId="3826"/>
    <cellStyle name="Heading 3 5 3" xfId="3827"/>
    <cellStyle name="Heading 3 6" xfId="3828"/>
    <cellStyle name="Heading 3 6 2" xfId="3829"/>
    <cellStyle name="Heading 3 6 2 2" xfId="3830"/>
    <cellStyle name="Heading 3 6 3" xfId="3831"/>
    <cellStyle name="Heading 3 7" xfId="3832"/>
    <cellStyle name="Heading 3 7 2" xfId="3833"/>
    <cellStyle name="Heading 3 7 2 2" xfId="3834"/>
    <cellStyle name="Heading 3 7 3" xfId="3835"/>
    <cellStyle name="Heading 3 8" xfId="3836"/>
    <cellStyle name="Heading 3 8 2" xfId="3837"/>
    <cellStyle name="Heading 3 8 2 2" xfId="3838"/>
    <cellStyle name="Heading 3 8 3" xfId="3839"/>
    <cellStyle name="Heading 3 9" xfId="3840"/>
    <cellStyle name="Heading 3 9 2" xfId="3841"/>
    <cellStyle name="Heading 3 9 2 2" xfId="3842"/>
    <cellStyle name="Heading 3 9 3" xfId="3843"/>
    <cellStyle name="Heading 4 10" xfId="3844"/>
    <cellStyle name="Heading 4 10 2" xfId="3845"/>
    <cellStyle name="Heading 4 10 2 2" xfId="3846"/>
    <cellStyle name="Heading 4 10 3" xfId="3847"/>
    <cellStyle name="Heading 4 11" xfId="3848"/>
    <cellStyle name="Heading 4 11 2" xfId="3849"/>
    <cellStyle name="Heading 4 11 2 2" xfId="3850"/>
    <cellStyle name="Heading 4 11 3" xfId="3851"/>
    <cellStyle name="Heading 4 12" xfId="3852"/>
    <cellStyle name="Heading 4 12 2" xfId="3853"/>
    <cellStyle name="Heading 4 12 2 2" xfId="3854"/>
    <cellStyle name="Heading 4 12 3" xfId="3855"/>
    <cellStyle name="Heading 4 13" xfId="3856"/>
    <cellStyle name="Heading 4 13 2" xfId="3857"/>
    <cellStyle name="Heading 4 13 2 2" xfId="3858"/>
    <cellStyle name="Heading 4 13 3" xfId="3859"/>
    <cellStyle name="Heading 4 14" xfId="3860"/>
    <cellStyle name="Heading 4 14 2" xfId="3861"/>
    <cellStyle name="Heading 4 14 2 2" xfId="3862"/>
    <cellStyle name="Heading 4 14 3" xfId="3863"/>
    <cellStyle name="Heading 4 15" xfId="3864"/>
    <cellStyle name="Heading 4 15 2" xfId="3865"/>
    <cellStyle name="Heading 4 15 2 2" xfId="3866"/>
    <cellStyle name="Heading 4 15 3" xfId="3867"/>
    <cellStyle name="Heading 4 16" xfId="3868"/>
    <cellStyle name="Heading 4 16 2" xfId="3869"/>
    <cellStyle name="Heading 4 16 2 2" xfId="3870"/>
    <cellStyle name="Heading 4 16 3" xfId="3871"/>
    <cellStyle name="Heading 4 17" xfId="3872"/>
    <cellStyle name="Heading 4 17 2" xfId="3873"/>
    <cellStyle name="Heading 4 17 2 2" xfId="3874"/>
    <cellStyle name="Heading 4 17 3" xfId="3875"/>
    <cellStyle name="Heading 4 18" xfId="3876"/>
    <cellStyle name="Heading 4 18 2" xfId="3877"/>
    <cellStyle name="Heading 4 18 2 2" xfId="3878"/>
    <cellStyle name="Heading 4 18 3" xfId="3879"/>
    <cellStyle name="Heading 4 19" xfId="3880"/>
    <cellStyle name="Heading 4 19 2" xfId="3881"/>
    <cellStyle name="Heading 4 19 2 2" xfId="3882"/>
    <cellStyle name="Heading 4 19 3" xfId="3883"/>
    <cellStyle name="Heading 4 2" xfId="3884"/>
    <cellStyle name="Heading 4 2 2" xfId="3885"/>
    <cellStyle name="Heading 4 2 2 2" xfId="3886"/>
    <cellStyle name="Heading 4 2 3" xfId="3887"/>
    <cellStyle name="Heading 4 20" xfId="3888"/>
    <cellStyle name="Heading 4 20 2" xfId="3889"/>
    <cellStyle name="Heading 4 20 2 2" xfId="3890"/>
    <cellStyle name="Heading 4 20 3" xfId="3891"/>
    <cellStyle name="Heading 4 21" xfId="3892"/>
    <cellStyle name="Heading 4 21 2" xfId="3893"/>
    <cellStyle name="Heading 4 21 2 2" xfId="3894"/>
    <cellStyle name="Heading 4 21 3" xfId="3895"/>
    <cellStyle name="Heading 4 22" xfId="3896"/>
    <cellStyle name="Heading 4 22 2" xfId="3897"/>
    <cellStyle name="Heading 4 22 2 2" xfId="3898"/>
    <cellStyle name="Heading 4 22 3" xfId="3899"/>
    <cellStyle name="Heading 4 23" xfId="3900"/>
    <cellStyle name="Heading 4 23 2" xfId="3901"/>
    <cellStyle name="Heading 4 23 2 2" xfId="3902"/>
    <cellStyle name="Heading 4 23 3" xfId="3903"/>
    <cellStyle name="Heading 4 24" xfId="3904"/>
    <cellStyle name="Heading 4 24 2" xfId="3905"/>
    <cellStyle name="Heading 4 24 2 2" xfId="3906"/>
    <cellStyle name="Heading 4 24 3" xfId="3907"/>
    <cellStyle name="Heading 4 25" xfId="3908"/>
    <cellStyle name="Heading 4 25 2" xfId="3909"/>
    <cellStyle name="Heading 4 25 2 2" xfId="3910"/>
    <cellStyle name="Heading 4 25 3" xfId="3911"/>
    <cellStyle name="Heading 4 26" xfId="3912"/>
    <cellStyle name="Heading 4 26 2" xfId="3913"/>
    <cellStyle name="Heading 4 26 2 2" xfId="3914"/>
    <cellStyle name="Heading 4 26 3" xfId="3915"/>
    <cellStyle name="Heading 4 27" xfId="3916"/>
    <cellStyle name="Heading 4 27 2" xfId="3917"/>
    <cellStyle name="Heading 4 27 2 2" xfId="3918"/>
    <cellStyle name="Heading 4 27 3" xfId="3919"/>
    <cellStyle name="Heading 4 28" xfId="3920"/>
    <cellStyle name="Heading 4 28 2" xfId="3921"/>
    <cellStyle name="Heading 4 28 2 2" xfId="3922"/>
    <cellStyle name="Heading 4 28 3" xfId="3923"/>
    <cellStyle name="Heading 4 3" xfId="3924"/>
    <cellStyle name="Heading 4 3 2" xfId="3925"/>
    <cellStyle name="Heading 4 3 2 2" xfId="3926"/>
    <cellStyle name="Heading 4 3 3" xfId="3927"/>
    <cellStyle name="Heading 4 4" xfId="3928"/>
    <cellStyle name="Heading 4 4 2" xfId="3929"/>
    <cellStyle name="Heading 4 4 2 2" xfId="3930"/>
    <cellStyle name="Heading 4 4 3" xfId="3931"/>
    <cellStyle name="Heading 4 5" xfId="3932"/>
    <cellStyle name="Heading 4 5 2" xfId="3933"/>
    <cellStyle name="Heading 4 5 2 2" xfId="3934"/>
    <cellStyle name="Heading 4 5 3" xfId="3935"/>
    <cellStyle name="Heading 4 6" xfId="3936"/>
    <cellStyle name="Heading 4 6 2" xfId="3937"/>
    <cellStyle name="Heading 4 6 2 2" xfId="3938"/>
    <cellStyle name="Heading 4 6 3" xfId="3939"/>
    <cellStyle name="Heading 4 7" xfId="3940"/>
    <cellStyle name="Heading 4 7 2" xfId="3941"/>
    <cellStyle name="Heading 4 7 2 2" xfId="3942"/>
    <cellStyle name="Heading 4 7 3" xfId="3943"/>
    <cellStyle name="Heading 4 8" xfId="3944"/>
    <cellStyle name="Heading 4 8 2" xfId="3945"/>
    <cellStyle name="Heading 4 8 2 2" xfId="3946"/>
    <cellStyle name="Heading 4 8 3" xfId="3947"/>
    <cellStyle name="Heading 4 9" xfId="3948"/>
    <cellStyle name="Heading 4 9 2" xfId="3949"/>
    <cellStyle name="Heading 4 9 2 2" xfId="3950"/>
    <cellStyle name="Heading 4 9 3" xfId="3951"/>
    <cellStyle name="Hyperlink 2" xfId="3952"/>
    <cellStyle name="Hyperlink 2 2" xfId="3953"/>
    <cellStyle name="Hyperlink 2 2 2" xfId="3954"/>
    <cellStyle name="Hyperlink 2 3" xfId="3955"/>
    <cellStyle name="Hyperlink 3" xfId="3956"/>
    <cellStyle name="Hyperlink 4" xfId="3957"/>
    <cellStyle name="Hyperlink 5" xfId="3958"/>
    <cellStyle name="Hyperlink 6" xfId="3959"/>
    <cellStyle name="Hyperlink 7" xfId="3960"/>
    <cellStyle name="Hyperlink 7 2" xfId="3961"/>
    <cellStyle name="Hyperlink 8" xfId="3962"/>
    <cellStyle name="Hyperlink 8 2" xfId="3963"/>
    <cellStyle name="Input 10" xfId="3964"/>
    <cellStyle name="Input 10 2" xfId="3965"/>
    <cellStyle name="Input 10 2 2" xfId="3966"/>
    <cellStyle name="Input 10 3" xfId="3967"/>
    <cellStyle name="Input 11" xfId="3968"/>
    <cellStyle name="Input 11 2" xfId="3969"/>
    <cellStyle name="Input 11 2 2" xfId="3970"/>
    <cellStyle name="Input 11 3" xfId="3971"/>
    <cellStyle name="Input 12" xfId="3972"/>
    <cellStyle name="Input 12 2" xfId="3973"/>
    <cellStyle name="Input 12 2 2" xfId="3974"/>
    <cellStyle name="Input 12 3" xfId="3975"/>
    <cellStyle name="Input 13" xfId="3976"/>
    <cellStyle name="Input 13 2" xfId="3977"/>
    <cellStyle name="Input 13 2 2" xfId="3978"/>
    <cellStyle name="Input 13 3" xfId="3979"/>
    <cellStyle name="Input 14" xfId="3980"/>
    <cellStyle name="Input 14 2" xfId="3981"/>
    <cellStyle name="Input 14 2 2" xfId="3982"/>
    <cellStyle name="Input 14 3" xfId="3983"/>
    <cellStyle name="Input 15" xfId="3984"/>
    <cellStyle name="Input 15 2" xfId="3985"/>
    <cellStyle name="Input 15 2 2" xfId="3986"/>
    <cellStyle name="Input 15 3" xfId="3987"/>
    <cellStyle name="Input 16" xfId="3988"/>
    <cellStyle name="Input 16 2" xfId="3989"/>
    <cellStyle name="Input 16 2 2" xfId="3990"/>
    <cellStyle name="Input 16 3" xfId="3991"/>
    <cellStyle name="Input 17" xfId="3992"/>
    <cellStyle name="Input 17 2" xfId="3993"/>
    <cellStyle name="Input 17 2 2" xfId="3994"/>
    <cellStyle name="Input 17 3" xfId="3995"/>
    <cellStyle name="Input 18" xfId="3996"/>
    <cellStyle name="Input 18 2" xfId="3997"/>
    <cellStyle name="Input 18 2 2" xfId="3998"/>
    <cellStyle name="Input 18 3" xfId="3999"/>
    <cellStyle name="Input 19" xfId="4000"/>
    <cellStyle name="Input 19 2" xfId="4001"/>
    <cellStyle name="Input 19 2 2" xfId="4002"/>
    <cellStyle name="Input 19 3" xfId="4003"/>
    <cellStyle name="Input 2" xfId="4004"/>
    <cellStyle name="Input 2 2" xfId="4005"/>
    <cellStyle name="Input 2 2 2" xfId="4006"/>
    <cellStyle name="Input 2 3" xfId="4007"/>
    <cellStyle name="Input 20" xfId="4008"/>
    <cellStyle name="Input 20 2" xfId="4009"/>
    <cellStyle name="Input 20 2 2" xfId="4010"/>
    <cellStyle name="Input 20 3" xfId="4011"/>
    <cellStyle name="Input 21" xfId="4012"/>
    <cellStyle name="Input 21 2" xfId="4013"/>
    <cellStyle name="Input 21 2 2" xfId="4014"/>
    <cellStyle name="Input 21 3" xfId="4015"/>
    <cellStyle name="Input 22" xfId="4016"/>
    <cellStyle name="Input 22 2" xfId="4017"/>
    <cellStyle name="Input 22 2 2" xfId="4018"/>
    <cellStyle name="Input 22 3" xfId="4019"/>
    <cellStyle name="Input 23" xfId="4020"/>
    <cellStyle name="Input 23 2" xfId="4021"/>
    <cellStyle name="Input 23 2 2" xfId="4022"/>
    <cellStyle name="Input 23 3" xfId="4023"/>
    <cellStyle name="Input 24" xfId="4024"/>
    <cellStyle name="Input 24 2" xfId="4025"/>
    <cellStyle name="Input 24 2 2" xfId="4026"/>
    <cellStyle name="Input 24 3" xfId="4027"/>
    <cellStyle name="Input 25" xfId="4028"/>
    <cellStyle name="Input 25 2" xfId="4029"/>
    <cellStyle name="Input 25 2 2" xfId="4030"/>
    <cellStyle name="Input 25 3" xfId="4031"/>
    <cellStyle name="Input 26" xfId="4032"/>
    <cellStyle name="Input 26 2" xfId="4033"/>
    <cellStyle name="Input 26 2 2" xfId="4034"/>
    <cellStyle name="Input 26 3" xfId="4035"/>
    <cellStyle name="Input 27" xfId="4036"/>
    <cellStyle name="Input 27 2" xfId="4037"/>
    <cellStyle name="Input 27 2 2" xfId="4038"/>
    <cellStyle name="Input 27 3" xfId="4039"/>
    <cellStyle name="Input 28" xfId="4040"/>
    <cellStyle name="Input 28 2" xfId="4041"/>
    <cellStyle name="Input 28 2 2" xfId="4042"/>
    <cellStyle name="Input 28 3" xfId="4043"/>
    <cellStyle name="Input 3" xfId="4044"/>
    <cellStyle name="Input 3 2" xfId="4045"/>
    <cellStyle name="Input 3 2 2" xfId="4046"/>
    <cellStyle name="Input 3 3" xfId="4047"/>
    <cellStyle name="Input 4" xfId="4048"/>
    <cellStyle name="Input 4 2" xfId="4049"/>
    <cellStyle name="Input 4 2 2" xfId="4050"/>
    <cellStyle name="Input 4 3" xfId="4051"/>
    <cellStyle name="Input 5" xfId="4052"/>
    <cellStyle name="Input 5 2" xfId="4053"/>
    <cellStyle name="Input 5 2 2" xfId="4054"/>
    <cellStyle name="Input 5 3" xfId="4055"/>
    <cellStyle name="Input 6" xfId="4056"/>
    <cellStyle name="Input 6 2" xfId="4057"/>
    <cellStyle name="Input 6 2 2" xfId="4058"/>
    <cellStyle name="Input 6 3" xfId="4059"/>
    <cellStyle name="Input 7" xfId="4060"/>
    <cellStyle name="Input 7 2" xfId="4061"/>
    <cellStyle name="Input 7 2 2" xfId="4062"/>
    <cellStyle name="Input 7 3" xfId="4063"/>
    <cellStyle name="Input 8" xfId="4064"/>
    <cellStyle name="Input 8 2" xfId="4065"/>
    <cellStyle name="Input 8 2 2" xfId="4066"/>
    <cellStyle name="Input 8 3" xfId="4067"/>
    <cellStyle name="Input 9" xfId="4068"/>
    <cellStyle name="Input 9 2" xfId="4069"/>
    <cellStyle name="Input 9 2 2" xfId="4070"/>
    <cellStyle name="Input 9 3" xfId="4071"/>
    <cellStyle name="Linked Cell 10" xfId="4072"/>
    <cellStyle name="Linked Cell 10 2" xfId="4073"/>
    <cellStyle name="Linked Cell 10 2 2" xfId="4074"/>
    <cellStyle name="Linked Cell 10 3" xfId="4075"/>
    <cellStyle name="Linked Cell 11" xfId="4076"/>
    <cellStyle name="Linked Cell 11 2" xfId="4077"/>
    <cellStyle name="Linked Cell 11 2 2" xfId="4078"/>
    <cellStyle name="Linked Cell 11 3" xfId="4079"/>
    <cellStyle name="Linked Cell 12" xfId="4080"/>
    <cellStyle name="Linked Cell 12 2" xfId="4081"/>
    <cellStyle name="Linked Cell 12 2 2" xfId="4082"/>
    <cellStyle name="Linked Cell 12 3" xfId="4083"/>
    <cellStyle name="Linked Cell 13" xfId="4084"/>
    <cellStyle name="Linked Cell 13 2" xfId="4085"/>
    <cellStyle name="Linked Cell 13 2 2" xfId="4086"/>
    <cellStyle name="Linked Cell 13 3" xfId="4087"/>
    <cellStyle name="Linked Cell 14" xfId="4088"/>
    <cellStyle name="Linked Cell 14 2" xfId="4089"/>
    <cellStyle name="Linked Cell 14 2 2" xfId="4090"/>
    <cellStyle name="Linked Cell 14 3" xfId="4091"/>
    <cellStyle name="Linked Cell 15" xfId="4092"/>
    <cellStyle name="Linked Cell 15 2" xfId="4093"/>
    <cellStyle name="Linked Cell 15 2 2" xfId="4094"/>
    <cellStyle name="Linked Cell 15 3" xfId="4095"/>
    <cellStyle name="Linked Cell 16" xfId="4096"/>
    <cellStyle name="Linked Cell 16 2" xfId="4097"/>
    <cellStyle name="Linked Cell 16 2 2" xfId="4098"/>
    <cellStyle name="Linked Cell 16 3" xfId="4099"/>
    <cellStyle name="Linked Cell 17" xfId="4100"/>
    <cellStyle name="Linked Cell 17 2" xfId="4101"/>
    <cellStyle name="Linked Cell 17 2 2" xfId="4102"/>
    <cellStyle name="Linked Cell 17 3" xfId="4103"/>
    <cellStyle name="Linked Cell 18" xfId="4104"/>
    <cellStyle name="Linked Cell 18 2" xfId="4105"/>
    <cellStyle name="Linked Cell 18 2 2" xfId="4106"/>
    <cellStyle name="Linked Cell 18 3" xfId="4107"/>
    <cellStyle name="Linked Cell 19" xfId="4108"/>
    <cellStyle name="Linked Cell 19 2" xfId="4109"/>
    <cellStyle name="Linked Cell 19 2 2" xfId="4110"/>
    <cellStyle name="Linked Cell 19 3" xfId="4111"/>
    <cellStyle name="Linked Cell 2" xfId="4112"/>
    <cellStyle name="Linked Cell 2 2" xfId="4113"/>
    <cellStyle name="Linked Cell 2 2 2" xfId="4114"/>
    <cellStyle name="Linked Cell 2 3" xfId="4115"/>
    <cellStyle name="Linked Cell 20" xfId="4116"/>
    <cellStyle name="Linked Cell 20 2" xfId="4117"/>
    <cellStyle name="Linked Cell 20 2 2" xfId="4118"/>
    <cellStyle name="Linked Cell 20 3" xfId="4119"/>
    <cellStyle name="Linked Cell 21" xfId="4120"/>
    <cellStyle name="Linked Cell 21 2" xfId="4121"/>
    <cellStyle name="Linked Cell 21 2 2" xfId="4122"/>
    <cellStyle name="Linked Cell 21 3" xfId="4123"/>
    <cellStyle name="Linked Cell 22" xfId="4124"/>
    <cellStyle name="Linked Cell 22 2" xfId="4125"/>
    <cellStyle name="Linked Cell 22 2 2" xfId="4126"/>
    <cellStyle name="Linked Cell 22 3" xfId="4127"/>
    <cellStyle name="Linked Cell 23" xfId="4128"/>
    <cellStyle name="Linked Cell 23 2" xfId="4129"/>
    <cellStyle name="Linked Cell 23 2 2" xfId="4130"/>
    <cellStyle name="Linked Cell 23 3" xfId="4131"/>
    <cellStyle name="Linked Cell 24" xfId="4132"/>
    <cellStyle name="Linked Cell 24 2" xfId="4133"/>
    <cellStyle name="Linked Cell 24 2 2" xfId="4134"/>
    <cellStyle name="Linked Cell 24 3" xfId="4135"/>
    <cellStyle name="Linked Cell 25" xfId="4136"/>
    <cellStyle name="Linked Cell 25 2" xfId="4137"/>
    <cellStyle name="Linked Cell 25 2 2" xfId="4138"/>
    <cellStyle name="Linked Cell 25 3" xfId="4139"/>
    <cellStyle name="Linked Cell 26" xfId="4140"/>
    <cellStyle name="Linked Cell 26 2" xfId="4141"/>
    <cellStyle name="Linked Cell 26 2 2" xfId="4142"/>
    <cellStyle name="Linked Cell 26 3" xfId="4143"/>
    <cellStyle name="Linked Cell 27" xfId="4144"/>
    <cellStyle name="Linked Cell 27 2" xfId="4145"/>
    <cellStyle name="Linked Cell 27 2 2" xfId="4146"/>
    <cellStyle name="Linked Cell 27 3" xfId="4147"/>
    <cellStyle name="Linked Cell 28" xfId="4148"/>
    <cellStyle name="Linked Cell 28 2" xfId="4149"/>
    <cellStyle name="Linked Cell 28 2 2" xfId="4150"/>
    <cellStyle name="Linked Cell 28 3" xfId="4151"/>
    <cellStyle name="Linked Cell 3" xfId="4152"/>
    <cellStyle name="Linked Cell 3 2" xfId="4153"/>
    <cellStyle name="Linked Cell 3 2 2" xfId="4154"/>
    <cellStyle name="Linked Cell 3 3" xfId="4155"/>
    <cellStyle name="Linked Cell 4" xfId="4156"/>
    <cellStyle name="Linked Cell 4 2" xfId="4157"/>
    <cellStyle name="Linked Cell 4 2 2" xfId="4158"/>
    <cellStyle name="Linked Cell 4 3" xfId="4159"/>
    <cellStyle name="Linked Cell 5" xfId="4160"/>
    <cellStyle name="Linked Cell 5 2" xfId="4161"/>
    <cellStyle name="Linked Cell 5 2 2" xfId="4162"/>
    <cellStyle name="Linked Cell 5 3" xfId="4163"/>
    <cellStyle name="Linked Cell 6" xfId="4164"/>
    <cellStyle name="Linked Cell 6 2" xfId="4165"/>
    <cellStyle name="Linked Cell 6 2 2" xfId="4166"/>
    <cellStyle name="Linked Cell 6 3" xfId="4167"/>
    <cellStyle name="Linked Cell 7" xfId="4168"/>
    <cellStyle name="Linked Cell 7 2" xfId="4169"/>
    <cellStyle name="Linked Cell 7 2 2" xfId="4170"/>
    <cellStyle name="Linked Cell 7 3" xfId="4171"/>
    <cellStyle name="Linked Cell 8" xfId="4172"/>
    <cellStyle name="Linked Cell 8 2" xfId="4173"/>
    <cellStyle name="Linked Cell 8 2 2" xfId="4174"/>
    <cellStyle name="Linked Cell 8 3" xfId="4175"/>
    <cellStyle name="Linked Cell 9" xfId="4176"/>
    <cellStyle name="Linked Cell 9 2" xfId="4177"/>
    <cellStyle name="Linked Cell 9 2 2" xfId="4178"/>
    <cellStyle name="Linked Cell 9 3" xfId="4179"/>
    <cellStyle name="MS_Arabic" xfId="6"/>
    <cellStyle name="Neutral 10" xfId="4180"/>
    <cellStyle name="Neutral 10 2" xfId="4181"/>
    <cellStyle name="Neutral 10 2 2" xfId="4182"/>
    <cellStyle name="Neutral 10 3" xfId="4183"/>
    <cellStyle name="Neutral 11" xfId="4184"/>
    <cellStyle name="Neutral 11 2" xfId="4185"/>
    <cellStyle name="Neutral 11 2 2" xfId="4186"/>
    <cellStyle name="Neutral 11 3" xfId="4187"/>
    <cellStyle name="Neutral 12" xfId="4188"/>
    <cellStyle name="Neutral 12 2" xfId="4189"/>
    <cellStyle name="Neutral 12 2 2" xfId="4190"/>
    <cellStyle name="Neutral 12 3" xfId="4191"/>
    <cellStyle name="Neutral 13" xfId="4192"/>
    <cellStyle name="Neutral 13 2" xfId="4193"/>
    <cellStyle name="Neutral 13 2 2" xfId="4194"/>
    <cellStyle name="Neutral 13 3" xfId="4195"/>
    <cellStyle name="Neutral 14" xfId="4196"/>
    <cellStyle name="Neutral 14 2" xfId="4197"/>
    <cellStyle name="Neutral 14 2 2" xfId="4198"/>
    <cellStyle name="Neutral 14 3" xfId="4199"/>
    <cellStyle name="Neutral 15" xfId="4200"/>
    <cellStyle name="Neutral 15 2" xfId="4201"/>
    <cellStyle name="Neutral 15 2 2" xfId="4202"/>
    <cellStyle name="Neutral 15 3" xfId="4203"/>
    <cellStyle name="Neutral 16" xfId="4204"/>
    <cellStyle name="Neutral 16 2" xfId="4205"/>
    <cellStyle name="Neutral 16 2 2" xfId="4206"/>
    <cellStyle name="Neutral 16 3" xfId="4207"/>
    <cellStyle name="Neutral 17" xfId="4208"/>
    <cellStyle name="Neutral 17 2" xfId="4209"/>
    <cellStyle name="Neutral 17 2 2" xfId="4210"/>
    <cellStyle name="Neutral 17 3" xfId="4211"/>
    <cellStyle name="Neutral 18" xfId="4212"/>
    <cellStyle name="Neutral 18 2" xfId="4213"/>
    <cellStyle name="Neutral 18 2 2" xfId="4214"/>
    <cellStyle name="Neutral 18 3" xfId="4215"/>
    <cellStyle name="Neutral 19" xfId="4216"/>
    <cellStyle name="Neutral 19 2" xfId="4217"/>
    <cellStyle name="Neutral 19 2 2" xfId="4218"/>
    <cellStyle name="Neutral 19 3" xfId="4219"/>
    <cellStyle name="Neutral 2" xfId="4220"/>
    <cellStyle name="Neutral 2 2" xfId="4221"/>
    <cellStyle name="Neutral 2 2 2" xfId="4222"/>
    <cellStyle name="Neutral 2 3" xfId="4223"/>
    <cellStyle name="Neutral 20" xfId="4224"/>
    <cellStyle name="Neutral 20 2" xfId="4225"/>
    <cellStyle name="Neutral 20 2 2" xfId="4226"/>
    <cellStyle name="Neutral 20 3" xfId="4227"/>
    <cellStyle name="Neutral 21" xfId="4228"/>
    <cellStyle name="Neutral 21 2" xfId="4229"/>
    <cellStyle name="Neutral 21 2 2" xfId="4230"/>
    <cellStyle name="Neutral 21 3" xfId="4231"/>
    <cellStyle name="Neutral 22" xfId="4232"/>
    <cellStyle name="Neutral 22 2" xfId="4233"/>
    <cellStyle name="Neutral 22 2 2" xfId="4234"/>
    <cellStyle name="Neutral 22 3" xfId="4235"/>
    <cellStyle name="Neutral 23" xfId="4236"/>
    <cellStyle name="Neutral 23 2" xfId="4237"/>
    <cellStyle name="Neutral 23 2 2" xfId="4238"/>
    <cellStyle name="Neutral 23 3" xfId="4239"/>
    <cellStyle name="Neutral 24" xfId="4240"/>
    <cellStyle name="Neutral 24 2" xfId="4241"/>
    <cellStyle name="Neutral 24 2 2" xfId="4242"/>
    <cellStyle name="Neutral 24 3" xfId="4243"/>
    <cellStyle name="Neutral 25" xfId="4244"/>
    <cellStyle name="Neutral 25 2" xfId="4245"/>
    <cellStyle name="Neutral 25 2 2" xfId="4246"/>
    <cellStyle name="Neutral 25 3" xfId="4247"/>
    <cellStyle name="Neutral 26" xfId="4248"/>
    <cellStyle name="Neutral 26 2" xfId="4249"/>
    <cellStyle name="Neutral 26 2 2" xfId="4250"/>
    <cellStyle name="Neutral 26 3" xfId="4251"/>
    <cellStyle name="Neutral 27" xfId="4252"/>
    <cellStyle name="Neutral 27 2" xfId="4253"/>
    <cellStyle name="Neutral 27 2 2" xfId="4254"/>
    <cellStyle name="Neutral 27 3" xfId="4255"/>
    <cellStyle name="Neutral 28" xfId="4256"/>
    <cellStyle name="Neutral 28 2" xfId="4257"/>
    <cellStyle name="Neutral 28 2 2" xfId="4258"/>
    <cellStyle name="Neutral 28 3" xfId="4259"/>
    <cellStyle name="Neutral 3" xfId="4260"/>
    <cellStyle name="Neutral 3 2" xfId="4261"/>
    <cellStyle name="Neutral 3 2 2" xfId="4262"/>
    <cellStyle name="Neutral 3 3" xfId="4263"/>
    <cellStyle name="Neutral 4" xfId="4264"/>
    <cellStyle name="Neutral 4 2" xfId="4265"/>
    <cellStyle name="Neutral 4 2 2" xfId="4266"/>
    <cellStyle name="Neutral 4 3" xfId="4267"/>
    <cellStyle name="Neutral 5" xfId="4268"/>
    <cellStyle name="Neutral 5 2" xfId="4269"/>
    <cellStyle name="Neutral 5 2 2" xfId="4270"/>
    <cellStyle name="Neutral 5 3" xfId="4271"/>
    <cellStyle name="Neutral 6" xfId="4272"/>
    <cellStyle name="Neutral 6 2" xfId="4273"/>
    <cellStyle name="Neutral 6 2 2" xfId="4274"/>
    <cellStyle name="Neutral 6 3" xfId="4275"/>
    <cellStyle name="Neutral 7" xfId="4276"/>
    <cellStyle name="Neutral 7 2" xfId="4277"/>
    <cellStyle name="Neutral 7 2 2" xfId="4278"/>
    <cellStyle name="Neutral 7 3" xfId="4279"/>
    <cellStyle name="Neutral 8" xfId="4280"/>
    <cellStyle name="Neutral 8 2" xfId="4281"/>
    <cellStyle name="Neutral 8 2 2" xfId="4282"/>
    <cellStyle name="Neutral 8 3" xfId="4283"/>
    <cellStyle name="Neutral 9" xfId="4284"/>
    <cellStyle name="Neutral 9 2" xfId="4285"/>
    <cellStyle name="Neutral 9 2 2" xfId="4286"/>
    <cellStyle name="Neutral 9 3" xfId="4287"/>
    <cellStyle name="Normal" xfId="0" builtinId="0"/>
    <cellStyle name="Normal 10" xfId="64"/>
    <cellStyle name="Normal 10 2" xfId="4288"/>
    <cellStyle name="Normal 10 2 2" xfId="65"/>
    <cellStyle name="Normal 10 2 2 2" xfId="4289"/>
    <cellStyle name="Normal 10 2 2 3" xfId="4290"/>
    <cellStyle name="Normal 10 2 2 3 2" xfId="4291"/>
    <cellStyle name="Normal 10 2 3" xfId="4292"/>
    <cellStyle name="Normal 10 3" xfId="4293"/>
    <cellStyle name="Normal 10 3 2" xfId="4294"/>
    <cellStyle name="Normal 10 3 2 2" xfId="4295"/>
    <cellStyle name="Normal 10 3 3" xfId="4296"/>
    <cellStyle name="Normal 10 3 4" xfId="4297"/>
    <cellStyle name="Normal 10 4" xfId="4298"/>
    <cellStyle name="Normal 10 4 2" xfId="4299"/>
    <cellStyle name="Normal 10 5" xfId="4300"/>
    <cellStyle name="Normal 10 6" xfId="4301"/>
    <cellStyle name="Normal 11" xfId="4302"/>
    <cellStyle name="Normal 11 10" xfId="4303"/>
    <cellStyle name="Normal 11 10 2" xfId="4304"/>
    <cellStyle name="Normal 11 10 2 2" xfId="4305"/>
    <cellStyle name="Normal 11 10 2 3" xfId="10107"/>
    <cellStyle name="Normal 11 11" xfId="4306"/>
    <cellStyle name="Normal 11 2" xfId="4307"/>
    <cellStyle name="Normal 11 2 2" xfId="4308"/>
    <cellStyle name="Normal 11 2 2 2" xfId="4309"/>
    <cellStyle name="Normal 11 2 3" xfId="4310"/>
    <cellStyle name="Normal 11 2 3 2" xfId="4311"/>
    <cellStyle name="Normal 11 2 4" xfId="4312"/>
    <cellStyle name="Normal 11 2 4 2" xfId="4313"/>
    <cellStyle name="Normal 11 2 5" xfId="4314"/>
    <cellStyle name="Normal 11 2 5 2" xfId="4315"/>
    <cellStyle name="Normal 11 2 6" xfId="4316"/>
    <cellStyle name="Normal 11 2 7" xfId="4317"/>
    <cellStyle name="Normal 11 2 7 2" xfId="4318"/>
    <cellStyle name="Normal 11 2 8" xfId="4319"/>
    <cellStyle name="Normal 11 3" xfId="4320"/>
    <cellStyle name="Normal 11 3 2" xfId="4321"/>
    <cellStyle name="Normal 11 3 2 2" xfId="4322"/>
    <cellStyle name="Normal 11 3 3" xfId="4323"/>
    <cellStyle name="Normal 11 3 3 2" xfId="4324"/>
    <cellStyle name="Normal 11 3 4" xfId="4325"/>
    <cellStyle name="Normal 11 3 5" xfId="4326"/>
    <cellStyle name="Normal 11 3 5 2" xfId="58"/>
    <cellStyle name="Normal 11 3 6" xfId="4327"/>
    <cellStyle name="Normal 11 3 6 2" xfId="4328"/>
    <cellStyle name="Normal 11 3 6 2 2" xfId="4329"/>
    <cellStyle name="Normal 11 3 6 2 2 2" xfId="4330"/>
    <cellStyle name="Normal 11 3 6 2 2 3" xfId="10106"/>
    <cellStyle name="Normal 11 3 6 3" xfId="4331"/>
    <cellStyle name="Normal 11 3 7" xfId="4332"/>
    <cellStyle name="Normal 11 3 8" xfId="4333"/>
    <cellStyle name="Normal 11 4" xfId="4334"/>
    <cellStyle name="Normal 11 4 2" xfId="4335"/>
    <cellStyle name="Normal 11 4 2 2" xfId="4336"/>
    <cellStyle name="Normal 11 4 2 2 2" xfId="4337"/>
    <cellStyle name="Normal 11 4 2 3" xfId="4338"/>
    <cellStyle name="Normal 11 4 2 3 2" xfId="4339"/>
    <cellStyle name="Normal 11 4 2 4" xfId="4340"/>
    <cellStyle name="Normal 11 4 3" xfId="4341"/>
    <cellStyle name="Normal 11 4 4" xfId="4342"/>
    <cellStyle name="Normal 11 4 4 2" xfId="4343"/>
    <cellStyle name="Normal 11 4 5" xfId="4344"/>
    <cellStyle name="Normal 11 5" xfId="4345"/>
    <cellStyle name="Normal 11 5 2" xfId="4346"/>
    <cellStyle name="Normal 11 5 2 2" xfId="4347"/>
    <cellStyle name="Normal 11 5 2 2 2" xfId="4348"/>
    <cellStyle name="Normal 11 5 2 3" xfId="4349"/>
    <cellStyle name="Normal 11 5 2 3 2" xfId="4350"/>
    <cellStyle name="Normal 11 5 2 4" xfId="68"/>
    <cellStyle name="Normal 11 5 2 4 2" xfId="4351"/>
    <cellStyle name="Normal 11 5 2 4 3" xfId="4352"/>
    <cellStyle name="Normal 11 5 2 5" xfId="4353"/>
    <cellStyle name="Normal 11 5 3" xfId="4354"/>
    <cellStyle name="Normal 11 5 3 2" xfId="4355"/>
    <cellStyle name="Normal 11 5 4" xfId="4356"/>
    <cellStyle name="Normal 11 5 4 2" xfId="4357"/>
    <cellStyle name="Normal 11 5 5" xfId="4358"/>
    <cellStyle name="Normal 11 6" xfId="4359"/>
    <cellStyle name="Normal 11 6 2" xfId="4360"/>
    <cellStyle name="Normal 11 6 2 2" xfId="4361"/>
    <cellStyle name="Normal 11 6 3" xfId="4362"/>
    <cellStyle name="Normal 11 6 3 2" xfId="4363"/>
    <cellStyle name="Normal 11 6 4" xfId="4364"/>
    <cellStyle name="Normal 11 7" xfId="4365"/>
    <cellStyle name="Normal 11 7 2" xfId="4366"/>
    <cellStyle name="Normal 11 7 2 2" xfId="4367"/>
    <cellStyle name="Normal 11 7 3" xfId="4368"/>
    <cellStyle name="Normal 11 7 3 2" xfId="4369"/>
    <cellStyle name="Normal 11 7 4" xfId="4370"/>
    <cellStyle name="Normal 11 7 4 2" xfId="4371"/>
    <cellStyle name="Normal 11 7 5" xfId="4372"/>
    <cellStyle name="Normal 11 8" xfId="4373"/>
    <cellStyle name="Normal 11 9" xfId="4374"/>
    <cellStyle name="Normal 11 9 2" xfId="4375"/>
    <cellStyle name="Normal 12" xfId="4376"/>
    <cellStyle name="Normal 12 10" xfId="4377"/>
    <cellStyle name="Normal 12 10 2" xfId="4378"/>
    <cellStyle name="Normal 12 11" xfId="4379"/>
    <cellStyle name="Normal 12 11 2" xfId="4380"/>
    <cellStyle name="Normal 12 12" xfId="4381"/>
    <cellStyle name="Normal 12 13" xfId="4382"/>
    <cellStyle name="Normal 12 2" xfId="4383"/>
    <cellStyle name="Normal 12 2 2" xfId="4384"/>
    <cellStyle name="Normal 12 2 2 2" xfId="4385"/>
    <cellStyle name="Normal 12 2 3" xfId="4386"/>
    <cellStyle name="Normal 12 3" xfId="4387"/>
    <cellStyle name="Normal 12 3 2" xfId="4388"/>
    <cellStyle name="Normal 12 3 2 2" xfId="4389"/>
    <cellStyle name="Normal 12 3 3" xfId="4390"/>
    <cellStyle name="Normal 12 3 3 2" xfId="4391"/>
    <cellStyle name="Normal 12 3 4" xfId="4392"/>
    <cellStyle name="Normal 12 4" xfId="4393"/>
    <cellStyle name="Normal 12 4 2" xfId="4394"/>
    <cellStyle name="Normal 12 4 2 2" xfId="4395"/>
    <cellStyle name="Normal 12 4 2 2 2" xfId="4396"/>
    <cellStyle name="Normal 12 4 2 3" xfId="4397"/>
    <cellStyle name="Normal 12 4 2 3 2" xfId="4398"/>
    <cellStyle name="Normal 12 4 2 4" xfId="4399"/>
    <cellStyle name="Normal 12 4 3" xfId="4400"/>
    <cellStyle name="Normal 12 4 3 2" xfId="4401"/>
    <cellStyle name="Normal 12 4 4" xfId="4402"/>
    <cellStyle name="Normal 12 4 4 2" xfId="4403"/>
    <cellStyle name="Normal 12 4 5" xfId="4404"/>
    <cellStyle name="Normal 12 4 6" xfId="4405"/>
    <cellStyle name="Normal 12 5" xfId="4406"/>
    <cellStyle name="Normal 12 5 2" xfId="4407"/>
    <cellStyle name="Normal 12 5 2 2" xfId="4408"/>
    <cellStyle name="Normal 12 5 2 2 2" xfId="4409"/>
    <cellStyle name="Normal 12 5 2 3" xfId="4410"/>
    <cellStyle name="Normal 12 5 2 3 2" xfId="4411"/>
    <cellStyle name="Normal 12 5 2 4" xfId="4412"/>
    <cellStyle name="Normal 12 5 3" xfId="4413"/>
    <cellStyle name="Normal 12 5 3 2" xfId="4414"/>
    <cellStyle name="Normal 12 5 4" xfId="4415"/>
    <cellStyle name="Normal 12 5 4 2" xfId="4416"/>
    <cellStyle name="Normal 12 5 5" xfId="4417"/>
    <cellStyle name="Normal 12 5 6" xfId="4418"/>
    <cellStyle name="Normal 12 6" xfId="4419"/>
    <cellStyle name="Normal 12 6 2" xfId="4420"/>
    <cellStyle name="Normal 12 7" xfId="4421"/>
    <cellStyle name="Normal 12 7 2" xfId="4422"/>
    <cellStyle name="Normal 12 8" xfId="4423"/>
    <cellStyle name="Normal 12 8 2" xfId="4424"/>
    <cellStyle name="Normal 12 8 2 2" xfId="4425"/>
    <cellStyle name="Normal 12 8 3" xfId="4426"/>
    <cellStyle name="Normal 12 8 3 2" xfId="4427"/>
    <cellStyle name="Normal 12 8 4" xfId="4428"/>
    <cellStyle name="Normal 12 8 5" xfId="4429"/>
    <cellStyle name="Normal 12 9" xfId="4430"/>
    <cellStyle name="Normal 12 9 2" xfId="4431"/>
    <cellStyle name="Normal 12 9 2 2" xfId="4432"/>
    <cellStyle name="Normal 12 9 3" xfId="4433"/>
    <cellStyle name="Normal 12 9 3 2" xfId="4434"/>
    <cellStyle name="Normal 12 9 4" xfId="4435"/>
    <cellStyle name="Normal 12 9 4 2" xfId="4436"/>
    <cellStyle name="Normal 12 9 5" xfId="4437"/>
    <cellStyle name="Normal 12_100713 Data Request for Statistics Center Abu Dhabi" xfId="4438"/>
    <cellStyle name="Normal 13" xfId="4439"/>
    <cellStyle name="Normal 13 10" xfId="4440"/>
    <cellStyle name="Normal 13 2" xfId="4441"/>
    <cellStyle name="Normal 13 2 2" xfId="4442"/>
    <cellStyle name="Normal 13 2 2 2" xfId="4443"/>
    <cellStyle name="Normal 13 2 3" xfId="4444"/>
    <cellStyle name="Normal 13 2 3 2" xfId="4445"/>
    <cellStyle name="Normal 13 2 4" xfId="4446"/>
    <cellStyle name="Normal 13 3" xfId="4447"/>
    <cellStyle name="Normal 13 3 2" xfId="4448"/>
    <cellStyle name="Normal 13 4" xfId="4449"/>
    <cellStyle name="Normal 13 4 2" xfId="4450"/>
    <cellStyle name="Normal 13 5" xfId="4451"/>
    <cellStyle name="Normal 13 5 2" xfId="4452"/>
    <cellStyle name="Normal 13 6" xfId="4453"/>
    <cellStyle name="Normal 13 6 2" xfId="4454"/>
    <cellStyle name="Normal 13 7" xfId="4455"/>
    <cellStyle name="Normal 13 8" xfId="4456"/>
    <cellStyle name="Normal 13 8 2" xfId="4457"/>
    <cellStyle name="Normal 13 9" xfId="4458"/>
    <cellStyle name="Normal 14" xfId="4459"/>
    <cellStyle name="Normal 14 2" xfId="4460"/>
    <cellStyle name="Normal 14 2 2" xfId="4461"/>
    <cellStyle name="Normal 14 2 2 2" xfId="4462"/>
    <cellStyle name="Normal 14 2 3" xfId="4463"/>
    <cellStyle name="Normal 14 3" xfId="4464"/>
    <cellStyle name="Normal 14 3 2" xfId="4465"/>
    <cellStyle name="Normal 14 4" xfId="4466"/>
    <cellStyle name="Normal 14 4 2" xfId="4467"/>
    <cellStyle name="Normal 14 5" xfId="4468"/>
    <cellStyle name="Normal 14 6" xfId="4469"/>
    <cellStyle name="Normal 14 6 2" xfId="4470"/>
    <cellStyle name="Normal 14 7" xfId="4471"/>
    <cellStyle name="Normal 14 8" xfId="4472"/>
    <cellStyle name="Normal 15" xfId="4473"/>
    <cellStyle name="Normal 15 2" xfId="4474"/>
    <cellStyle name="Normal 15 2 2" xfId="4475"/>
    <cellStyle name="Normal 15 2 2 2" xfId="4476"/>
    <cellStyle name="Normal 15 2 3" xfId="4477"/>
    <cellStyle name="Normal 15 3" xfId="4478"/>
    <cellStyle name="Normal 15 3 2" xfId="4479"/>
    <cellStyle name="Normal 15 4" xfId="4480"/>
    <cellStyle name="Normal 15 4 2" xfId="4481"/>
    <cellStyle name="Normal 15 5" xfId="4482"/>
    <cellStyle name="Normal 15 6" xfId="4483"/>
    <cellStyle name="Normal 15 6 2" xfId="4484"/>
    <cellStyle name="Normal 15 7" xfId="4485"/>
    <cellStyle name="Normal 158" xfId="4486"/>
    <cellStyle name="Normal 158 2" xfId="4487"/>
    <cellStyle name="Normal 158 2 2" xfId="4488"/>
    <cellStyle name="Normal 158 3" xfId="4489"/>
    <cellStyle name="Normal 158 3 2" xfId="4490"/>
    <cellStyle name="Normal 158 4" xfId="4491"/>
    <cellStyle name="Normal 16" xfId="4492"/>
    <cellStyle name="Normal 16 2" xfId="4493"/>
    <cellStyle name="Normal 16 2 2" xfId="4494"/>
    <cellStyle name="Normal 16 2 2 2" xfId="4495"/>
    <cellStyle name="Normal 16 2 3" xfId="4496"/>
    <cellStyle name="Normal 16 3" xfId="4497"/>
    <cellStyle name="Normal 168 3" xfId="4498"/>
    <cellStyle name="Normal 168 3 2" xfId="4499"/>
    <cellStyle name="Normal 168 3 2 2" xfId="4500"/>
    <cellStyle name="Normal 168 3 3" xfId="4501"/>
    <cellStyle name="Normal 168 3 3 2" xfId="4502"/>
    <cellStyle name="Normal 168 3 4" xfId="4503"/>
    <cellStyle name="Normal 169" xfId="4504"/>
    <cellStyle name="Normal 169 2" xfId="4505"/>
    <cellStyle name="Normal 169 2 2" xfId="4506"/>
    <cellStyle name="Normal 169 3" xfId="4507"/>
    <cellStyle name="Normal 169 3 2" xfId="4508"/>
    <cellStyle name="Normal 169 4" xfId="4509"/>
    <cellStyle name="Normal 17" xfId="4510"/>
    <cellStyle name="Normal 17 2" xfId="4511"/>
    <cellStyle name="Normal 17 2 2" xfId="4512"/>
    <cellStyle name="Normal 17 3" xfId="4513"/>
    <cellStyle name="Normal 18" xfId="4514"/>
    <cellStyle name="Normal 18 2" xfId="4515"/>
    <cellStyle name="Normal 18 2 2" xfId="4516"/>
    <cellStyle name="Normal 18 3" xfId="4517"/>
    <cellStyle name="Normal 19" xfId="4518"/>
    <cellStyle name="Normal 19 2" xfId="4519"/>
    <cellStyle name="Normal 19 2 2" xfId="4520"/>
    <cellStyle name="Normal 19 3" xfId="4521"/>
    <cellStyle name="Normal 2" xfId="7"/>
    <cellStyle name="Normal 2 10" xfId="4522"/>
    <cellStyle name="Normal 2 10 10" xfId="4523"/>
    <cellStyle name="Normal 2 10 2" xfId="4524"/>
    <cellStyle name="Normal 2 10 2 2" xfId="4525"/>
    <cellStyle name="Normal 2 10 2 2 2" xfId="4526"/>
    <cellStyle name="Normal 2 10 2 2 2 2" xfId="4527"/>
    <cellStyle name="Normal 2 10 2 2 2 2 2" xfId="4528"/>
    <cellStyle name="Normal 2 10 2 2 2 3" xfId="4529"/>
    <cellStyle name="Normal 2 10 2 2 2 3 2" xfId="4530"/>
    <cellStyle name="Normal 2 10 2 2 2 4" xfId="4531"/>
    <cellStyle name="Normal 2 10 2 2 3" xfId="4532"/>
    <cellStyle name="Normal 2 10 2 2 3 2" xfId="4533"/>
    <cellStyle name="Normal 2 10 2 2 3 2 2" xfId="4534"/>
    <cellStyle name="Normal 2 10 2 2 3 2 2 2" xfId="4535"/>
    <cellStyle name="Normal 2 10 2 2 3 2 3" xfId="4536"/>
    <cellStyle name="Normal 2 10 2 2 3 2 3 2" xfId="4537"/>
    <cellStyle name="Normal 2 10 2 2 3 2 4" xfId="71"/>
    <cellStyle name="Normal 2 10 2 2 3 2 4 2" xfId="4538"/>
    <cellStyle name="Normal 2 10 2 2 3 2 4 3" xfId="4539"/>
    <cellStyle name="Normal 2 10 2 2 3 2 5" xfId="4540"/>
    <cellStyle name="Normal 2 10 2 2 3 3" xfId="4541"/>
    <cellStyle name="Normal 2 10 2 2 3 3 2" xfId="4542"/>
    <cellStyle name="Normal 2 10 2 2 3 4" xfId="4543"/>
    <cellStyle name="Normal 2 10 2 2 3 4 2" xfId="4544"/>
    <cellStyle name="Normal 2 10 2 2 3 5" xfId="4545"/>
    <cellStyle name="Normal 2 10 2 2 4" xfId="4546"/>
    <cellStyle name="Normal 2 10 2 2 4 2" xfId="4547"/>
    <cellStyle name="Normal 2 10 2 2 4 2 2" xfId="4548"/>
    <cellStyle name="Normal 2 10 2 2 4 3" xfId="4549"/>
    <cellStyle name="Normal 2 10 2 2 4 3 2" xfId="4550"/>
    <cellStyle name="Normal 2 10 2 2 4 4" xfId="4551"/>
    <cellStyle name="Normal 2 10 2 2 5" xfId="4552"/>
    <cellStyle name="Normal 2 10 2 2 5 2" xfId="4553"/>
    <cellStyle name="Normal 2 10 2 2 6" xfId="4554"/>
    <cellStyle name="Normal 2 10 2 2 6 2" xfId="4555"/>
    <cellStyle name="Normal 2 10 2 2 7" xfId="4556"/>
    <cellStyle name="Normal 2 10 2 2 8" xfId="4557"/>
    <cellStyle name="Normal 2 10 2 3" xfId="4558"/>
    <cellStyle name="Normal 2 10 2 3 2" xfId="4559"/>
    <cellStyle name="Normal 2 10 2 4" xfId="4560"/>
    <cellStyle name="Normal 2 10 2 5" xfId="4561"/>
    <cellStyle name="Normal 2 10 2 5 2" xfId="4562"/>
    <cellStyle name="Normal 2 10 2 6" xfId="4563"/>
    <cellStyle name="Normal 2 10 3" xfId="4564"/>
    <cellStyle name="Normal 2 10 3 2" xfId="4565"/>
    <cellStyle name="Normal 2 10 3 2 2" xfId="4566"/>
    <cellStyle name="Normal 2 10 3 2 2 2" xfId="4567"/>
    <cellStyle name="Normal 2 10 3 2 3" xfId="4568"/>
    <cellStyle name="Normal 2 10 3 2 3 2" xfId="4569"/>
    <cellStyle name="Normal 2 10 3 2 4" xfId="4570"/>
    <cellStyle name="Normal 2 10 3 3" xfId="4571"/>
    <cellStyle name="Normal 2 10 3 3 2" xfId="4572"/>
    <cellStyle name="Normal 2 10 3 4" xfId="4573"/>
    <cellStyle name="Normal 2 10 3 4 2" xfId="4574"/>
    <cellStyle name="Normal 2 10 3 5" xfId="4575"/>
    <cellStyle name="Normal 2 10 3 6" xfId="4576"/>
    <cellStyle name="Normal 2 10 4" xfId="4577"/>
    <cellStyle name="Normal 2 10 4 2" xfId="4578"/>
    <cellStyle name="Normal 2 10 4 2 2" xfId="4579"/>
    <cellStyle name="Normal 2 10 4 2 2 2" xfId="4580"/>
    <cellStyle name="Normal 2 10 4 2 3" xfId="4581"/>
    <cellStyle name="Normal 2 10 4 2 3 2" xfId="4582"/>
    <cellStyle name="Normal 2 10 4 2 4" xfId="4583"/>
    <cellStyle name="Normal 2 10 4 3" xfId="4584"/>
    <cellStyle name="Normal 2 10 4 4" xfId="4585"/>
    <cellStyle name="Normal 2 10 4 4 2" xfId="4586"/>
    <cellStyle name="Normal 2 10 4 5" xfId="4587"/>
    <cellStyle name="Normal 2 10 5" xfId="4588"/>
    <cellStyle name="Normal 2 10 5 2" xfId="4589"/>
    <cellStyle name="Normal 2 10 5 2 2" xfId="4590"/>
    <cellStyle name="Normal 2 10 5 2 2 2" xfId="4591"/>
    <cellStyle name="Normal 2 10 5 2 3" xfId="4592"/>
    <cellStyle name="Normal 2 10 5 2 3 2" xfId="4593"/>
    <cellStyle name="Normal 2 10 5 2 4" xfId="67"/>
    <cellStyle name="Normal 2 10 5 2 4 2" xfId="4594"/>
    <cellStyle name="Normal 2 10 5 2 4 3" xfId="4595"/>
    <cellStyle name="Normal 2 10 5 2 5" xfId="4596"/>
    <cellStyle name="Normal 2 10 5 3" xfId="4597"/>
    <cellStyle name="Normal 2 10 5 3 2" xfId="4598"/>
    <cellStyle name="Normal 2 10 5 4" xfId="4599"/>
    <cellStyle name="Normal 2 10 5 4 2" xfId="4600"/>
    <cellStyle name="Normal 2 10 5 5" xfId="4601"/>
    <cellStyle name="Normal 2 10 6" xfId="4602"/>
    <cellStyle name="Normal 2 10 6 2" xfId="4603"/>
    <cellStyle name="Normal 2 10 6 2 2" xfId="4604"/>
    <cellStyle name="Normal 2 10 6 3" xfId="4605"/>
    <cellStyle name="Normal 2 10 6 3 2" xfId="4606"/>
    <cellStyle name="Normal 2 10 6 4" xfId="4607"/>
    <cellStyle name="Normal 2 10 7" xfId="4608"/>
    <cellStyle name="Normal 2 10 8" xfId="4609"/>
    <cellStyle name="Normal 2 10 8 2" xfId="4610"/>
    <cellStyle name="Normal 2 10 9" xfId="4611"/>
    <cellStyle name="Normal 2 11" xfId="4612"/>
    <cellStyle name="Normal 2 11 2" xfId="4613"/>
    <cellStyle name="Normal 2 11 2 10" xfId="4614"/>
    <cellStyle name="Normal 2 11 2 2" xfId="4615"/>
    <cellStyle name="Normal 2 11 2 2 2" xfId="4616"/>
    <cellStyle name="Normal 2 11 2 2 2 2" xfId="4617"/>
    <cellStyle name="Normal 2 11 2 2 2 3" xfId="4618"/>
    <cellStyle name="Normal 2 11 2 2 3" xfId="4619"/>
    <cellStyle name="Normal 2 11 2 2 4" xfId="4620"/>
    <cellStyle name="Normal 2 11 2 3" xfId="4621"/>
    <cellStyle name="Normal 2 11 2 3 2" xfId="4622"/>
    <cellStyle name="Normal 2 11 2 3 3" xfId="4623"/>
    <cellStyle name="Normal 2 11 2 4" xfId="4624"/>
    <cellStyle name="Normal 2 11 2 4 2" xfId="4625"/>
    <cellStyle name="Normal 2 11 2 4 3" xfId="4626"/>
    <cellStyle name="Normal 2 11 2 5" xfId="4627"/>
    <cellStyle name="Normal 2 11 2 5 2" xfId="4628"/>
    <cellStyle name="Normal 2 11 2 6" xfId="4629"/>
    <cellStyle name="Normal 2 11 2 6 2" xfId="4630"/>
    <cellStyle name="Normal 2 11 2 6 3" xfId="4631"/>
    <cellStyle name="Normal 2 11 2 7" xfId="4632"/>
    <cellStyle name="Normal 2 11 2 7 2" xfId="4633"/>
    <cellStyle name="Normal 2 11 2 8" xfId="4634"/>
    <cellStyle name="Normal 2 11 2 8 2" xfId="4635"/>
    <cellStyle name="Normal 2 11 2 9" xfId="4636"/>
    <cellStyle name="Normal 2 11 3" xfId="4637"/>
    <cellStyle name="Normal 2 11 3 2" xfId="4638"/>
    <cellStyle name="Normal 2 11 3 2 2" xfId="4639"/>
    <cellStyle name="Normal 2 11 3 3" xfId="4640"/>
    <cellStyle name="Normal 2 11 4" xfId="4641"/>
    <cellStyle name="Normal 2 11 4 2" xfId="4642"/>
    <cellStyle name="Normal 2 11 4 2 2" xfId="4643"/>
    <cellStyle name="Normal 2 11 4 3" xfId="4644"/>
    <cellStyle name="Normal 2 11 5" xfId="4645"/>
    <cellStyle name="Normal 2 11 5 2" xfId="4646"/>
    <cellStyle name="Normal 2 11 5 2 2" xfId="4647"/>
    <cellStyle name="Normal 2 11 5 3" xfId="4648"/>
    <cellStyle name="Normal 2 11 6" xfId="57"/>
    <cellStyle name="Normal 2 11 6 2" xfId="4649"/>
    <cellStyle name="Normal 2 11 7" xfId="4650"/>
    <cellStyle name="Normal 2 11 7 2" xfId="4651"/>
    <cellStyle name="Normal 2 11 8" xfId="4652"/>
    <cellStyle name="Normal 2 11_100713 Data Request for Statistics Center Abu Dhabi" xfId="4653"/>
    <cellStyle name="Normal 2 12" xfId="4654"/>
    <cellStyle name="Normal 2 12 10" xfId="4655"/>
    <cellStyle name="Normal 2 12 2" xfId="4656"/>
    <cellStyle name="Normal 2 12 2 2" xfId="4657"/>
    <cellStyle name="Normal 2 12 2 2 2" xfId="4658"/>
    <cellStyle name="Normal 2 12 2 2 2 2" xfId="4659"/>
    <cellStyle name="Normal 2 12 2 2 3" xfId="4660"/>
    <cellStyle name="Normal 2 12 2 2 3 2" xfId="4661"/>
    <cellStyle name="Normal 2 12 2 2 4" xfId="4662"/>
    <cellStyle name="Normal 2 12 2 3" xfId="4663"/>
    <cellStyle name="Normal 2 12 2 3 2" xfId="4664"/>
    <cellStyle name="Normal 2 12 2 3 2 2" xfId="4665"/>
    <cellStyle name="Normal 2 12 2 3 3" xfId="4666"/>
    <cellStyle name="Normal 2 12 2 3 3 2" xfId="4667"/>
    <cellStyle name="Normal 2 12 2 3 4" xfId="4668"/>
    <cellStyle name="Normal 2 12 2 4" xfId="4669"/>
    <cellStyle name="Normal 2 12 2 4 2" xfId="4670"/>
    <cellStyle name="Normal 2 12 2 5" xfId="4671"/>
    <cellStyle name="Normal 2 12 2 5 2" xfId="4672"/>
    <cellStyle name="Normal 2 12 2 6" xfId="4673"/>
    <cellStyle name="Normal 2 12 2 7" xfId="4674"/>
    <cellStyle name="Normal 2 12 3" xfId="4675"/>
    <cellStyle name="Normal 2 12 3 2" xfId="4676"/>
    <cellStyle name="Normal 2 12 3 2 2" xfId="4677"/>
    <cellStyle name="Normal 2 12 3 3" xfId="4678"/>
    <cellStyle name="Normal 2 12 3 3 2" xfId="4679"/>
    <cellStyle name="Normal 2 12 3 4" xfId="4680"/>
    <cellStyle name="Normal 2 12 3 5" xfId="4681"/>
    <cellStyle name="Normal 2 12 3 5 2" xfId="4682"/>
    <cellStyle name="Normal 2 12 3 6" xfId="4683"/>
    <cellStyle name="Normal 2 12 4" xfId="4684"/>
    <cellStyle name="Normal 2 12 4 2" xfId="4685"/>
    <cellStyle name="Normal 2 12 4 2 2" xfId="4686"/>
    <cellStyle name="Normal 2 12 4 2 2 2" xfId="4687"/>
    <cellStyle name="Normal 2 12 4 2 3" xfId="4688"/>
    <cellStyle name="Normal 2 12 4 2 3 2" xfId="4689"/>
    <cellStyle name="Normal 2 12 4 2 4" xfId="4690"/>
    <cellStyle name="Normal 2 12 4 3" xfId="4691"/>
    <cellStyle name="Normal 2 12 4 3 2" xfId="4692"/>
    <cellStyle name="Normal 2 12 4 4" xfId="4693"/>
    <cellStyle name="Normal 2 12 4 4 2" xfId="4694"/>
    <cellStyle name="Normal 2 12 4 5" xfId="4695"/>
    <cellStyle name="Normal 2 12 4 5 2" xfId="4696"/>
    <cellStyle name="Normal 2 12 4 6" xfId="4697"/>
    <cellStyle name="Normal 2 12 4 7" xfId="4698"/>
    <cellStyle name="Normal 2 12 5" xfId="4699"/>
    <cellStyle name="Normal 2 12 5 2" xfId="4700"/>
    <cellStyle name="Normal 2 12 5 2 2" xfId="4701"/>
    <cellStyle name="Normal 2 12 5 2 2 2" xfId="4702"/>
    <cellStyle name="Normal 2 12 5 2 3" xfId="4703"/>
    <cellStyle name="Normal 2 12 5 2 3 2" xfId="4704"/>
    <cellStyle name="Normal 2 12 5 2 4" xfId="77"/>
    <cellStyle name="Normal 2 12 5 2 4 2" xfId="4705"/>
    <cellStyle name="Normal 2 12 5 2 4 3" xfId="4706"/>
    <cellStyle name="Normal 2 12 5 2 5" xfId="4707"/>
    <cellStyle name="Normal 2 12 5 3" xfId="4708"/>
    <cellStyle name="Normal 2 12 5 3 2" xfId="4709"/>
    <cellStyle name="Normal 2 12 5 4" xfId="4710"/>
    <cellStyle name="Normal 2 12 5 4 2" xfId="4711"/>
    <cellStyle name="Normal 2 12 5 5" xfId="4712"/>
    <cellStyle name="Normal 2 12 6" xfId="4713"/>
    <cellStyle name="Normal 2 12 6 2" xfId="4714"/>
    <cellStyle name="Normal 2 12 6 2 2" xfId="4715"/>
    <cellStyle name="Normal 2 12 6 3" xfId="4716"/>
    <cellStyle name="Normal 2 12 6 3 2" xfId="4717"/>
    <cellStyle name="Normal 2 12 6 4" xfId="4718"/>
    <cellStyle name="Normal 2 12 7" xfId="4719"/>
    <cellStyle name="Normal 2 12 7 2" xfId="4720"/>
    <cellStyle name="Normal 2 12 8" xfId="4721"/>
    <cellStyle name="Normal 2 12 8 2" xfId="4722"/>
    <cellStyle name="Normal 2 12 9" xfId="4723"/>
    <cellStyle name="Normal 2 13" xfId="4724"/>
    <cellStyle name="Normal 2 13 2" xfId="4725"/>
    <cellStyle name="Normal 2 13 2 2" xfId="4726"/>
    <cellStyle name="Normal 2 13 3" xfId="4727"/>
    <cellStyle name="Normal 2 13 3 2" xfId="4728"/>
    <cellStyle name="Normal 2 13 4" xfId="4729"/>
    <cellStyle name="Normal 2 14" xfId="4730"/>
    <cellStyle name="Normal 2 14 2" xfId="4731"/>
    <cellStyle name="Normal 2 14 2 2" xfId="4732"/>
    <cellStyle name="Normal 2 14 2 2 2" xfId="4733"/>
    <cellStyle name="Normal 2 14 2 3" xfId="4734"/>
    <cellStyle name="Normal 2 14 2 3 2" xfId="4735"/>
    <cellStyle name="Normal 2 14 2 4" xfId="4736"/>
    <cellStyle name="Normal 2 14 2 5" xfId="4737"/>
    <cellStyle name="Normal 2 14 2 5 2" xfId="4738"/>
    <cellStyle name="Normal 2 14 2 6" xfId="4739"/>
    <cellStyle name="Normal 2 14 3" xfId="4740"/>
    <cellStyle name="Normal 2 14 3 2" xfId="4741"/>
    <cellStyle name="Normal 2 14 3 2 2" xfId="4742"/>
    <cellStyle name="Normal 2 14 3 2 2 2" xfId="4743"/>
    <cellStyle name="Normal 2 14 3 2 3" xfId="4744"/>
    <cellStyle name="Normal 2 14 3 2 3 2" xfId="4745"/>
    <cellStyle name="Normal 2 14 3 2 4" xfId="4746"/>
    <cellStyle name="Normal 2 14 3 3" xfId="4747"/>
    <cellStyle name="Normal 2 14 3 4" xfId="4748"/>
    <cellStyle name="Normal 2 14 3 4 2" xfId="4749"/>
    <cellStyle name="Normal 2 14 3 5" xfId="4750"/>
    <cellStyle name="Normal 2 14 4" xfId="4751"/>
    <cellStyle name="Normal 2 14 4 2" xfId="4752"/>
    <cellStyle name="Normal 2 14 4 2 2" xfId="4753"/>
    <cellStyle name="Normal 2 14 4 3" xfId="4754"/>
    <cellStyle name="Normal 2 14 4 3 2" xfId="4755"/>
    <cellStyle name="Normal 2 14 4 4" xfId="4756"/>
    <cellStyle name="Normal 2 14 4 5" xfId="4757"/>
    <cellStyle name="Normal 2 14 5" xfId="4758"/>
    <cellStyle name="Normal 2 14 5 2" xfId="4759"/>
    <cellStyle name="Normal 2 14 5 2 2" xfId="4760"/>
    <cellStyle name="Normal 2 14 5 3" xfId="4761"/>
    <cellStyle name="Normal 2 14 5 3 2" xfId="4762"/>
    <cellStyle name="Normal 2 14 5 4" xfId="4763"/>
    <cellStyle name="Normal 2 14 6" xfId="4764"/>
    <cellStyle name="Normal 2 14 7" xfId="4765"/>
    <cellStyle name="Normal 2 14 7 2" xfId="4766"/>
    <cellStyle name="Normal 2 14 8" xfId="4767"/>
    <cellStyle name="Normal 2 14 9" xfId="4768"/>
    <cellStyle name="Normal 2 15" xfId="4769"/>
    <cellStyle name="Normal 2 15 2" xfId="4770"/>
    <cellStyle name="Normal 2 15 2 2" xfId="4771"/>
    <cellStyle name="Normal 2 15 3" xfId="4772"/>
    <cellStyle name="Normal 2 16" xfId="4773"/>
    <cellStyle name="Normal 2 16 2" xfId="4774"/>
    <cellStyle name="Normal 2 16 2 2" xfId="4775"/>
    <cellStyle name="Normal 2 16 3" xfId="4776"/>
    <cellStyle name="Normal 2 17" xfId="4777"/>
    <cellStyle name="Normal 2 17 2" xfId="4778"/>
    <cellStyle name="Normal 2 17 2 2" xfId="4779"/>
    <cellStyle name="Normal 2 17 3" xfId="4780"/>
    <cellStyle name="Normal 2 18" xfId="4781"/>
    <cellStyle name="Normal 2 18 2" xfId="4782"/>
    <cellStyle name="Normal 2 18 2 2" xfId="4783"/>
    <cellStyle name="Normal 2 18 3" xfId="4784"/>
    <cellStyle name="Normal 2 19" xfId="4785"/>
    <cellStyle name="Normal 2 19 2" xfId="4786"/>
    <cellStyle name="Normal 2 19 2 2" xfId="4787"/>
    <cellStyle name="Normal 2 19 3" xfId="4788"/>
    <cellStyle name="Normal 2 2" xfId="8"/>
    <cellStyle name="Normal 2 2 10" xfId="4789"/>
    <cellStyle name="Normal 2 2 10 2" xfId="4790"/>
    <cellStyle name="Normal 2 2 10 2 2" xfId="4791"/>
    <cellStyle name="Normal 2 2 10 2 2 2" xfId="4792"/>
    <cellStyle name="Normal 2 2 10 2 2 2 2" xfId="4793"/>
    <cellStyle name="Normal 2 2 10 2 2 3" xfId="4794"/>
    <cellStyle name="Normal 2 2 10 2 2 3 2" xfId="4795"/>
    <cellStyle name="Normal 2 2 10 2 2 4" xfId="4796"/>
    <cellStyle name="Normal 2 2 10 2 3" xfId="4797"/>
    <cellStyle name="Normal 2 2 10 2 3 2" xfId="4798"/>
    <cellStyle name="Normal 2 2 10 2 4" xfId="4799"/>
    <cellStyle name="Normal 2 2 10 2 4 2" xfId="4800"/>
    <cellStyle name="Normal 2 2 10 2 5" xfId="4801"/>
    <cellStyle name="Normal 2 2 10 2 6" xfId="4802"/>
    <cellStyle name="Normal 2 2 10 3" xfId="4803"/>
    <cellStyle name="Normal 2 2 10 3 2" xfId="4804"/>
    <cellStyle name="Normal 2 2 10 3 2 2" xfId="4805"/>
    <cellStyle name="Normal 2 2 10 3 3" xfId="4806"/>
    <cellStyle name="Normal 2 2 10 3 3 2" xfId="4807"/>
    <cellStyle name="Normal 2 2 10 3 4" xfId="4808"/>
    <cellStyle name="Normal 2 2 10 4" xfId="4809"/>
    <cellStyle name="Normal 2 2 10 4 2" xfId="4810"/>
    <cellStyle name="Normal 2 2 10 4 2 2" xfId="4811"/>
    <cellStyle name="Normal 2 2 10 4 3" xfId="4812"/>
    <cellStyle name="Normal 2 2 10 4 3 2" xfId="4813"/>
    <cellStyle name="Normal 2 2 10 4 4" xfId="4814"/>
    <cellStyle name="Normal 2 2 10 5" xfId="4815"/>
    <cellStyle name="Normal 2 2 10 5 2" xfId="4816"/>
    <cellStyle name="Normal 2 2 10 6" xfId="4817"/>
    <cellStyle name="Normal 2 2 10 6 2" xfId="4818"/>
    <cellStyle name="Normal 2 2 10 7" xfId="4819"/>
    <cellStyle name="Normal 2 2 10 8" xfId="4820"/>
    <cellStyle name="Normal 2 2 11" xfId="4821"/>
    <cellStyle name="Normal 2 2 11 2" xfId="4822"/>
    <cellStyle name="Normal 2 2 11 2 2" xfId="4823"/>
    <cellStyle name="Normal 2 2 11 3" xfId="4824"/>
    <cellStyle name="Normal 2 2 12" xfId="4825"/>
    <cellStyle name="Normal 2 2 12 2" xfId="4826"/>
    <cellStyle name="Normal 2 2 12 2 2" xfId="4827"/>
    <cellStyle name="Normal 2 2 12 3" xfId="4828"/>
    <cellStyle name="Normal 2 2 13" xfId="4829"/>
    <cellStyle name="Normal 2 2 13 2" xfId="4830"/>
    <cellStyle name="Normal 2 2 13 2 2" xfId="4831"/>
    <cellStyle name="Normal 2 2 13 3" xfId="4832"/>
    <cellStyle name="Normal 2 2 14" xfId="4833"/>
    <cellStyle name="Normal 2 2 14 2" xfId="4834"/>
    <cellStyle name="Normal 2 2 14 2 2" xfId="4835"/>
    <cellStyle name="Normal 2 2 14 3" xfId="4836"/>
    <cellStyle name="Normal 2 2 15" xfId="4837"/>
    <cellStyle name="Normal 2 2 15 2" xfId="4838"/>
    <cellStyle name="Normal 2 2 15 2 2" xfId="4839"/>
    <cellStyle name="Normal 2 2 15 3" xfId="4840"/>
    <cellStyle name="Normal 2 2 16" xfId="4841"/>
    <cellStyle name="Normal 2 2 16 2" xfId="4842"/>
    <cellStyle name="Normal 2 2 16 2 2" xfId="4843"/>
    <cellStyle name="Normal 2 2 16 3" xfId="4844"/>
    <cellStyle name="Normal 2 2 17" xfId="4845"/>
    <cellStyle name="Normal 2 2 17 2" xfId="4846"/>
    <cellStyle name="Normal 2 2 17 2 2" xfId="4847"/>
    <cellStyle name="Normal 2 2 17 2 2 2" xfId="4848"/>
    <cellStyle name="Normal 2 2 17 2 2 2 2" xfId="4849"/>
    <cellStyle name="Normal 2 2 17 2 2 3" xfId="4850"/>
    <cellStyle name="Normal 2 2 17 2 2 3 2" xfId="4851"/>
    <cellStyle name="Normal 2 2 17 2 2 4" xfId="4852"/>
    <cellStyle name="Normal 2 2 17 2 3" xfId="4853"/>
    <cellStyle name="Normal 2 2 17 2 3 2" xfId="4854"/>
    <cellStyle name="Normal 2 2 17 2 4" xfId="4855"/>
    <cellStyle name="Normal 2 2 17 2 4 2" xfId="4856"/>
    <cellStyle name="Normal 2 2 17 2 5" xfId="4857"/>
    <cellStyle name="Normal 2 2 17 2 6" xfId="4858"/>
    <cellStyle name="Normal 2 2 17 3" xfId="4859"/>
    <cellStyle name="Normal 2 2 17 3 2" xfId="4860"/>
    <cellStyle name="Normal 2 2 17 3 2 2" xfId="4861"/>
    <cellStyle name="Normal 2 2 17 3 3" xfId="4862"/>
    <cellStyle name="Normal 2 2 17 3 3 2" xfId="4863"/>
    <cellStyle name="Normal 2 2 17 3 4" xfId="4864"/>
    <cellStyle name="Normal 2 2 17 4" xfId="4865"/>
    <cellStyle name="Normal 2 2 17 4 2" xfId="4866"/>
    <cellStyle name="Normal 2 2 17 5" xfId="4867"/>
    <cellStyle name="Normal 2 2 17 5 2" xfId="4868"/>
    <cellStyle name="Normal 2 2 17 6" xfId="4869"/>
    <cellStyle name="Normal 2 2 17 7" xfId="4870"/>
    <cellStyle name="Normal 2 2 18" xfId="4871"/>
    <cellStyle name="Normal 2 2 18 2" xfId="4872"/>
    <cellStyle name="Normal 2 2 18 2 2" xfId="4873"/>
    <cellStyle name="Normal 2 2 18 3" xfId="4874"/>
    <cellStyle name="Normal 2 2 19" xfId="4875"/>
    <cellStyle name="Normal 2 2 19 2" xfId="4876"/>
    <cellStyle name="Normal 2 2 19 2 2" xfId="4877"/>
    <cellStyle name="Normal 2 2 19 3" xfId="4878"/>
    <cellStyle name="Normal 2 2 2" xfId="9"/>
    <cellStyle name="Normal 2 2 2 10" xfId="4879"/>
    <cellStyle name="Normal 2 2 2 11" xfId="4880"/>
    <cellStyle name="Normal 2 2 2 2" xfId="4881"/>
    <cellStyle name="Normal 2 2 2 2 2" xfId="4882"/>
    <cellStyle name="Normal 2 2 2 2 2 2" xfId="4883"/>
    <cellStyle name="Normal 2 2 2 2 3" xfId="4884"/>
    <cellStyle name="Normal 2 2 2 2 3 2" xfId="4885"/>
    <cellStyle name="Normal 2 2 2 2 4" xfId="74"/>
    <cellStyle name="Normal 2 2 2 2 4 2" xfId="4886"/>
    <cellStyle name="Normal 2 2 2 2 4 3" xfId="4887"/>
    <cellStyle name="Normal 2 2 2 2 5" xfId="4888"/>
    <cellStyle name="Normal 2 2 2 2 6" xfId="4889"/>
    <cellStyle name="Normal 2 2 2 2 6 2" xfId="4890"/>
    <cellStyle name="Normal 2 2 2 2 7" xfId="4891"/>
    <cellStyle name="Normal 2 2 2 2 8" xfId="4892"/>
    <cellStyle name="Normal 2 2 2 3" xfId="4893"/>
    <cellStyle name="Normal 2 2 2 3 2" xfId="4894"/>
    <cellStyle name="Normal 2 2 2 3 2 2" xfId="4895"/>
    <cellStyle name="Normal 2 2 2 3 2 2 2" xfId="4896"/>
    <cellStyle name="Normal 2 2 2 3 2 2 2 2" xfId="4897"/>
    <cellStyle name="Normal 2 2 2 3 2 2 3" xfId="4898"/>
    <cellStyle name="Normal 2 2 2 3 2 2 3 2" xfId="4899"/>
    <cellStyle name="Normal 2 2 2 3 2 2 4" xfId="4900"/>
    <cellStyle name="Normal 2 2 2 3 2 3" xfId="4901"/>
    <cellStyle name="Normal 2 2 2 3 2 3 2" xfId="4902"/>
    <cellStyle name="Normal 2 2 2 3 2 4" xfId="4903"/>
    <cellStyle name="Normal 2 2 2 3 2 4 2" xfId="4904"/>
    <cellStyle name="Normal 2 2 2 3 2 5" xfId="4905"/>
    <cellStyle name="Normal 2 2 2 3 2 6" xfId="4906"/>
    <cellStyle name="Normal 2 2 2 3 3" xfId="4907"/>
    <cellStyle name="Normal 2 2 2 3 3 2" xfId="4908"/>
    <cellStyle name="Normal 2 2 2 3 4" xfId="4909"/>
    <cellStyle name="Normal 2 2 2 3 4 2" xfId="4910"/>
    <cellStyle name="Normal 2 2 2 3 4 2 2" xfId="4911"/>
    <cellStyle name="Normal 2 2 2 3 4 3" xfId="4912"/>
    <cellStyle name="Normal 2 2 2 3 4 3 2" xfId="4913"/>
    <cellStyle name="Normal 2 2 2 3 4 4" xfId="4914"/>
    <cellStyle name="Normal 2 2 2 3 4 5" xfId="4915"/>
    <cellStyle name="Normal 2 2 2 3 5" xfId="4916"/>
    <cellStyle name="Normal 2 2 2 3 5 2" xfId="4917"/>
    <cellStyle name="Normal 2 2 2 3 5 2 2" xfId="4918"/>
    <cellStyle name="Normal 2 2 2 3 5 3" xfId="4919"/>
    <cellStyle name="Normal 2 2 2 3 5 4" xfId="4920"/>
    <cellStyle name="Normal 2 2 2 3 5 4 2" xfId="4921"/>
    <cellStyle name="Normal 2 2 2 3 5 5" xfId="4922"/>
    <cellStyle name="Normal 2 2 2 3 6" xfId="4923"/>
    <cellStyle name="Normal 2 2 2 3 6 2" xfId="4924"/>
    <cellStyle name="Normal 2 2 2 4" xfId="4925"/>
    <cellStyle name="Normal 2 2 2 4 2" xfId="4926"/>
    <cellStyle name="Normal 2 2 2 4 2 2" xfId="4927"/>
    <cellStyle name="Normal 2 2 2 4 2 2 2" xfId="4928"/>
    <cellStyle name="Normal 2 2 2 4 2 2 2 2" xfId="4929"/>
    <cellStyle name="Normal 2 2 2 4 2 2 3" xfId="4930"/>
    <cellStyle name="Normal 2 2 2 4 2 2 3 2" xfId="4931"/>
    <cellStyle name="Normal 2 2 2 4 2 2 4" xfId="4932"/>
    <cellStyle name="Normal 2 2 2 4 2 3" xfId="4933"/>
    <cellStyle name="Normal 2 2 2 4 2 3 2" xfId="4934"/>
    <cellStyle name="Normal 2 2 2 4 2 4" xfId="4935"/>
    <cellStyle name="Normal 2 2 2 4 2 4 2" xfId="4936"/>
    <cellStyle name="Normal 2 2 2 4 2 5" xfId="4937"/>
    <cellStyle name="Normal 2 2 2 4 2 6" xfId="4938"/>
    <cellStyle name="Normal 2 2 2 4 3" xfId="4939"/>
    <cellStyle name="Normal 2 2 2 4 3 2" xfId="4940"/>
    <cellStyle name="Normal 2 2 2 4 4" xfId="4941"/>
    <cellStyle name="Normal 2 2 2 4 4 2" xfId="4942"/>
    <cellStyle name="Normal 2 2 2 4 4 2 2" xfId="4943"/>
    <cellStyle name="Normal 2 2 2 4 4 3" xfId="4944"/>
    <cellStyle name="Normal 2 2 2 4 4 3 2" xfId="4945"/>
    <cellStyle name="Normal 2 2 2 4 4 4" xfId="4946"/>
    <cellStyle name="Normal 2 2 2 4 5" xfId="4947"/>
    <cellStyle name="Normal 2 2 2 4 5 2" xfId="4948"/>
    <cellStyle name="Normal 2 2 2 4 5 2 2" xfId="4949"/>
    <cellStyle name="Normal 2 2 2 4 5 3" xfId="4950"/>
    <cellStyle name="Normal 2 2 2 4 5 3 2" xfId="4951"/>
    <cellStyle name="Normal 2 2 2 4 5 4" xfId="4952"/>
    <cellStyle name="Normal 2 2 2 4 6" xfId="4953"/>
    <cellStyle name="Normal 2 2 2 4 6 2" xfId="4954"/>
    <cellStyle name="Normal 2 2 2 4 7" xfId="4955"/>
    <cellStyle name="Normal 2 2 2 4 7 2" xfId="4956"/>
    <cellStyle name="Normal 2 2 2 4 8" xfId="4957"/>
    <cellStyle name="Normal 2 2 2 4 9" xfId="4958"/>
    <cellStyle name="Normal 2 2 2 5" xfId="4959"/>
    <cellStyle name="Normal 2 2 2 5 2" xfId="4960"/>
    <cellStyle name="Normal 2 2 2 6" xfId="4961"/>
    <cellStyle name="Normal 2 2 2 6 2" xfId="4962"/>
    <cellStyle name="Normal 2 2 2 7" xfId="4963"/>
    <cellStyle name="Normal 2 2 2 7 2" xfId="4964"/>
    <cellStyle name="Normal 2 2 2 8" xfId="4965"/>
    <cellStyle name="Normal 2 2 2 8 2" xfId="4966"/>
    <cellStyle name="Normal 2 2 2 9" xfId="4967"/>
    <cellStyle name="Normal 2 2 2 9 2" xfId="4968"/>
    <cellStyle name="Normal 2 2 2 9 2 2" xfId="4969"/>
    <cellStyle name="Normal 2 2 2 9 3" xfId="4970"/>
    <cellStyle name="Normal 2 2 2 9 3 2" xfId="4971"/>
    <cellStyle name="Normal 2 2 2 9 4" xfId="4972"/>
    <cellStyle name="Normal 2 2 20" xfId="4973"/>
    <cellStyle name="Normal 2 2 20 2" xfId="4974"/>
    <cellStyle name="Normal 2 2 20 2 2" xfId="4975"/>
    <cellStyle name="Normal 2 2 20 3" xfId="4976"/>
    <cellStyle name="Normal 2 2 21" xfId="4977"/>
    <cellStyle name="Normal 2 2 21 2" xfId="4978"/>
    <cellStyle name="Normal 2 2 21 2 2" xfId="4979"/>
    <cellStyle name="Normal 2 2 21 3" xfId="4980"/>
    <cellStyle name="Normal 2 2 22" xfId="4981"/>
    <cellStyle name="Normal 2 2 22 2" xfId="4982"/>
    <cellStyle name="Normal 2 2 22 2 2" xfId="4983"/>
    <cellStyle name="Normal 2 2 22 3" xfId="4984"/>
    <cellStyle name="Normal 2 2 23" xfId="4985"/>
    <cellStyle name="Normal 2 2 23 2" xfId="4986"/>
    <cellStyle name="Normal 2 2 23 2 2" xfId="4987"/>
    <cellStyle name="Normal 2 2 23 3" xfId="4988"/>
    <cellStyle name="Normal 2 2 24" xfId="4989"/>
    <cellStyle name="Normal 2 2 24 2" xfId="4990"/>
    <cellStyle name="Normal 2 2 24 2 2" xfId="4991"/>
    <cellStyle name="Normal 2 2 24 3" xfId="4992"/>
    <cellStyle name="Normal 2 2 25" xfId="4993"/>
    <cellStyle name="Normal 2 2 25 2" xfId="4994"/>
    <cellStyle name="Normal 2 2 25 2 2" xfId="4995"/>
    <cellStyle name="Normal 2 2 25 3" xfId="4996"/>
    <cellStyle name="Normal 2 2 25 3 2" xfId="4997"/>
    <cellStyle name="Normal 2 2 25 4" xfId="4998"/>
    <cellStyle name="Normal 2 2 25 5" xfId="4999"/>
    <cellStyle name="Normal 2 2 25 5 2" xfId="5000"/>
    <cellStyle name="Normal 2 2 25 6" xfId="5001"/>
    <cellStyle name="Normal 2 2 26" xfId="5002"/>
    <cellStyle name="Normal 2 2 26 2" xfId="5003"/>
    <cellStyle name="Normal 2 2 26 2 2" xfId="5004"/>
    <cellStyle name="Normal 2 2 26 3" xfId="5005"/>
    <cellStyle name="Normal 2 2 26 3 2" xfId="5006"/>
    <cellStyle name="Normal 2 2 26 4" xfId="5007"/>
    <cellStyle name="Normal 2 2 27" xfId="5008"/>
    <cellStyle name="Normal 2 2 27 2" xfId="5009"/>
    <cellStyle name="Normal 2 2 28" xfId="5010"/>
    <cellStyle name="Normal 2 2 3" xfId="10"/>
    <cellStyle name="Normal 2 2 3 10" xfId="5011"/>
    <cellStyle name="Normal 2 2 3 10 2" xfId="5012"/>
    <cellStyle name="Normal 2 2 3 11" xfId="5013"/>
    <cellStyle name="Normal 2 2 3 11 2" xfId="5014"/>
    <cellStyle name="Normal 2 2 3 11 2 2" xfId="5015"/>
    <cellStyle name="Normal 2 2 3 11 3" xfId="5016"/>
    <cellStyle name="Normal 2 2 3 11 3 2" xfId="5017"/>
    <cellStyle name="Normal 2 2 3 11 4" xfId="5018"/>
    <cellStyle name="Normal 2 2 3 12" xfId="5019"/>
    <cellStyle name="Normal 2 2 3 13" xfId="5020"/>
    <cellStyle name="Normal 2 2 3 2" xfId="5021"/>
    <cellStyle name="Normal 2 2 3 2 2" xfId="5022"/>
    <cellStyle name="Normal 2 2 3 2 2 2" xfId="5023"/>
    <cellStyle name="Normal 2 2 3 2 2 2 2" xfId="5024"/>
    <cellStyle name="Normal 2 2 3 2 2 2 2 2" xfId="5025"/>
    <cellStyle name="Normal 2 2 3 2 2 2 3" xfId="5026"/>
    <cellStyle name="Normal 2 2 3 2 2 2 3 2" xfId="5027"/>
    <cellStyle name="Normal 2 2 3 2 2 2 4" xfId="5028"/>
    <cellStyle name="Normal 2 2 3 2 2 3" xfId="5029"/>
    <cellStyle name="Normal 2 2 3 2 2 3 2" xfId="5030"/>
    <cellStyle name="Normal 2 2 3 2 2 4" xfId="5031"/>
    <cellStyle name="Normal 2 2 3 2 2 4 2" xfId="5032"/>
    <cellStyle name="Normal 2 2 3 2 2 5" xfId="5033"/>
    <cellStyle name="Normal 2 2 3 2 2 6" xfId="5034"/>
    <cellStyle name="Normal 2 2 3 2 3" xfId="5035"/>
    <cellStyle name="Normal 2 2 3 2 3 2" xfId="5036"/>
    <cellStyle name="Normal 2 2 3 2 4" xfId="5037"/>
    <cellStyle name="Normal 2 2 3 2 4 2" xfId="5038"/>
    <cellStyle name="Normal 2 2 3 2 4 2 2" xfId="5039"/>
    <cellStyle name="Normal 2 2 3 2 4 3" xfId="5040"/>
    <cellStyle name="Normal 2 2 3 2 4 3 2" xfId="5041"/>
    <cellStyle name="Normal 2 2 3 2 4 4" xfId="5042"/>
    <cellStyle name="Normal 2 2 3 2 4 5" xfId="5043"/>
    <cellStyle name="Normal 2 2 3 2 5" xfId="5044"/>
    <cellStyle name="Normal 2 2 3 2 5 2" xfId="5045"/>
    <cellStyle name="Normal 2 2 3 2 5 2 2" xfId="5046"/>
    <cellStyle name="Normal 2 2 3 2 5 3" xfId="5047"/>
    <cellStyle name="Normal 2 2 3 2 5 3 2" xfId="5048"/>
    <cellStyle name="Normal 2 2 3 2 5 4" xfId="5049"/>
    <cellStyle name="Normal 2 2 3 2 6" xfId="5050"/>
    <cellStyle name="Normal 2 2 3 2 6 2" xfId="5051"/>
    <cellStyle name="Normal 2 2 3 2 7" xfId="5052"/>
    <cellStyle name="Normal 2 2 3 2 7 2" xfId="5053"/>
    <cellStyle name="Normal 2 2 3 2 8" xfId="5054"/>
    <cellStyle name="Normal 2 2 3 2 9" xfId="5055"/>
    <cellStyle name="Normal 2 2 3 3" xfId="5056"/>
    <cellStyle name="Normal 2 2 3 3 2" xfId="5057"/>
    <cellStyle name="Normal 2 2 3 3 2 2" xfId="5058"/>
    <cellStyle name="Normal 2 2 3 3 2 2 2" xfId="5059"/>
    <cellStyle name="Normal 2 2 3 3 2 2 2 2" xfId="5060"/>
    <cellStyle name="Normal 2 2 3 3 2 2 3" xfId="5061"/>
    <cellStyle name="Normal 2 2 3 3 2 2 3 2" xfId="5062"/>
    <cellStyle name="Normal 2 2 3 3 2 2 4" xfId="5063"/>
    <cellStyle name="Normal 2 2 3 3 2 3" xfId="5064"/>
    <cellStyle name="Normal 2 2 3 3 2 3 2" xfId="5065"/>
    <cellStyle name="Normal 2 2 3 3 2 4" xfId="5066"/>
    <cellStyle name="Normal 2 2 3 3 2 4 2" xfId="5067"/>
    <cellStyle name="Normal 2 2 3 3 2 5" xfId="5068"/>
    <cellStyle name="Normal 2 2 3 3 2 6" xfId="5069"/>
    <cellStyle name="Normal 2 2 3 3 3" xfId="5070"/>
    <cellStyle name="Normal 2 2 3 3 3 2" xfId="5071"/>
    <cellStyle name="Normal 2 2 3 3 3 2 2" xfId="5072"/>
    <cellStyle name="Normal 2 2 3 3 3 3" xfId="5073"/>
    <cellStyle name="Normal 2 2 3 3 3 3 2" xfId="5074"/>
    <cellStyle name="Normal 2 2 3 3 3 4" xfId="5075"/>
    <cellStyle name="Normal 2 2 3 3 3 5" xfId="5076"/>
    <cellStyle name="Normal 2 2 3 3 4" xfId="5077"/>
    <cellStyle name="Normal 2 2 3 3 4 2" xfId="5078"/>
    <cellStyle name="Normal 2 2 3 3 4 2 2" xfId="5079"/>
    <cellStyle name="Normal 2 2 3 3 4 3" xfId="5080"/>
    <cellStyle name="Normal 2 2 3 3 4 4" xfId="5081"/>
    <cellStyle name="Normal 2 2 3 3 4 4 2" xfId="5082"/>
    <cellStyle name="Normal 2 2 3 3 4 5" xfId="5083"/>
    <cellStyle name="Normal 2 2 3 3 5" xfId="5084"/>
    <cellStyle name="Normal 2 2 3 3 5 2" xfId="5085"/>
    <cellStyle name="Normal 2 2 3 4" xfId="5086"/>
    <cellStyle name="Normal 2 2 3 4 2" xfId="5087"/>
    <cellStyle name="Normal 2 2 3 4 2 2" xfId="5088"/>
    <cellStyle name="Normal 2 2 3 4 2 2 2" xfId="5089"/>
    <cellStyle name="Normal 2 2 3 4 2 2 2 2" xfId="5090"/>
    <cellStyle name="Normal 2 2 3 4 2 2 3" xfId="5091"/>
    <cellStyle name="Normal 2 2 3 4 2 2 3 2" xfId="5092"/>
    <cellStyle name="Normal 2 2 3 4 2 2 4" xfId="5093"/>
    <cellStyle name="Normal 2 2 3 4 2 3" xfId="5094"/>
    <cellStyle name="Normal 2 2 3 4 2 3 2" xfId="5095"/>
    <cellStyle name="Normal 2 2 3 4 2 4" xfId="5096"/>
    <cellStyle name="Normal 2 2 3 4 2 4 2" xfId="5097"/>
    <cellStyle name="Normal 2 2 3 4 2 5" xfId="5098"/>
    <cellStyle name="Normal 2 2 3 4 2 6" xfId="5099"/>
    <cellStyle name="Normal 2 2 3 4 3" xfId="5100"/>
    <cellStyle name="Normal 2 2 3 4 3 2" xfId="5101"/>
    <cellStyle name="Normal 2 2 3 4 3 2 2" xfId="5102"/>
    <cellStyle name="Normal 2 2 3 4 3 3" xfId="5103"/>
    <cellStyle name="Normal 2 2 3 4 3 3 2" xfId="5104"/>
    <cellStyle name="Normal 2 2 3 4 3 4" xfId="5105"/>
    <cellStyle name="Normal 2 2 3 4 4" xfId="5106"/>
    <cellStyle name="Normal 2 2 3 4 4 2" xfId="5107"/>
    <cellStyle name="Normal 2 2 3 4 4 2 2" xfId="5108"/>
    <cellStyle name="Normal 2 2 3 4 4 3" xfId="5109"/>
    <cellStyle name="Normal 2 2 3 4 4 3 2" xfId="5110"/>
    <cellStyle name="Normal 2 2 3 4 4 4" xfId="5111"/>
    <cellStyle name="Normal 2 2 3 4 5" xfId="5112"/>
    <cellStyle name="Normal 2 2 3 4 5 2" xfId="5113"/>
    <cellStyle name="Normal 2 2 3 4 6" xfId="5114"/>
    <cellStyle name="Normal 2 2 3 4 6 2" xfId="5115"/>
    <cellStyle name="Normal 2 2 3 4 7" xfId="5116"/>
    <cellStyle name="Normal 2 2 3 4 8" xfId="5117"/>
    <cellStyle name="Normal 2 2 3 5" xfId="5118"/>
    <cellStyle name="Normal 2 2 3 5 2" xfId="5119"/>
    <cellStyle name="Normal 2 2 3 5 2 2" xfId="5120"/>
    <cellStyle name="Normal 2 2 3 5 2 2 2" xfId="5121"/>
    <cellStyle name="Normal 2 2 3 5 2 2 2 2" xfId="5122"/>
    <cellStyle name="Normal 2 2 3 5 2 2 3" xfId="5123"/>
    <cellStyle name="Normal 2 2 3 5 2 2 3 2" xfId="5124"/>
    <cellStyle name="Normal 2 2 3 5 2 2 4" xfId="5125"/>
    <cellStyle name="Normal 2 2 3 5 2 3" xfId="5126"/>
    <cellStyle name="Normal 2 2 3 5 2 3 2" xfId="5127"/>
    <cellStyle name="Normal 2 2 3 5 2 4" xfId="5128"/>
    <cellStyle name="Normal 2 2 3 5 2 4 2" xfId="5129"/>
    <cellStyle name="Normal 2 2 3 5 2 5" xfId="5130"/>
    <cellStyle name="Normal 2 2 3 5 2 6" xfId="5131"/>
    <cellStyle name="Normal 2 2 3 5 3" xfId="5132"/>
    <cellStyle name="Normal 2 2 3 5 3 2" xfId="5133"/>
    <cellStyle name="Normal 2 2 3 5 3 2 2" xfId="5134"/>
    <cellStyle name="Normal 2 2 3 5 3 3" xfId="5135"/>
    <cellStyle name="Normal 2 2 3 5 3 3 2" xfId="5136"/>
    <cellStyle name="Normal 2 2 3 5 3 4" xfId="5137"/>
    <cellStyle name="Normal 2 2 3 5 4" xfId="5138"/>
    <cellStyle name="Normal 2 2 3 5 4 2" xfId="5139"/>
    <cellStyle name="Normal 2 2 3 5 5" xfId="5140"/>
    <cellStyle name="Normal 2 2 3 5 5 2" xfId="5141"/>
    <cellStyle name="Normal 2 2 3 5 6" xfId="5142"/>
    <cellStyle name="Normal 2 2 3 5 7" xfId="5143"/>
    <cellStyle name="Normal 2 2 3 6" xfId="5144"/>
    <cellStyle name="Normal 2 2 3 6 2" xfId="5145"/>
    <cellStyle name="Normal 2 2 3 6 2 2" xfId="5146"/>
    <cellStyle name="Normal 2 2 3 6 2 2 2" xfId="5147"/>
    <cellStyle name="Normal 2 2 3 6 2 2 2 2" xfId="5148"/>
    <cellStyle name="Normal 2 2 3 6 2 2 3" xfId="5149"/>
    <cellStyle name="Normal 2 2 3 6 2 2 3 2" xfId="5150"/>
    <cellStyle name="Normal 2 2 3 6 2 2 4" xfId="5151"/>
    <cellStyle name="Normal 2 2 3 6 2 3" xfId="5152"/>
    <cellStyle name="Normal 2 2 3 6 2 3 2" xfId="5153"/>
    <cellStyle name="Normal 2 2 3 6 2 4" xfId="5154"/>
    <cellStyle name="Normal 2 2 3 6 2 4 2" xfId="5155"/>
    <cellStyle name="Normal 2 2 3 6 2 5" xfId="5156"/>
    <cellStyle name="Normal 2 2 3 6 2 6" xfId="5157"/>
    <cellStyle name="Normal 2 2 3 6 3" xfId="5158"/>
    <cellStyle name="Normal 2 2 3 6 3 2" xfId="5159"/>
    <cellStyle name="Normal 2 2 3 6 3 2 2" xfId="5160"/>
    <cellStyle name="Normal 2 2 3 6 3 3" xfId="5161"/>
    <cellStyle name="Normal 2 2 3 6 3 3 2" xfId="5162"/>
    <cellStyle name="Normal 2 2 3 6 3 4" xfId="5163"/>
    <cellStyle name="Normal 2 2 3 6 4" xfId="5164"/>
    <cellStyle name="Normal 2 2 3 6 4 2" xfId="5165"/>
    <cellStyle name="Normal 2 2 3 6 5" xfId="5166"/>
    <cellStyle name="Normal 2 2 3 6 5 2" xfId="5167"/>
    <cellStyle name="Normal 2 2 3 6 6" xfId="5168"/>
    <cellStyle name="Normal 2 2 3 6 7" xfId="5169"/>
    <cellStyle name="Normal 2 2 3 7" xfId="5170"/>
    <cellStyle name="Normal 2 2 3 7 2" xfId="5171"/>
    <cellStyle name="Normal 2 2 3 7 2 2" xfId="5172"/>
    <cellStyle name="Normal 2 2 3 7 2 2 2" xfId="5173"/>
    <cellStyle name="Normal 2 2 3 7 2 2 2 2" xfId="5174"/>
    <cellStyle name="Normal 2 2 3 7 2 2 3" xfId="5175"/>
    <cellStyle name="Normal 2 2 3 7 2 2 3 2" xfId="5176"/>
    <cellStyle name="Normal 2 2 3 7 2 2 4" xfId="5177"/>
    <cellStyle name="Normal 2 2 3 7 2 3" xfId="5178"/>
    <cellStyle name="Normal 2 2 3 7 2 3 2" xfId="5179"/>
    <cellStyle name="Normal 2 2 3 7 2 4" xfId="5180"/>
    <cellStyle name="Normal 2 2 3 7 2 4 2" xfId="5181"/>
    <cellStyle name="Normal 2 2 3 7 2 5" xfId="5182"/>
    <cellStyle name="Normal 2 2 3 7 2 6" xfId="5183"/>
    <cellStyle name="Normal 2 2 3 7 3" xfId="5184"/>
    <cellStyle name="Normal 2 2 3 7 3 2" xfId="5185"/>
    <cellStyle name="Normal 2 2 3 7 3 2 2" xfId="5186"/>
    <cellStyle name="Normal 2 2 3 7 3 3" xfId="5187"/>
    <cellStyle name="Normal 2 2 3 7 3 3 2" xfId="5188"/>
    <cellStyle name="Normal 2 2 3 7 3 4" xfId="5189"/>
    <cellStyle name="Normal 2 2 3 7 4" xfId="5190"/>
    <cellStyle name="Normal 2 2 3 7 4 2" xfId="5191"/>
    <cellStyle name="Normal 2 2 3 7 5" xfId="5192"/>
    <cellStyle name="Normal 2 2 3 7 5 2" xfId="5193"/>
    <cellStyle name="Normal 2 2 3 7 6" xfId="5194"/>
    <cellStyle name="Normal 2 2 3 7 7" xfId="5195"/>
    <cellStyle name="Normal 2 2 3 8" xfId="5196"/>
    <cellStyle name="Normal 2 2 3 8 2" xfId="5197"/>
    <cellStyle name="Normal 2 2 3 8 2 2" xfId="5198"/>
    <cellStyle name="Normal 2 2 3 8 2 2 2" xfId="5199"/>
    <cellStyle name="Normal 2 2 3 8 2 2 2 2" xfId="5200"/>
    <cellStyle name="Normal 2 2 3 8 2 2 3" xfId="5201"/>
    <cellStyle name="Normal 2 2 3 8 2 2 3 2" xfId="5202"/>
    <cellStyle name="Normal 2 2 3 8 2 2 4" xfId="5203"/>
    <cellStyle name="Normal 2 2 3 8 2 3" xfId="5204"/>
    <cellStyle name="Normal 2 2 3 8 2 3 2" xfId="5205"/>
    <cellStyle name="Normal 2 2 3 8 2 4" xfId="5206"/>
    <cellStyle name="Normal 2 2 3 8 2 4 2" xfId="5207"/>
    <cellStyle name="Normal 2 2 3 8 2 5" xfId="5208"/>
    <cellStyle name="Normal 2 2 3 8 2 6" xfId="5209"/>
    <cellStyle name="Normal 2 2 3 8 3" xfId="5210"/>
    <cellStyle name="Normal 2 2 3 8 3 2" xfId="5211"/>
    <cellStyle name="Normal 2 2 3 8 3 2 2" xfId="5212"/>
    <cellStyle name="Normal 2 2 3 8 3 3" xfId="5213"/>
    <cellStyle name="Normal 2 2 3 8 3 3 2" xfId="5214"/>
    <cellStyle name="Normal 2 2 3 8 3 4" xfId="5215"/>
    <cellStyle name="Normal 2 2 3 8 4" xfId="5216"/>
    <cellStyle name="Normal 2 2 3 8 4 2" xfId="5217"/>
    <cellStyle name="Normal 2 2 3 8 5" xfId="5218"/>
    <cellStyle name="Normal 2 2 3 8 5 2" xfId="5219"/>
    <cellStyle name="Normal 2 2 3 8 6" xfId="5220"/>
    <cellStyle name="Normal 2 2 3 8 7" xfId="5221"/>
    <cellStyle name="Normal 2 2 3 9" xfId="5222"/>
    <cellStyle name="Normal 2 2 3 9 2" xfId="5223"/>
    <cellStyle name="Normal 2 2 4" xfId="11"/>
    <cellStyle name="Normal 2 2 4 10" xfId="5224"/>
    <cellStyle name="Normal 2 2 4 11" xfId="5225"/>
    <cellStyle name="Normal 2 2 4 2" xfId="42"/>
    <cellStyle name="Normal 2 2 4 2 2" xfId="5226"/>
    <cellStyle name="Normal 2 2 4 2 2 2" xfId="5227"/>
    <cellStyle name="Normal 2 2 4 2 2 2 2" xfId="5228"/>
    <cellStyle name="Normal 2 2 4 2 2 3" xfId="5229"/>
    <cellStyle name="Normal 2 2 4 2 2 3 2" xfId="5230"/>
    <cellStyle name="Normal 2 2 4 2 2 4" xfId="5231"/>
    <cellStyle name="Normal 2 2 4 2 2 4 2" xfId="5232"/>
    <cellStyle name="Normal 2 2 4 2 2 4 2 2" xfId="5233"/>
    <cellStyle name="Normal 2 2 4 2 2 4 3" xfId="5234"/>
    <cellStyle name="Normal 2 2 4 2 2 5" xfId="5235"/>
    <cellStyle name="Normal 2 2 4 2 3" xfId="5236"/>
    <cellStyle name="Normal 2 2 4 2 3 2" xfId="5237"/>
    <cellStyle name="Normal 2 2 4 2 4" xfId="5238"/>
    <cellStyle name="Normal 2 2 4 2 4 2" xfId="5239"/>
    <cellStyle name="Normal 2 2 4 2 4 2 2" xfId="5240"/>
    <cellStyle name="Normal 2 2 4 2 4 2 2 2" xfId="5241"/>
    <cellStyle name="Normal 2 2 4 2 4 2 3" xfId="5242"/>
    <cellStyle name="Normal 2 2 4 2 4 2 3 2" xfId="5243"/>
    <cellStyle name="Normal 2 2 4 2 4 2 4" xfId="5244"/>
    <cellStyle name="Normal 2 2 4 2 4 2 4 2" xfId="5245"/>
    <cellStyle name="Normal 2 2 4 2 4 2 4 2 2" xfId="5246"/>
    <cellStyle name="Normal 2 2 4 2 4 2 5" xfId="5247"/>
    <cellStyle name="Normal 2 2 4 2 4 3" xfId="5248"/>
    <cellStyle name="Normal 2 2 4 2 4 3 2" xfId="5249"/>
    <cellStyle name="Normal 2 2 4 2 4 4" xfId="5250"/>
    <cellStyle name="Normal 2 2 4 2 4 4 2" xfId="5251"/>
    <cellStyle name="Normal 2 2 4 2 4 5" xfId="5252"/>
    <cellStyle name="Normal 2 2 4 2 5" xfId="5253"/>
    <cellStyle name="Normal 2 2 4 2 5 2" xfId="5254"/>
    <cellStyle name="Normal 2 2 4 2 5 2 2" xfId="5255"/>
    <cellStyle name="Normal 2 2 4 2 5 3" xfId="5256"/>
    <cellStyle name="Normal 2 2 4 2 5 3 2" xfId="5257"/>
    <cellStyle name="Normal 2 2 4 2 5 4" xfId="5258"/>
    <cellStyle name="Normal 2 2 4 2 6" xfId="5259"/>
    <cellStyle name="Normal 2 2 4 2 7" xfId="5260"/>
    <cellStyle name="Normal 2 2 4 2 7 2" xfId="5261"/>
    <cellStyle name="Normal 2 2 4 2 8" xfId="5262"/>
    <cellStyle name="Normal 2 2 4 2 9" xfId="5263"/>
    <cellStyle name="Normal 2 2 4 3" xfId="5264"/>
    <cellStyle name="Normal 2 2 4 3 2" xfId="5265"/>
    <cellStyle name="Normal 2 2 4 3 2 2" xfId="5266"/>
    <cellStyle name="Normal 2 2 4 3 3" xfId="5267"/>
    <cellStyle name="Normal 2 2 4 3 3 2" xfId="5268"/>
    <cellStyle name="Normal 2 2 4 3 4" xfId="5269"/>
    <cellStyle name="Normal 2 2 4 3 5" xfId="5270"/>
    <cellStyle name="Normal 2 2 4 3 5 2" xfId="5271"/>
    <cellStyle name="Normal 2 2 4 3 6" xfId="5272"/>
    <cellStyle name="Normal 2 2 4 4" xfId="5273"/>
    <cellStyle name="Normal 2 2 4 4 2" xfId="5274"/>
    <cellStyle name="Normal 2 2 4 5" xfId="5275"/>
    <cellStyle name="Normal 2 2 4 5 2" xfId="5276"/>
    <cellStyle name="Normal 2 2 4 5 3" xfId="5277"/>
    <cellStyle name="Normal 2 2 4 5 3 2" xfId="5278"/>
    <cellStyle name="Normal 2 2 4 6" xfId="5279"/>
    <cellStyle name="Normal 2 2 4 6 2" xfId="5280"/>
    <cellStyle name="Normal 2 2 4 6 2 2" xfId="5281"/>
    <cellStyle name="Normal 2 2 4 6 3" xfId="5282"/>
    <cellStyle name="Normal 2 2 4 6 3 2" xfId="5283"/>
    <cellStyle name="Normal 2 2 4 6 4" xfId="5284"/>
    <cellStyle name="Normal 2 2 4 7" xfId="5285"/>
    <cellStyle name="Normal 2 2 4 7 2" xfId="5286"/>
    <cellStyle name="Normal 2 2 4 7 2 2" xfId="5287"/>
    <cellStyle name="Normal 2 2 4 7 3" xfId="5288"/>
    <cellStyle name="Normal 2 2 4 7 3 2" xfId="5289"/>
    <cellStyle name="Normal 2 2 4 7 4" xfId="5290"/>
    <cellStyle name="Normal 2 2 4 7 4 2" xfId="5291"/>
    <cellStyle name="Normal 2 2 4 7 4 3" xfId="5292"/>
    <cellStyle name="Normal 2 2 4 7 4 3 2" xfId="5293"/>
    <cellStyle name="Normal 2 2 4 7 4 3 3" xfId="10105"/>
    <cellStyle name="Normal 2 2 4 7 5" xfId="5294"/>
    <cellStyle name="Normal 2 2 4 8" xfId="5295"/>
    <cellStyle name="Normal 2 2 4 9" xfId="5296"/>
    <cellStyle name="Normal 2 2 4 9 2" xfId="5297"/>
    <cellStyle name="Normal 2 2 5" xfId="5298"/>
    <cellStyle name="Normal 2 2 5 2" xfId="5299"/>
    <cellStyle name="Normal 2 2 5 2 2" xfId="5300"/>
    <cellStyle name="Normal 2 2 5 2 2 2" xfId="5301"/>
    <cellStyle name="Normal 2 2 5 2 3" xfId="5302"/>
    <cellStyle name="Normal 2 2 5 2 3 2" xfId="5303"/>
    <cellStyle name="Normal 2 2 5 2 4" xfId="5304"/>
    <cellStyle name="Normal 2 2 5 2 5" xfId="5305"/>
    <cellStyle name="Normal 2 2 5 2 5 2" xfId="5306"/>
    <cellStyle name="Normal 2 2 5 2 6" xfId="5307"/>
    <cellStyle name="Normal 2 2 5 2 7" xfId="5308"/>
    <cellStyle name="Normal 2 2 5 3" xfId="5309"/>
    <cellStyle name="Normal 2 2 5 3 2" xfId="5310"/>
    <cellStyle name="Normal 2 2 5 4" xfId="5311"/>
    <cellStyle name="Normal 2 2 5 4 2" xfId="5312"/>
    <cellStyle name="Normal 2 2 5 5" xfId="5313"/>
    <cellStyle name="Normal 2 2 5 6" xfId="5314"/>
    <cellStyle name="Normal 2 2 6" xfId="5315"/>
    <cellStyle name="Normal 2 2 6 2" xfId="5316"/>
    <cellStyle name="Normal 2 2 6 2 2" xfId="5317"/>
    <cellStyle name="Normal 2 2 6 3" xfId="5318"/>
    <cellStyle name="Normal 2 2 6 3 2" xfId="5319"/>
    <cellStyle name="Normal 2 2 6 4" xfId="5320"/>
    <cellStyle name="Normal 2 2 6 4 2" xfId="5321"/>
    <cellStyle name="Normal 2 2 6 5" xfId="5322"/>
    <cellStyle name="Normal 2 2 6 5 2" xfId="5323"/>
    <cellStyle name="Normal 2 2 6 6" xfId="5324"/>
    <cellStyle name="Normal 2 2 6 7" xfId="5325"/>
    <cellStyle name="Normal 2 2 6 7 2" xfId="5326"/>
    <cellStyle name="Normal 2 2 6 8" xfId="5327"/>
    <cellStyle name="Normal 2 2 6 9" xfId="5328"/>
    <cellStyle name="Normal 2 2 7" xfId="5329"/>
    <cellStyle name="Normal 2 2 7 2" xfId="5330"/>
    <cellStyle name="Normal 2 2 7 2 2" xfId="5331"/>
    <cellStyle name="Normal 2 2 7 3" xfId="5332"/>
    <cellStyle name="Normal 2 2 7 3 2" xfId="5333"/>
    <cellStyle name="Normal 2 2 7 4" xfId="5334"/>
    <cellStyle name="Normal 2 2 7 4 2" xfId="5335"/>
    <cellStyle name="Normal 2 2 7 5" xfId="5336"/>
    <cellStyle name="Normal 2 2 7 5 2" xfId="5337"/>
    <cellStyle name="Normal 2 2 7 6" xfId="5338"/>
    <cellStyle name="Normal 2 2 7 7" xfId="5339"/>
    <cellStyle name="Normal 2 2 7 7 2" xfId="5340"/>
    <cellStyle name="Normal 2 2 7 8" xfId="5341"/>
    <cellStyle name="Normal 2 2 7 9" xfId="5342"/>
    <cellStyle name="Normal 2 2 8" xfId="5343"/>
    <cellStyle name="Normal 2 2 8 2" xfId="5344"/>
    <cellStyle name="Normal 2 2 8 2 2" xfId="5345"/>
    <cellStyle name="Normal 2 2 8 2 2 2" xfId="5346"/>
    <cellStyle name="Normal 2 2 8 2 2 2 2" xfId="5347"/>
    <cellStyle name="Normal 2 2 8 2 2 3" xfId="5348"/>
    <cellStyle name="Normal 2 2 8 2 2 3 2" xfId="5349"/>
    <cellStyle name="Normal 2 2 8 2 2 4" xfId="5350"/>
    <cellStyle name="Normal 2 2 8 2 3" xfId="5351"/>
    <cellStyle name="Normal 2 2 8 2 3 2" xfId="5352"/>
    <cellStyle name="Normal 2 2 8 2 4" xfId="5353"/>
    <cellStyle name="Normal 2 2 8 2 4 2" xfId="5354"/>
    <cellStyle name="Normal 2 2 8 2 5" xfId="5355"/>
    <cellStyle name="Normal 2 2 8 2 6" xfId="5356"/>
    <cellStyle name="Normal 2 2 8 3" xfId="5357"/>
    <cellStyle name="Normal 2 2 8 3 2" xfId="5358"/>
    <cellStyle name="Normal 2 2 8 4" xfId="5359"/>
    <cellStyle name="Normal 2 2 8 4 2" xfId="5360"/>
    <cellStyle name="Normal 2 2 8 4 2 2" xfId="5361"/>
    <cellStyle name="Normal 2 2 8 4 3" xfId="5362"/>
    <cellStyle name="Normal 2 2 8 4 3 2" xfId="5363"/>
    <cellStyle name="Normal 2 2 8 4 4" xfId="5364"/>
    <cellStyle name="Normal 2 2 8 4 5" xfId="5365"/>
    <cellStyle name="Normal 2 2 8 5" xfId="5366"/>
    <cellStyle name="Normal 2 2 8 5 2" xfId="5367"/>
    <cellStyle name="Normal 2 2 8 5 2 2" xfId="5368"/>
    <cellStyle name="Normal 2 2 8 5 3" xfId="5369"/>
    <cellStyle name="Normal 2 2 8 5 3 2" xfId="5370"/>
    <cellStyle name="Normal 2 2 8 5 4" xfId="5371"/>
    <cellStyle name="Normal 2 2 8 6" xfId="5372"/>
    <cellStyle name="Normal 2 2 8 6 2" xfId="5373"/>
    <cellStyle name="Normal 2 2 8 7" xfId="5374"/>
    <cellStyle name="Normal 2 2 8 7 2" xfId="5375"/>
    <cellStyle name="Normal 2 2 8 8" xfId="5376"/>
    <cellStyle name="Normal 2 2 8 9" xfId="5377"/>
    <cellStyle name="Normal 2 2 9" xfId="5378"/>
    <cellStyle name="Normal 2 2 9 2" xfId="5379"/>
    <cellStyle name="Normal 2 2 9 2 2" xfId="5380"/>
    <cellStyle name="Normal 2 2 9 3" xfId="5381"/>
    <cellStyle name="Normal 2 2 9 3 2" xfId="5382"/>
    <cellStyle name="Normal 2 2 9 4" xfId="5383"/>
    <cellStyle name="Normal 2 2 9 4 2" xfId="5384"/>
    <cellStyle name="Normal 2 2 9 5" xfId="5385"/>
    <cellStyle name="Normal 2 2 9 6" xfId="5386"/>
    <cellStyle name="Normal 2 2 9 6 2" xfId="5387"/>
    <cellStyle name="Normal 2 2 9 7" xfId="5388"/>
    <cellStyle name="Normal 2 2 9 8" xfId="5389"/>
    <cellStyle name="Normal 2 2_100713 Data Request for Statistics Center Abu Dhabi" xfId="5390"/>
    <cellStyle name="Normal 2 20" xfId="5391"/>
    <cellStyle name="Normal 2 20 2" xfId="5392"/>
    <cellStyle name="Normal 2 20 2 2" xfId="5393"/>
    <cellStyle name="Normal 2 20 3" xfId="5394"/>
    <cellStyle name="Normal 2 21" xfId="5395"/>
    <cellStyle name="Normal 2 21 2" xfId="5396"/>
    <cellStyle name="Normal 2 21 2 2" xfId="5397"/>
    <cellStyle name="Normal 2 21 3" xfId="5398"/>
    <cellStyle name="Normal 2 22" xfId="5399"/>
    <cellStyle name="Normal 2 22 2" xfId="5400"/>
    <cellStyle name="Normal 2 22 2 2" xfId="5401"/>
    <cellStyle name="Normal 2 22 3" xfId="5402"/>
    <cellStyle name="Normal 2 23" xfId="5403"/>
    <cellStyle name="Normal 2 23 2" xfId="5404"/>
    <cellStyle name="Normal 2 23 2 2" xfId="5405"/>
    <cellStyle name="Normal 2 23 3" xfId="5406"/>
    <cellStyle name="Normal 2 24" xfId="5407"/>
    <cellStyle name="Normal 2 24 2" xfId="5408"/>
    <cellStyle name="Normal 2 24 2 2" xfId="5409"/>
    <cellStyle name="Normal 2 24 3" xfId="5410"/>
    <cellStyle name="Normal 2 25" xfId="5411"/>
    <cellStyle name="Normal 2 25 2" xfId="5412"/>
    <cellStyle name="Normal 2 25 2 2" xfId="5413"/>
    <cellStyle name="Normal 2 25 3" xfId="5414"/>
    <cellStyle name="Normal 2 26" xfId="5415"/>
    <cellStyle name="Normal 2 26 2" xfId="5416"/>
    <cellStyle name="Normal 2 26 2 2" xfId="5417"/>
    <cellStyle name="Normal 2 26 3" xfId="5418"/>
    <cellStyle name="Normal 2 27" xfId="5419"/>
    <cellStyle name="Normal 2 27 2" xfId="5420"/>
    <cellStyle name="Normal 2 28" xfId="5421"/>
    <cellStyle name="Normal 2 28 2" xfId="5422"/>
    <cellStyle name="Normal 2 29" xfId="5423"/>
    <cellStyle name="Normal 2 29 2" xfId="5424"/>
    <cellStyle name="Normal 2 29 3" xfId="5425"/>
    <cellStyle name="Normal 2 3" xfId="12"/>
    <cellStyle name="Normal 2 3 10" xfId="5426"/>
    <cellStyle name="Normal 2 3 10 2" xfId="5427"/>
    <cellStyle name="Normal 2 3 10 2 2" xfId="5428"/>
    <cellStyle name="Normal 2 3 10 2 2 2" xfId="5429"/>
    <cellStyle name="Normal 2 3 10 2 2 2 2" xfId="5430"/>
    <cellStyle name="Normal 2 3 10 2 2 3" xfId="5431"/>
    <cellStyle name="Normal 2 3 10 2 2 3 2" xfId="5432"/>
    <cellStyle name="Normal 2 3 10 2 2 4" xfId="5433"/>
    <cellStyle name="Normal 2 3 10 2 3" xfId="5434"/>
    <cellStyle name="Normal 2 3 10 2 3 2" xfId="5435"/>
    <cellStyle name="Normal 2 3 10 2 4" xfId="5436"/>
    <cellStyle name="Normal 2 3 10 2 4 2" xfId="5437"/>
    <cellStyle name="Normal 2 3 10 2 5" xfId="5438"/>
    <cellStyle name="Normal 2 3 10 2 6" xfId="5439"/>
    <cellStyle name="Normal 2 3 10 3" xfId="5440"/>
    <cellStyle name="Normal 2 3 10 3 2" xfId="5441"/>
    <cellStyle name="Normal 2 3 10 3 2 2" xfId="5442"/>
    <cellStyle name="Normal 2 3 10 3 3" xfId="5443"/>
    <cellStyle name="Normal 2 3 10 3 3 2" xfId="5444"/>
    <cellStyle name="Normal 2 3 10 3 4" xfId="5445"/>
    <cellStyle name="Normal 2 3 10 4" xfId="5446"/>
    <cellStyle name="Normal 2 3 10 4 2" xfId="5447"/>
    <cellStyle name="Normal 2 3 10 5" xfId="5448"/>
    <cellStyle name="Normal 2 3 10 5 2" xfId="5449"/>
    <cellStyle name="Normal 2 3 10 6" xfId="5450"/>
    <cellStyle name="Normal 2 3 10 7" xfId="5451"/>
    <cellStyle name="Normal 2 3 11" xfId="5452"/>
    <cellStyle name="Normal 2 3 11 2" xfId="5453"/>
    <cellStyle name="Normal 2 3 11 2 2" xfId="5454"/>
    <cellStyle name="Normal 2 3 11 2 2 2" xfId="5455"/>
    <cellStyle name="Normal 2 3 11 2 2 2 2" xfId="5456"/>
    <cellStyle name="Normal 2 3 11 2 2 3" xfId="5457"/>
    <cellStyle name="Normal 2 3 11 2 2 3 2" xfId="5458"/>
    <cellStyle name="Normal 2 3 11 2 2 4" xfId="5459"/>
    <cellStyle name="Normal 2 3 11 2 3" xfId="5460"/>
    <cellStyle name="Normal 2 3 11 2 3 2" xfId="5461"/>
    <cellStyle name="Normal 2 3 11 2 4" xfId="5462"/>
    <cellStyle name="Normal 2 3 11 2 4 2" xfId="5463"/>
    <cellStyle name="Normal 2 3 11 2 5" xfId="5464"/>
    <cellStyle name="Normal 2 3 11 2 6" xfId="5465"/>
    <cellStyle name="Normal 2 3 11 3" xfId="5466"/>
    <cellStyle name="Normal 2 3 11 3 2" xfId="5467"/>
    <cellStyle name="Normal 2 3 11 3 2 2" xfId="5468"/>
    <cellStyle name="Normal 2 3 11 3 3" xfId="5469"/>
    <cellStyle name="Normal 2 3 11 3 3 2" xfId="5470"/>
    <cellStyle name="Normal 2 3 11 3 4" xfId="5471"/>
    <cellStyle name="Normal 2 3 11 4" xfId="5472"/>
    <cellStyle name="Normal 2 3 11 4 2" xfId="5473"/>
    <cellStyle name="Normal 2 3 11 5" xfId="5474"/>
    <cellStyle name="Normal 2 3 11 5 2" xfId="5475"/>
    <cellStyle name="Normal 2 3 11 6" xfId="5476"/>
    <cellStyle name="Normal 2 3 11 7" xfId="5477"/>
    <cellStyle name="Normal 2 3 12" xfId="5478"/>
    <cellStyle name="Normal 2 3 12 2" xfId="5479"/>
    <cellStyle name="Normal 2 3 12 2 2" xfId="5480"/>
    <cellStyle name="Normal 2 3 12 2 2 2" xfId="5481"/>
    <cellStyle name="Normal 2 3 12 2 2 2 2" xfId="5482"/>
    <cellStyle name="Normal 2 3 12 2 2 3" xfId="5483"/>
    <cellStyle name="Normal 2 3 12 2 2 3 2" xfId="5484"/>
    <cellStyle name="Normal 2 3 12 2 2 4" xfId="5485"/>
    <cellStyle name="Normal 2 3 12 2 3" xfId="5486"/>
    <cellStyle name="Normal 2 3 12 2 3 2" xfId="5487"/>
    <cellStyle name="Normal 2 3 12 2 4" xfId="5488"/>
    <cellStyle name="Normal 2 3 12 2 4 2" xfId="5489"/>
    <cellStyle name="Normal 2 3 12 2 5" xfId="5490"/>
    <cellStyle name="Normal 2 3 12 2 6" xfId="5491"/>
    <cellStyle name="Normal 2 3 12 3" xfId="5492"/>
    <cellStyle name="Normal 2 3 12 3 2" xfId="5493"/>
    <cellStyle name="Normal 2 3 12 3 2 2" xfId="5494"/>
    <cellStyle name="Normal 2 3 12 3 3" xfId="5495"/>
    <cellStyle name="Normal 2 3 12 3 3 2" xfId="5496"/>
    <cellStyle name="Normal 2 3 12 3 4" xfId="5497"/>
    <cellStyle name="Normal 2 3 12 4" xfId="5498"/>
    <cellStyle name="Normal 2 3 12 4 2" xfId="5499"/>
    <cellStyle name="Normal 2 3 12 5" xfId="5500"/>
    <cellStyle name="Normal 2 3 12 5 2" xfId="5501"/>
    <cellStyle name="Normal 2 3 12 6" xfId="5502"/>
    <cellStyle name="Normal 2 3 12 7" xfId="5503"/>
    <cellStyle name="Normal 2 3 13" xfId="5504"/>
    <cellStyle name="Normal 2 3 13 2" xfId="5505"/>
    <cellStyle name="Normal 2 3 13 2 2" xfId="5506"/>
    <cellStyle name="Normal 2 3 13 2 2 2" xfId="5507"/>
    <cellStyle name="Normal 2 3 13 2 2 2 2" xfId="5508"/>
    <cellStyle name="Normal 2 3 13 2 2 3" xfId="5509"/>
    <cellStyle name="Normal 2 3 13 2 2 3 2" xfId="5510"/>
    <cellStyle name="Normal 2 3 13 2 2 4" xfId="5511"/>
    <cellStyle name="Normal 2 3 13 2 3" xfId="5512"/>
    <cellStyle name="Normal 2 3 13 2 3 2" xfId="5513"/>
    <cellStyle name="Normal 2 3 13 2 4" xfId="5514"/>
    <cellStyle name="Normal 2 3 13 2 4 2" xfId="5515"/>
    <cellStyle name="Normal 2 3 13 2 5" xfId="5516"/>
    <cellStyle name="Normal 2 3 13 2 6" xfId="5517"/>
    <cellStyle name="Normal 2 3 13 3" xfId="5518"/>
    <cellStyle name="Normal 2 3 13 3 2" xfId="5519"/>
    <cellStyle name="Normal 2 3 13 3 2 2" xfId="5520"/>
    <cellStyle name="Normal 2 3 13 3 3" xfId="5521"/>
    <cellStyle name="Normal 2 3 13 3 3 2" xfId="5522"/>
    <cellStyle name="Normal 2 3 13 3 4" xfId="5523"/>
    <cellStyle name="Normal 2 3 13 4" xfId="5524"/>
    <cellStyle name="Normal 2 3 13 4 2" xfId="5525"/>
    <cellStyle name="Normal 2 3 13 5" xfId="5526"/>
    <cellStyle name="Normal 2 3 13 5 2" xfId="5527"/>
    <cellStyle name="Normal 2 3 13 6" xfId="5528"/>
    <cellStyle name="Normal 2 3 13 7" xfId="5529"/>
    <cellStyle name="Normal 2 3 14" xfId="5530"/>
    <cellStyle name="Normal 2 3 14 2" xfId="5531"/>
    <cellStyle name="Normal 2 3 14 2 2" xfId="5532"/>
    <cellStyle name="Normal 2 3 14 2 2 2" xfId="5533"/>
    <cellStyle name="Normal 2 3 14 2 2 2 2" xfId="5534"/>
    <cellStyle name="Normal 2 3 14 2 2 3" xfId="5535"/>
    <cellStyle name="Normal 2 3 14 2 2 3 2" xfId="5536"/>
    <cellStyle name="Normal 2 3 14 2 2 4" xfId="5537"/>
    <cellStyle name="Normal 2 3 14 2 3" xfId="5538"/>
    <cellStyle name="Normal 2 3 14 2 3 2" xfId="5539"/>
    <cellStyle name="Normal 2 3 14 2 4" xfId="5540"/>
    <cellStyle name="Normal 2 3 14 2 4 2" xfId="5541"/>
    <cellStyle name="Normal 2 3 14 2 5" xfId="5542"/>
    <cellStyle name="Normal 2 3 14 2 6" xfId="5543"/>
    <cellStyle name="Normal 2 3 14 3" xfId="5544"/>
    <cellStyle name="Normal 2 3 14 3 2" xfId="5545"/>
    <cellStyle name="Normal 2 3 14 3 2 2" xfId="5546"/>
    <cellStyle name="Normal 2 3 14 3 3" xfId="5547"/>
    <cellStyle name="Normal 2 3 14 3 3 2" xfId="5548"/>
    <cellStyle name="Normal 2 3 14 3 4" xfId="5549"/>
    <cellStyle name="Normal 2 3 14 4" xfId="5550"/>
    <cellStyle name="Normal 2 3 14 4 2" xfId="5551"/>
    <cellStyle name="Normal 2 3 14 5" xfId="5552"/>
    <cellStyle name="Normal 2 3 14 5 2" xfId="5553"/>
    <cellStyle name="Normal 2 3 14 6" xfId="5554"/>
    <cellStyle name="Normal 2 3 14 7" xfId="5555"/>
    <cellStyle name="Normal 2 3 15" xfId="5556"/>
    <cellStyle name="Normal 2 3 15 2" xfId="5557"/>
    <cellStyle name="Normal 2 3 16" xfId="5558"/>
    <cellStyle name="Normal 2 3 16 2" xfId="5559"/>
    <cellStyle name="Normal 2 3 17" xfId="5560"/>
    <cellStyle name="Normal 2 3 17 2" xfId="5561"/>
    <cellStyle name="Normal 2 3 17 2 2" xfId="5562"/>
    <cellStyle name="Normal 2 3 17 3" xfId="5563"/>
    <cellStyle name="Normal 2 3 17 3 2" xfId="5564"/>
    <cellStyle name="Normal 2 3 17 4" xfId="5565"/>
    <cellStyle name="Normal 2 3 18" xfId="5566"/>
    <cellStyle name="Normal 2 3 19" xfId="5567"/>
    <cellStyle name="Normal 2 3 2" xfId="13"/>
    <cellStyle name="Normal 2 3 2 10" xfId="5568"/>
    <cellStyle name="Normal 2 3 2 11" xfId="5569"/>
    <cellStyle name="Normal 2 3 2 2" xfId="43"/>
    <cellStyle name="Normal 2 3 2 2 10" xfId="5570"/>
    <cellStyle name="Normal 2 3 2 2 2" xfId="5571"/>
    <cellStyle name="Normal 2 3 2 2 2 2" xfId="5572"/>
    <cellStyle name="Normal 2 3 2 2 2 2 2" xfId="5573"/>
    <cellStyle name="Normal 2 3 2 2 2 2 2 2" xfId="5574"/>
    <cellStyle name="Normal 2 3 2 2 2 2 3" xfId="5575"/>
    <cellStyle name="Normal 2 3 2 2 2 2 3 2" xfId="5576"/>
    <cellStyle name="Normal 2 3 2 2 2 2 4" xfId="5577"/>
    <cellStyle name="Normal 2 3 2 2 2 3" xfId="5578"/>
    <cellStyle name="Normal 2 3 2 2 2 3 2" xfId="5579"/>
    <cellStyle name="Normal 2 3 2 2 2 4" xfId="5580"/>
    <cellStyle name="Normal 2 3 2 2 2 4 2" xfId="5581"/>
    <cellStyle name="Normal 2 3 2 2 2 5" xfId="5582"/>
    <cellStyle name="Normal 2 3 2 2 2 6" xfId="5583"/>
    <cellStyle name="Normal 2 3 2 2 3" xfId="5584"/>
    <cellStyle name="Normal 2 3 2 2 3 2" xfId="5585"/>
    <cellStyle name="Normal 2 3 2 2 3 2 2" xfId="5586"/>
    <cellStyle name="Normal 2 3 2 2 3 2 2 2" xfId="5587"/>
    <cellStyle name="Normal 2 3 2 2 3 2 3" xfId="5588"/>
    <cellStyle name="Normal 2 3 2 2 3 2 3 2" xfId="5589"/>
    <cellStyle name="Normal 2 3 2 2 3 2 4" xfId="5590"/>
    <cellStyle name="Normal 2 3 2 2 3 3" xfId="5591"/>
    <cellStyle name="Normal 2 3 2 2 3 4" xfId="5592"/>
    <cellStyle name="Normal 2 3 2 2 3 4 2" xfId="5593"/>
    <cellStyle name="Normal 2 3 2 2 3 5" xfId="5594"/>
    <cellStyle name="Normal 2 3 2 2 4" xfId="5595"/>
    <cellStyle name="Normal 2 3 2 2 4 2" xfId="5596"/>
    <cellStyle name="Normal 2 3 2 2 4 2 2" xfId="5597"/>
    <cellStyle name="Normal 2 3 2 2 4 3" xfId="5598"/>
    <cellStyle name="Normal 2 3 2 2 4 3 2" xfId="5599"/>
    <cellStyle name="Normal 2 3 2 2 4 4" xfId="5600"/>
    <cellStyle name="Normal 2 3 2 2 4 5" xfId="5601"/>
    <cellStyle name="Normal 2 3 2 2 5" xfId="5602"/>
    <cellStyle name="Normal 2 3 2 2 5 2" xfId="5603"/>
    <cellStyle name="Normal 2 3 2 2 6" xfId="5604"/>
    <cellStyle name="Normal 2 3 2 2 6 2" xfId="5605"/>
    <cellStyle name="Normal 2 3 2 2 7" xfId="5606"/>
    <cellStyle name="Normal 2 3 2 2 8" xfId="5607"/>
    <cellStyle name="Normal 2 3 2 2 8 2" xfId="5608"/>
    <cellStyle name="Normal 2 3 2 2 9" xfId="5609"/>
    <cellStyle name="Normal 2 3 2 3" xfId="5610"/>
    <cellStyle name="Normal 2 3 2 3 2" xfId="5611"/>
    <cellStyle name="Normal 2 3 2 3 2 2" xfId="5612"/>
    <cellStyle name="Normal 2 3 2 3 2 2 2" xfId="5613"/>
    <cellStyle name="Normal 2 3 2 3 2 3" xfId="5614"/>
    <cellStyle name="Normal 2 3 2 3 2 3 2" xfId="5615"/>
    <cellStyle name="Normal 2 3 2 3 2 4" xfId="5616"/>
    <cellStyle name="Normal 2 3 2 3 3" xfId="5617"/>
    <cellStyle name="Normal 2 3 2 3 3 2" xfId="5618"/>
    <cellStyle name="Normal 2 3 2 3 4" xfId="5619"/>
    <cellStyle name="Normal 2 3 2 3 4 2" xfId="5620"/>
    <cellStyle name="Normal 2 3 2 3 5" xfId="5621"/>
    <cellStyle name="Normal 2 3 2 3 6" xfId="5622"/>
    <cellStyle name="Normal 2 3 2 4" xfId="5623"/>
    <cellStyle name="Normal 2 3 2 4 2" xfId="5624"/>
    <cellStyle name="Normal 2 3 2 4 2 2" xfId="5625"/>
    <cellStyle name="Normal 2 3 2 4 2 2 2" xfId="5626"/>
    <cellStyle name="Normal 2 3 2 4 2 3" xfId="5627"/>
    <cellStyle name="Normal 2 3 2 4 2 3 2" xfId="5628"/>
    <cellStyle name="Normal 2 3 2 4 2 4" xfId="5629"/>
    <cellStyle name="Normal 2 3 2 4 3" xfId="5630"/>
    <cellStyle name="Normal 2 3 2 4 4" xfId="5631"/>
    <cellStyle name="Normal 2 3 2 4 4 2" xfId="5632"/>
    <cellStyle name="Normal 2 3 2 4 5" xfId="5633"/>
    <cellStyle name="Normal 2 3 2 5" xfId="5634"/>
    <cellStyle name="Normal 2 3 2 5 2" xfId="5635"/>
    <cellStyle name="Normal 2 3 2 5 2 2" xfId="5636"/>
    <cellStyle name="Normal 2 3 2 5 3" xfId="5637"/>
    <cellStyle name="Normal 2 3 2 5 3 2" xfId="5638"/>
    <cellStyle name="Normal 2 3 2 5 4" xfId="5639"/>
    <cellStyle name="Normal 2 3 2 5 5" xfId="5640"/>
    <cellStyle name="Normal 2 3 2 6" xfId="5641"/>
    <cellStyle name="Normal 2 3 2 6 2" xfId="5642"/>
    <cellStyle name="Normal 2 3 2 7" xfId="5643"/>
    <cellStyle name="Normal 2 3 2 7 2" xfId="5644"/>
    <cellStyle name="Normal 2 3 2 8" xfId="5645"/>
    <cellStyle name="Normal 2 3 2 9" xfId="5646"/>
    <cellStyle name="Normal 2 3 2 9 2" xfId="5647"/>
    <cellStyle name="Normal 2 3 3" xfId="5648"/>
    <cellStyle name="Normal 2 3 3 2" xfId="5649"/>
    <cellStyle name="Normal 2 3 3 2 2" xfId="5650"/>
    <cellStyle name="Normal 2 3 3 3" xfId="5651"/>
    <cellStyle name="Normal 2 3 3 3 2" xfId="5652"/>
    <cellStyle name="Normal 2 3 3 4" xfId="5653"/>
    <cellStyle name="Normal 2 3 3 5" xfId="5654"/>
    <cellStyle name="Normal 2 3 4" xfId="5655"/>
    <cellStyle name="Normal 2 3 4 2" xfId="5656"/>
    <cellStyle name="Normal 2 3 4 2 2" xfId="5657"/>
    <cellStyle name="Normal 2 3 4 3" xfId="5658"/>
    <cellStyle name="Normal 2 3 4 3 2" xfId="5659"/>
    <cellStyle name="Normal 2 3 4 4" xfId="5660"/>
    <cellStyle name="Normal 2 3 4 4 2" xfId="5661"/>
    <cellStyle name="Normal 2 3 4 5" xfId="5662"/>
    <cellStyle name="Normal 2 3 4 6" xfId="5663"/>
    <cellStyle name="Normal 2 3 4 6 2" xfId="5664"/>
    <cellStyle name="Normal 2 3 4 7" xfId="5665"/>
    <cellStyle name="Normal 2 3 5" xfId="5666"/>
    <cellStyle name="Normal 2 3 5 2" xfId="5667"/>
    <cellStyle name="Normal 2 3 5 2 2" xfId="5668"/>
    <cellStyle name="Normal 2 3 5 3" xfId="5669"/>
    <cellStyle name="Normal 2 3 6" xfId="5670"/>
    <cellStyle name="Normal 2 3 6 2" xfId="5671"/>
    <cellStyle name="Normal 2 3 6 2 2" xfId="5672"/>
    <cellStyle name="Normal 2 3 6 3" xfId="5673"/>
    <cellStyle name="Normal 2 3 7" xfId="5674"/>
    <cellStyle name="Normal 2 3 7 2" xfId="5675"/>
    <cellStyle name="Normal 2 3 7 2 2" xfId="5676"/>
    <cellStyle name="Normal 2 3 7 3" xfId="5677"/>
    <cellStyle name="Normal 2 3 8" xfId="5678"/>
    <cellStyle name="Normal 2 3 8 2" xfId="5679"/>
    <cellStyle name="Normal 2 3 8 2 2" xfId="5680"/>
    <cellStyle name="Normal 2 3 8 2 2 2" xfId="5681"/>
    <cellStyle name="Normal 2 3 8 2 2 2 2" xfId="5682"/>
    <cellStyle name="Normal 2 3 8 2 2 3" xfId="5683"/>
    <cellStyle name="Normal 2 3 8 2 2 3 2" xfId="5684"/>
    <cellStyle name="Normal 2 3 8 2 2 4" xfId="5685"/>
    <cellStyle name="Normal 2 3 8 2 3" xfId="5686"/>
    <cellStyle name="Normal 2 3 8 2 3 2" xfId="5687"/>
    <cellStyle name="Normal 2 3 8 2 4" xfId="5688"/>
    <cellStyle name="Normal 2 3 8 2 4 2" xfId="5689"/>
    <cellStyle name="Normal 2 3 8 2 5" xfId="5690"/>
    <cellStyle name="Normal 2 3 8 2 6" xfId="5691"/>
    <cellStyle name="Normal 2 3 8 3" xfId="5692"/>
    <cellStyle name="Normal 2 3 8 3 2" xfId="5693"/>
    <cellStyle name="Normal 2 3 8 4" xfId="5694"/>
    <cellStyle name="Normal 2 3 8 4 2" xfId="5695"/>
    <cellStyle name="Normal 2 3 8 4 2 2" xfId="5696"/>
    <cellStyle name="Normal 2 3 8 4 3" xfId="5697"/>
    <cellStyle name="Normal 2 3 8 4 3 2" xfId="5698"/>
    <cellStyle name="Normal 2 3 8 4 4" xfId="5699"/>
    <cellStyle name="Normal 2 3 8 5" xfId="5700"/>
    <cellStyle name="Normal 2 3 8 5 2" xfId="5701"/>
    <cellStyle name="Normal 2 3 8 6" xfId="5702"/>
    <cellStyle name="Normal 2 3 8 6 2" xfId="5703"/>
    <cellStyle name="Normal 2 3 8 7" xfId="5704"/>
    <cellStyle name="Normal 2 3 8 8" xfId="5705"/>
    <cellStyle name="Normal 2 3 9" xfId="5706"/>
    <cellStyle name="Normal 2 3 9 2" xfId="5707"/>
    <cellStyle name="Normal 2 3 9 2 2" xfId="5708"/>
    <cellStyle name="Normal 2 3 9 2 2 2" xfId="5709"/>
    <cellStyle name="Normal 2 3 9 2 2 2 2" xfId="5710"/>
    <cellStyle name="Normal 2 3 9 2 2 3" xfId="5711"/>
    <cellStyle name="Normal 2 3 9 2 2 3 2" xfId="5712"/>
    <cellStyle name="Normal 2 3 9 2 2 4" xfId="5713"/>
    <cellStyle name="Normal 2 3 9 2 3" xfId="5714"/>
    <cellStyle name="Normal 2 3 9 2 3 2" xfId="5715"/>
    <cellStyle name="Normal 2 3 9 2 4" xfId="5716"/>
    <cellStyle name="Normal 2 3 9 2 4 2" xfId="5717"/>
    <cellStyle name="Normal 2 3 9 2 5" xfId="5718"/>
    <cellStyle name="Normal 2 3 9 2 6" xfId="5719"/>
    <cellStyle name="Normal 2 3 9 3" xfId="5720"/>
    <cellStyle name="Normal 2 3 9 3 2" xfId="5721"/>
    <cellStyle name="Normal 2 3 9 3 2 2" xfId="5722"/>
    <cellStyle name="Normal 2 3 9 3 3" xfId="5723"/>
    <cellStyle name="Normal 2 3 9 3 3 2" xfId="5724"/>
    <cellStyle name="Normal 2 3 9 3 4" xfId="5725"/>
    <cellStyle name="Normal 2 3 9 4" xfId="5726"/>
    <cellStyle name="Normal 2 3 9 4 2" xfId="5727"/>
    <cellStyle name="Normal 2 3 9 5" xfId="5728"/>
    <cellStyle name="Normal 2 3 9 5 2" xfId="5729"/>
    <cellStyle name="Normal 2 3 9 6" xfId="5730"/>
    <cellStyle name="Normal 2 3 9 7" xfId="5731"/>
    <cellStyle name="Normal 2 30" xfId="5732"/>
    <cellStyle name="Normal 2 30 2" xfId="5733"/>
    <cellStyle name="Normal 2 31" xfId="5734"/>
    <cellStyle name="Normal 2 31 2" xfId="5735"/>
    <cellStyle name="Normal 2 32" xfId="5736"/>
    <cellStyle name="Normal 2 32 2" xfId="5737"/>
    <cellStyle name="Normal 2 33" xfId="5738"/>
    <cellStyle name="Normal 2 33 2" xfId="5739"/>
    <cellStyle name="Normal 2 34" xfId="5740"/>
    <cellStyle name="Normal 2 34 2" xfId="5741"/>
    <cellStyle name="Normal 2 35" xfId="5742"/>
    <cellStyle name="Normal 2 35 2" xfId="5743"/>
    <cellStyle name="Normal 2 36" xfId="5744"/>
    <cellStyle name="Normal 2 36 2" xfId="5745"/>
    <cellStyle name="Normal 2 37" xfId="5746"/>
    <cellStyle name="Normal 2 37 2" xfId="5747"/>
    <cellStyle name="Normal 2 38" xfId="5748"/>
    <cellStyle name="Normal 2 38 2" xfId="5749"/>
    <cellStyle name="Normal 2 39" xfId="5750"/>
    <cellStyle name="Normal 2 39 2" xfId="5751"/>
    <cellStyle name="Normal 2 4" xfId="14"/>
    <cellStyle name="Normal 2 4 10" xfId="5752"/>
    <cellStyle name="Normal 2 4 10 2" xfId="5753"/>
    <cellStyle name="Normal 2 4 10 2 2" xfId="5754"/>
    <cellStyle name="Normal 2 4 10 3" xfId="5755"/>
    <cellStyle name="Normal 2 4 11" xfId="5756"/>
    <cellStyle name="Normal 2 4 11 2" xfId="5757"/>
    <cellStyle name="Normal 2 4 12" xfId="5758"/>
    <cellStyle name="Normal 2 4 12 2" xfId="5759"/>
    <cellStyle name="Normal 2 4 13" xfId="5760"/>
    <cellStyle name="Normal 2 4 2" xfId="5761"/>
    <cellStyle name="Normal 2 4 2 2" xfId="5762"/>
    <cellStyle name="Normal 2 4 2 2 2" xfId="5763"/>
    <cellStyle name="Normal 2 4 2 3" xfId="5764"/>
    <cellStyle name="Normal 2 4 3" xfId="5765"/>
    <cellStyle name="Normal 2 4 3 2" xfId="5766"/>
    <cellStyle name="Normal 2 4 3 2 2" xfId="5767"/>
    <cellStyle name="Normal 2 4 3 3" xfId="5768"/>
    <cellStyle name="Normal 2 4 4" xfId="5769"/>
    <cellStyle name="Normal 2 4 4 2" xfId="5770"/>
    <cellStyle name="Normal 2 4 4 2 2" xfId="5771"/>
    <cellStyle name="Normal 2 4 4 3" xfId="5772"/>
    <cellStyle name="Normal 2 4 5" xfId="5773"/>
    <cellStyle name="Normal 2 4 5 2" xfId="5774"/>
    <cellStyle name="Normal 2 4 5 2 2" xfId="5775"/>
    <cellStyle name="Normal 2 4 5 3" xfId="5776"/>
    <cellStyle name="Normal 2 4 6" xfId="5777"/>
    <cellStyle name="Normal 2 4 6 2" xfId="5778"/>
    <cellStyle name="Normal 2 4 6 2 2" xfId="5779"/>
    <cellStyle name="Normal 2 4 6 3" xfId="5780"/>
    <cellStyle name="Normal 2 4 7" xfId="5781"/>
    <cellStyle name="Normal 2 4 7 2" xfId="5782"/>
    <cellStyle name="Normal 2 4 7 2 2" xfId="5783"/>
    <cellStyle name="Normal 2 4 7 3" xfId="5784"/>
    <cellStyle name="Normal 2 4 8" xfId="5785"/>
    <cellStyle name="Normal 2 4 8 2" xfId="5786"/>
    <cellStyle name="Normal 2 4 8 2 2" xfId="5787"/>
    <cellStyle name="Normal 2 4 8 3" xfId="5788"/>
    <cellStyle name="Normal 2 4 9" xfId="5789"/>
    <cellStyle name="Normal 2 4 9 2" xfId="5790"/>
    <cellStyle name="Normal 2 4 9 2 2" xfId="5791"/>
    <cellStyle name="Normal 2 4 9 3" xfId="5792"/>
    <cellStyle name="Normal 2 40" xfId="5793"/>
    <cellStyle name="Normal 2 40 2" xfId="5794"/>
    <cellStyle name="Normal 2 41" xfId="5795"/>
    <cellStyle name="Normal 2 41 2" xfId="5796"/>
    <cellStyle name="Normal 2 42" xfId="5797"/>
    <cellStyle name="Normal 2 42 2" xfId="5798"/>
    <cellStyle name="Normal 2 43" xfId="5799"/>
    <cellStyle name="Normal 2 43 2" xfId="5800"/>
    <cellStyle name="Normal 2 44" xfId="5801"/>
    <cellStyle name="Normal 2 44 2" xfId="5802"/>
    <cellStyle name="Normal 2 45" xfId="5803"/>
    <cellStyle name="Normal 2 45 2" xfId="5804"/>
    <cellStyle name="Normal 2 46" xfId="5805"/>
    <cellStyle name="Normal 2 46 2" xfId="5806"/>
    <cellStyle name="Normal 2 47" xfId="5807"/>
    <cellStyle name="Normal 2 47 2" xfId="5808"/>
    <cellStyle name="Normal 2 48" xfId="5809"/>
    <cellStyle name="Normal 2 49" xfId="5810"/>
    <cellStyle name="Normal 2 5" xfId="15"/>
    <cellStyle name="Normal 2 5 10" xfId="5811"/>
    <cellStyle name="Normal 2 5 2" xfId="5812"/>
    <cellStyle name="Normal 2 5 2 2" xfId="5813"/>
    <cellStyle name="Normal 2 5 2 2 2" xfId="5814"/>
    <cellStyle name="Normal 2 5 2 3" xfId="5815"/>
    <cellStyle name="Normal 2 5 3" xfId="5816"/>
    <cellStyle name="Normal 2 5 3 2" xfId="5817"/>
    <cellStyle name="Normal 2 5 3 2 2" xfId="5818"/>
    <cellStyle name="Normal 2 5 3 3" xfId="5819"/>
    <cellStyle name="Normal 2 5 4" xfId="5820"/>
    <cellStyle name="Normal 2 5 4 2" xfId="5821"/>
    <cellStyle name="Normal 2 5 4 2 2" xfId="5822"/>
    <cellStyle name="Normal 2 5 4 3" xfId="5823"/>
    <cellStyle name="Normal 2 5 5" xfId="5824"/>
    <cellStyle name="Normal 2 5 5 2" xfId="5825"/>
    <cellStyle name="Normal 2 5 5 2 2" xfId="5826"/>
    <cellStyle name="Normal 2 5 5 3" xfId="5827"/>
    <cellStyle name="Normal 2 5 6" xfId="5828"/>
    <cellStyle name="Normal 2 5 6 2" xfId="5829"/>
    <cellStyle name="Normal 2 5 6 2 2" xfId="5830"/>
    <cellStyle name="Normal 2 5 6 3" xfId="5831"/>
    <cellStyle name="Normal 2 5 7" xfId="5832"/>
    <cellStyle name="Normal 2 5 7 2" xfId="5833"/>
    <cellStyle name="Normal 2 5 7 2 2" xfId="5834"/>
    <cellStyle name="Normal 2 5 7 3" xfId="5835"/>
    <cellStyle name="Normal 2 5 8" xfId="5836"/>
    <cellStyle name="Normal 2 5 8 2" xfId="5837"/>
    <cellStyle name="Normal 2 5 9" xfId="5838"/>
    <cellStyle name="Normal 2 5 9 2" xfId="5839"/>
    <cellStyle name="Normal 2 5 9 3" xfId="5840"/>
    <cellStyle name="Normal 2 50" xfId="5841"/>
    <cellStyle name="Normal 2 6" xfId="35"/>
    <cellStyle name="Normal 2 6 10" xfId="5842"/>
    <cellStyle name="Normal 2 6 10 2" xfId="5843"/>
    <cellStyle name="Normal 2 6 11" xfId="5844"/>
    <cellStyle name="Normal 2 6 12" xfId="5845"/>
    <cellStyle name="Normal 2 6 12 2" xfId="5846"/>
    <cellStyle name="Normal 2 6 13" xfId="5847"/>
    <cellStyle name="Normal 2 6 14" xfId="5848"/>
    <cellStyle name="Normal 2 6 2" xfId="5849"/>
    <cellStyle name="Normal 2 6 2 2" xfId="5850"/>
    <cellStyle name="Normal 2 6 2 2 2" xfId="5851"/>
    <cellStyle name="Normal 2 6 2 3" xfId="5852"/>
    <cellStyle name="Normal 2 6 2 3 2" xfId="5853"/>
    <cellStyle name="Normal 2 6 2 4" xfId="5854"/>
    <cellStyle name="Normal 2 6 2 5" xfId="5855"/>
    <cellStyle name="Normal 2 6 3" xfId="5856"/>
    <cellStyle name="Normal 2 6 3 2" xfId="5857"/>
    <cellStyle name="Normal 2 6 3 2 2" xfId="5858"/>
    <cellStyle name="Normal 2 6 3 3" xfId="5859"/>
    <cellStyle name="Normal 2 6 3 3 2" xfId="5860"/>
    <cellStyle name="Normal 2 6 3 4" xfId="5861"/>
    <cellStyle name="Normal 2 6 3 4 2" xfId="5862"/>
    <cellStyle name="Normal 2 6 3 5" xfId="5863"/>
    <cellStyle name="Normal 2 6 3 6" xfId="5864"/>
    <cellStyle name="Normal 2 6 3 6 2" xfId="5865"/>
    <cellStyle name="Normal 2 6 3 7" xfId="5866"/>
    <cellStyle name="Normal 2 6 3 8" xfId="5867"/>
    <cellStyle name="Normal 2 6 4" xfId="5868"/>
    <cellStyle name="Normal 2 6 4 2" xfId="5869"/>
    <cellStyle name="Normal 2 6 4 2 2" xfId="5870"/>
    <cellStyle name="Normal 2 6 4 3" xfId="5871"/>
    <cellStyle name="Normal 2 6 5" xfId="5872"/>
    <cellStyle name="Normal 2 6 5 2" xfId="5873"/>
    <cellStyle name="Normal 2 6 5 2 2" xfId="5874"/>
    <cellStyle name="Normal 2 6 5 3" xfId="5875"/>
    <cellStyle name="Normal 2 6 6" xfId="5876"/>
    <cellStyle name="Normal 2 6 6 2" xfId="5877"/>
    <cellStyle name="Normal 2 6 6 2 2" xfId="5878"/>
    <cellStyle name="Normal 2 6 6 3" xfId="5879"/>
    <cellStyle name="Normal 2 6 7" xfId="5880"/>
    <cellStyle name="Normal 2 6 7 2" xfId="5881"/>
    <cellStyle name="Normal 2 6 7 2 2" xfId="5882"/>
    <cellStyle name="Normal 2 6 7 3" xfId="5883"/>
    <cellStyle name="Normal 2 6 8" xfId="5884"/>
    <cellStyle name="Normal 2 6 8 2" xfId="5885"/>
    <cellStyle name="Normal 2 6 9" xfId="5886"/>
    <cellStyle name="Normal 2 6 9 2" xfId="5887"/>
    <cellStyle name="Normal 2 7" xfId="5888"/>
    <cellStyle name="Normal 2 7 10" xfId="5889"/>
    <cellStyle name="Normal 2 7 11" xfId="5890"/>
    <cellStyle name="Normal 2 7 2" xfId="5891"/>
    <cellStyle name="Normal 2 7 2 2" xfId="5892"/>
    <cellStyle name="Normal 2 7 2 2 2" xfId="5893"/>
    <cellStyle name="Normal 2 7 2 3" xfId="5894"/>
    <cellStyle name="Normal 2 7 3" xfId="5895"/>
    <cellStyle name="Normal 2 7 3 2" xfId="5896"/>
    <cellStyle name="Normal 2 7 3 2 2" xfId="5897"/>
    <cellStyle name="Normal 2 7 3 3" xfId="5898"/>
    <cellStyle name="Normal 2 7 4" xfId="5899"/>
    <cellStyle name="Normal 2 7 4 2" xfId="5900"/>
    <cellStyle name="Normal 2 7 4 2 2" xfId="5901"/>
    <cellStyle name="Normal 2 7 4 3" xfId="5902"/>
    <cellStyle name="Normal 2 7 5" xfId="5903"/>
    <cellStyle name="Normal 2 7 5 2" xfId="5904"/>
    <cellStyle name="Normal 2 7 5 2 2" xfId="5905"/>
    <cellStyle name="Normal 2 7 5 3" xfId="5906"/>
    <cellStyle name="Normal 2 7 6" xfId="5907"/>
    <cellStyle name="Normal 2 7 6 2" xfId="5908"/>
    <cellStyle name="Normal 2 7 6 2 2" xfId="5909"/>
    <cellStyle name="Normal 2 7 6 3" xfId="5910"/>
    <cellStyle name="Normal 2 7 7" xfId="5911"/>
    <cellStyle name="Normal 2 7 7 2" xfId="5912"/>
    <cellStyle name="Normal 2 7 7 2 2" xfId="5913"/>
    <cellStyle name="Normal 2 7 7 3" xfId="5914"/>
    <cellStyle name="Normal 2 7 8" xfId="5915"/>
    <cellStyle name="Normal 2 7 8 2" xfId="5916"/>
    <cellStyle name="Normal 2 7 9" xfId="5917"/>
    <cellStyle name="Normal 2 7 9 2" xfId="5918"/>
    <cellStyle name="Normal 2 8" xfId="5919"/>
    <cellStyle name="Normal 2 8 10" xfId="5920"/>
    <cellStyle name="Normal 2 8 11" xfId="5921"/>
    <cellStyle name="Normal 2 8 2" xfId="5922"/>
    <cellStyle name="Normal 2 8 2 2" xfId="5923"/>
    <cellStyle name="Normal 2 8 2 2 2" xfId="5924"/>
    <cellStyle name="Normal 2 8 2 3" xfId="5925"/>
    <cellStyle name="Normal 2 8 3" xfId="5926"/>
    <cellStyle name="Normal 2 8 3 2" xfId="5927"/>
    <cellStyle name="Normal 2 8 3 2 2" xfId="5928"/>
    <cellStyle name="Normal 2 8 3 3" xfId="5929"/>
    <cellStyle name="Normal 2 8 4" xfId="5930"/>
    <cellStyle name="Normal 2 8 4 2" xfId="5931"/>
    <cellStyle name="Normal 2 8 4 2 2" xfId="5932"/>
    <cellStyle name="Normal 2 8 4 3" xfId="5933"/>
    <cellStyle name="Normal 2 8 5" xfId="5934"/>
    <cellStyle name="Normal 2 8 5 2" xfId="5935"/>
    <cellStyle name="Normal 2 8 5 2 2" xfId="5936"/>
    <cellStyle name="Normal 2 8 5 3" xfId="5937"/>
    <cellStyle name="Normal 2 8 6" xfId="5938"/>
    <cellStyle name="Normal 2 8 6 2" xfId="5939"/>
    <cellStyle name="Normal 2 8 6 2 2" xfId="5940"/>
    <cellStyle name="Normal 2 8 6 3" xfId="5941"/>
    <cellStyle name="Normal 2 8 7" xfId="5942"/>
    <cellStyle name="Normal 2 8 7 2" xfId="5943"/>
    <cellStyle name="Normal 2 8 7 2 2" xfId="5944"/>
    <cellStyle name="Normal 2 8 7 3" xfId="5945"/>
    <cellStyle name="Normal 2 8 8" xfId="5946"/>
    <cellStyle name="Normal 2 8 8 2" xfId="5947"/>
    <cellStyle name="Normal 2 8 9" xfId="5948"/>
    <cellStyle name="Normal 2 8 9 2" xfId="5949"/>
    <cellStyle name="Normal 2 9" xfId="5950"/>
    <cellStyle name="Normal 2 9 10" xfId="5951"/>
    <cellStyle name="Normal 2 9 11" xfId="5952"/>
    <cellStyle name="Normal 2 9 2" xfId="5953"/>
    <cellStyle name="Normal 2 9 2 2" xfId="5954"/>
    <cellStyle name="Normal 2 9 2 2 2" xfId="5955"/>
    <cellStyle name="Normal 2 9 2 3" xfId="5956"/>
    <cellStyle name="Normal 2 9 3" xfId="5957"/>
    <cellStyle name="Normal 2 9 3 2" xfId="5958"/>
    <cellStyle name="Normal 2 9 3 2 2" xfId="5959"/>
    <cellStyle name="Normal 2 9 3 3" xfId="5960"/>
    <cellStyle name="Normal 2 9 4" xfId="5961"/>
    <cellStyle name="Normal 2 9 4 2" xfId="5962"/>
    <cellStyle name="Normal 2 9 4 2 2" xfId="5963"/>
    <cellStyle name="Normal 2 9 4 3" xfId="5964"/>
    <cellStyle name="Normal 2 9 5" xfId="5965"/>
    <cellStyle name="Normal 2 9 5 2" xfId="5966"/>
    <cellStyle name="Normal 2 9 5 2 2" xfId="5967"/>
    <cellStyle name="Normal 2 9 5 3" xfId="5968"/>
    <cellStyle name="Normal 2 9 6" xfId="5969"/>
    <cellStyle name="Normal 2 9 6 2" xfId="5970"/>
    <cellStyle name="Normal 2 9 6 2 2" xfId="5971"/>
    <cellStyle name="Normal 2 9 6 3" xfId="5972"/>
    <cellStyle name="Normal 2 9 7" xfId="5973"/>
    <cellStyle name="Normal 2 9 7 2" xfId="5974"/>
    <cellStyle name="Normal 2 9 7 2 2" xfId="5975"/>
    <cellStyle name="Normal 2 9 7 3" xfId="5976"/>
    <cellStyle name="Normal 2 9 8" xfId="5977"/>
    <cellStyle name="Normal 2 9 8 2" xfId="5978"/>
    <cellStyle name="Normal 2 9 9" xfId="5979"/>
    <cellStyle name="Normal 2 9 9 2" xfId="5980"/>
    <cellStyle name="Normal 2_100713 Data Request for Statistics Center Abu Dhabi" xfId="5981"/>
    <cellStyle name="Normal 20" xfId="5982"/>
    <cellStyle name="Normal 20 2" xfId="5983"/>
    <cellStyle name="Normal 20 2 2" xfId="5984"/>
    <cellStyle name="Normal 20 3" xfId="5985"/>
    <cellStyle name="Normal 21" xfId="5986"/>
    <cellStyle name="Normal 21 2" xfId="5987"/>
    <cellStyle name="Normal 21 2 2" xfId="5988"/>
    <cellStyle name="Normal 21 3" xfId="5989"/>
    <cellStyle name="Normal 22" xfId="5990"/>
    <cellStyle name="Normal 22 10" xfId="5991"/>
    <cellStyle name="Normal 22 10 2" xfId="5992"/>
    <cellStyle name="Normal 22 10 2 2" xfId="5993"/>
    <cellStyle name="Normal 22 10 3" xfId="5994"/>
    <cellStyle name="Normal 22 11" xfId="5995"/>
    <cellStyle name="Normal 22 11 2" xfId="5996"/>
    <cellStyle name="Normal 22 11 2 2" xfId="5997"/>
    <cellStyle name="Normal 22 11 2 2 2" xfId="5998"/>
    <cellStyle name="Normal 22 11 2 3" xfId="5999"/>
    <cellStyle name="Normal 22 11 2 3 2" xfId="6000"/>
    <cellStyle name="Normal 22 11 2 4" xfId="6001"/>
    <cellStyle name="Normal 22 11 3" xfId="6002"/>
    <cellStyle name="Normal 22 11 3 2" xfId="6003"/>
    <cellStyle name="Normal 22 11 4" xfId="6004"/>
    <cellStyle name="Normal 22 11 4 2" xfId="6005"/>
    <cellStyle name="Normal 22 11 5" xfId="6006"/>
    <cellStyle name="Normal 22 11 6" xfId="6007"/>
    <cellStyle name="Normal 22 12" xfId="6008"/>
    <cellStyle name="Normal 22 12 2" xfId="6009"/>
    <cellStyle name="Normal 22 12 2 2" xfId="6010"/>
    <cellStyle name="Normal 22 12 3" xfId="6011"/>
    <cellStyle name="Normal 22 12 3 2" xfId="6012"/>
    <cellStyle name="Normal 22 12 4" xfId="6013"/>
    <cellStyle name="Normal 22 13" xfId="6014"/>
    <cellStyle name="Normal 22 13 2" xfId="6015"/>
    <cellStyle name="Normal 22 14" xfId="6016"/>
    <cellStyle name="Normal 22 14 2" xfId="6017"/>
    <cellStyle name="Normal 22 15" xfId="6018"/>
    <cellStyle name="Normal 22 16" xfId="6019"/>
    <cellStyle name="Normal 22 2" xfId="6020"/>
    <cellStyle name="Normal 22 2 2" xfId="6021"/>
    <cellStyle name="Normal 22 2 2 2" xfId="6022"/>
    <cellStyle name="Normal 22 2 3" xfId="6023"/>
    <cellStyle name="Normal 22 3" xfId="6024"/>
    <cellStyle name="Normal 22 3 2" xfId="6025"/>
    <cellStyle name="Normal 22 3 2 2" xfId="6026"/>
    <cellStyle name="Normal 22 3 3" xfId="6027"/>
    <cellStyle name="Normal 22 4" xfId="6028"/>
    <cellStyle name="Normal 22 4 2" xfId="6029"/>
    <cellStyle name="Normal 22 4 2 2" xfId="6030"/>
    <cellStyle name="Normal 22 4 3" xfId="6031"/>
    <cellStyle name="Normal 22 5" xfId="6032"/>
    <cellStyle name="Normal 22 5 2" xfId="6033"/>
    <cellStyle name="Normal 22 5 2 2" xfId="6034"/>
    <cellStyle name="Normal 22 5 3" xfId="6035"/>
    <cellStyle name="Normal 22 6" xfId="6036"/>
    <cellStyle name="Normal 22 6 2" xfId="6037"/>
    <cellStyle name="Normal 22 6 2 2" xfId="6038"/>
    <cellStyle name="Normal 22 6 3" xfId="6039"/>
    <cellStyle name="Normal 22 7" xfId="6040"/>
    <cellStyle name="Normal 22 7 2" xfId="6041"/>
    <cellStyle name="Normal 22 7 2 2" xfId="6042"/>
    <cellStyle name="Normal 22 7 3" xfId="6043"/>
    <cellStyle name="Normal 22 8" xfId="6044"/>
    <cellStyle name="Normal 22 8 2" xfId="6045"/>
    <cellStyle name="Normal 22 8 2 2" xfId="6046"/>
    <cellStyle name="Normal 22 8 3" xfId="6047"/>
    <cellStyle name="Normal 22 9" xfId="6048"/>
    <cellStyle name="Normal 22 9 2" xfId="6049"/>
    <cellStyle name="Normal 22 9 2 2" xfId="6050"/>
    <cellStyle name="Normal 22 9 3" xfId="6051"/>
    <cellStyle name="Normal 23" xfId="6052"/>
    <cellStyle name="Normal 23 10" xfId="6053"/>
    <cellStyle name="Normal 23 10 2" xfId="6054"/>
    <cellStyle name="Normal 23 10 2 2" xfId="6055"/>
    <cellStyle name="Normal 23 10 3" xfId="6056"/>
    <cellStyle name="Normal 23 10 3 2" xfId="6057"/>
    <cellStyle name="Normal 23 10 4" xfId="6058"/>
    <cellStyle name="Normal 23 11" xfId="6059"/>
    <cellStyle name="Normal 23 11 2" xfId="6060"/>
    <cellStyle name="Normal 23 11 2 2" xfId="6061"/>
    <cellStyle name="Normal 23 11 2 2 2" xfId="6062"/>
    <cellStyle name="Normal 23 11 2 2 2 2" xfId="6063"/>
    <cellStyle name="Normal 23 11 2 2 3" xfId="6064"/>
    <cellStyle name="Normal 23 11 2 2 3 2" xfId="6065"/>
    <cellStyle name="Normal 23 11 2 2 4" xfId="6066"/>
    <cellStyle name="Normal 23 11 2 3" xfId="6067"/>
    <cellStyle name="Normal 23 11 2 3 2" xfId="6068"/>
    <cellStyle name="Normal 23 11 2 4" xfId="6069"/>
    <cellStyle name="Normal 23 11 2 4 2" xfId="6070"/>
    <cellStyle name="Normal 23 11 2 5" xfId="6071"/>
    <cellStyle name="Normal 23 11 2 6" xfId="6072"/>
    <cellStyle name="Normal 23 11 3" xfId="6073"/>
    <cellStyle name="Normal 23 11 3 2" xfId="6074"/>
    <cellStyle name="Normal 23 11 3 2 2" xfId="6075"/>
    <cellStyle name="Normal 23 11 3 3" xfId="6076"/>
    <cellStyle name="Normal 23 11 3 3 2" xfId="6077"/>
    <cellStyle name="Normal 23 11 3 4" xfId="6078"/>
    <cellStyle name="Normal 23 11 4" xfId="6079"/>
    <cellStyle name="Normal 23 11 4 2" xfId="6080"/>
    <cellStyle name="Normal 23 11 5" xfId="6081"/>
    <cellStyle name="Normal 23 11 5 2" xfId="6082"/>
    <cellStyle name="Normal 23 11 6" xfId="6083"/>
    <cellStyle name="Normal 23 11 7" xfId="6084"/>
    <cellStyle name="Normal 23 12" xfId="6085"/>
    <cellStyle name="Normal 23 12 2" xfId="6086"/>
    <cellStyle name="Normal 23 12 2 2" xfId="6087"/>
    <cellStyle name="Normal 23 12 2 2 2" xfId="6088"/>
    <cellStyle name="Normal 23 12 2 2 2 2" xfId="6089"/>
    <cellStyle name="Normal 23 12 2 2 3" xfId="6090"/>
    <cellStyle name="Normal 23 12 2 2 3 2" xfId="6091"/>
    <cellStyle name="Normal 23 12 2 2 4" xfId="6092"/>
    <cellStyle name="Normal 23 12 2 3" xfId="6093"/>
    <cellStyle name="Normal 23 12 2 3 2" xfId="6094"/>
    <cellStyle name="Normal 23 12 2 4" xfId="6095"/>
    <cellStyle name="Normal 23 12 2 4 2" xfId="6096"/>
    <cellStyle name="Normal 23 12 2 5" xfId="6097"/>
    <cellStyle name="Normal 23 12 2 6" xfId="6098"/>
    <cellStyle name="Normal 23 12 3" xfId="6099"/>
    <cellStyle name="Normal 23 12 3 2" xfId="6100"/>
    <cellStyle name="Normal 23 12 3 2 2" xfId="6101"/>
    <cellStyle name="Normal 23 12 3 3" xfId="6102"/>
    <cellStyle name="Normal 23 12 3 3 2" xfId="6103"/>
    <cellStyle name="Normal 23 12 3 4" xfId="6104"/>
    <cellStyle name="Normal 23 12 4" xfId="6105"/>
    <cellStyle name="Normal 23 12 4 2" xfId="6106"/>
    <cellStyle name="Normal 23 12 5" xfId="6107"/>
    <cellStyle name="Normal 23 12 5 2" xfId="6108"/>
    <cellStyle name="Normal 23 12 6" xfId="6109"/>
    <cellStyle name="Normal 23 12 7" xfId="6110"/>
    <cellStyle name="Normal 23 13" xfId="6111"/>
    <cellStyle name="Normal 23 13 2" xfId="6112"/>
    <cellStyle name="Normal 23 13 2 2" xfId="6113"/>
    <cellStyle name="Normal 23 13 2 2 2" xfId="6114"/>
    <cellStyle name="Normal 23 13 2 2 2 2" xfId="6115"/>
    <cellStyle name="Normal 23 13 2 2 3" xfId="6116"/>
    <cellStyle name="Normal 23 13 2 2 3 2" xfId="6117"/>
    <cellStyle name="Normal 23 13 2 2 4" xfId="6118"/>
    <cellStyle name="Normal 23 13 2 3" xfId="6119"/>
    <cellStyle name="Normal 23 13 2 3 2" xfId="6120"/>
    <cellStyle name="Normal 23 13 2 4" xfId="6121"/>
    <cellStyle name="Normal 23 13 2 4 2" xfId="6122"/>
    <cellStyle name="Normal 23 13 2 5" xfId="6123"/>
    <cellStyle name="Normal 23 13 2 6" xfId="6124"/>
    <cellStyle name="Normal 23 13 3" xfId="6125"/>
    <cellStyle name="Normal 23 13 3 2" xfId="6126"/>
    <cellStyle name="Normal 23 13 3 2 2" xfId="6127"/>
    <cellStyle name="Normal 23 13 3 3" xfId="6128"/>
    <cellStyle name="Normal 23 13 3 3 2" xfId="6129"/>
    <cellStyle name="Normal 23 13 3 4" xfId="6130"/>
    <cellStyle name="Normal 23 13 4" xfId="6131"/>
    <cellStyle name="Normal 23 13 4 2" xfId="6132"/>
    <cellStyle name="Normal 23 13 5" xfId="6133"/>
    <cellStyle name="Normal 23 13 5 2" xfId="6134"/>
    <cellStyle name="Normal 23 13 6" xfId="6135"/>
    <cellStyle name="Normal 23 13 7" xfId="6136"/>
    <cellStyle name="Normal 23 14" xfId="6137"/>
    <cellStyle name="Normal 23 14 2" xfId="6138"/>
    <cellStyle name="Normal 23 14 2 2" xfId="6139"/>
    <cellStyle name="Normal 23 14 2 2 2" xfId="6140"/>
    <cellStyle name="Normal 23 14 2 2 2 2" xfId="6141"/>
    <cellStyle name="Normal 23 14 2 2 3" xfId="6142"/>
    <cellStyle name="Normal 23 14 2 2 3 2" xfId="6143"/>
    <cellStyle name="Normal 23 14 2 2 4" xfId="6144"/>
    <cellStyle name="Normal 23 14 2 3" xfId="6145"/>
    <cellStyle name="Normal 23 14 2 3 2" xfId="6146"/>
    <cellStyle name="Normal 23 14 2 4" xfId="6147"/>
    <cellStyle name="Normal 23 14 2 4 2" xfId="6148"/>
    <cellStyle name="Normal 23 14 2 5" xfId="6149"/>
    <cellStyle name="Normal 23 14 2 6" xfId="6150"/>
    <cellStyle name="Normal 23 14 3" xfId="6151"/>
    <cellStyle name="Normal 23 14 3 2" xfId="6152"/>
    <cellStyle name="Normal 23 14 3 2 2" xfId="6153"/>
    <cellStyle name="Normal 23 14 3 3" xfId="6154"/>
    <cellStyle name="Normal 23 14 3 3 2" xfId="6155"/>
    <cellStyle name="Normal 23 14 3 4" xfId="6156"/>
    <cellStyle name="Normal 23 14 4" xfId="6157"/>
    <cellStyle name="Normal 23 14 4 2" xfId="6158"/>
    <cellStyle name="Normal 23 14 5" xfId="6159"/>
    <cellStyle name="Normal 23 14 5 2" xfId="6160"/>
    <cellStyle name="Normal 23 14 6" xfId="6161"/>
    <cellStyle name="Normal 23 14 7" xfId="6162"/>
    <cellStyle name="Normal 23 15" xfId="6163"/>
    <cellStyle name="Normal 23 15 2" xfId="6164"/>
    <cellStyle name="Normal 23 15 2 2" xfId="6165"/>
    <cellStyle name="Normal 23 15 2 2 2" xfId="6166"/>
    <cellStyle name="Normal 23 15 2 2 2 2" xfId="6167"/>
    <cellStyle name="Normal 23 15 2 2 3" xfId="6168"/>
    <cellStyle name="Normal 23 15 2 2 3 2" xfId="6169"/>
    <cellStyle name="Normal 23 15 2 2 4" xfId="6170"/>
    <cellStyle name="Normal 23 15 2 3" xfId="6171"/>
    <cellStyle name="Normal 23 15 2 3 2" xfId="6172"/>
    <cellStyle name="Normal 23 15 2 4" xfId="6173"/>
    <cellStyle name="Normal 23 15 2 4 2" xfId="6174"/>
    <cellStyle name="Normal 23 15 2 5" xfId="6175"/>
    <cellStyle name="Normal 23 15 2 6" xfId="6176"/>
    <cellStyle name="Normal 23 15 3" xfId="6177"/>
    <cellStyle name="Normal 23 15 3 2" xfId="6178"/>
    <cellStyle name="Normal 23 15 3 2 2" xfId="6179"/>
    <cellStyle name="Normal 23 15 3 3" xfId="6180"/>
    <cellStyle name="Normal 23 15 3 3 2" xfId="6181"/>
    <cellStyle name="Normal 23 15 3 4" xfId="6182"/>
    <cellStyle name="Normal 23 15 4" xfId="6183"/>
    <cellStyle name="Normal 23 15 4 2" xfId="6184"/>
    <cellStyle name="Normal 23 15 5" xfId="6185"/>
    <cellStyle name="Normal 23 15 5 2" xfId="6186"/>
    <cellStyle name="Normal 23 15 6" xfId="6187"/>
    <cellStyle name="Normal 23 15 7" xfId="6188"/>
    <cellStyle name="Normal 23 16" xfId="6189"/>
    <cellStyle name="Normal 23 16 2" xfId="6190"/>
    <cellStyle name="Normal 23 16 2 2" xfId="6191"/>
    <cellStyle name="Normal 23 16 2 2 2" xfId="6192"/>
    <cellStyle name="Normal 23 16 2 2 2 2" xfId="6193"/>
    <cellStyle name="Normal 23 16 2 2 3" xfId="6194"/>
    <cellStyle name="Normal 23 16 2 2 3 2" xfId="6195"/>
    <cellStyle name="Normal 23 16 2 2 4" xfId="6196"/>
    <cellStyle name="Normal 23 16 2 3" xfId="6197"/>
    <cellStyle name="Normal 23 16 2 3 2" xfId="6198"/>
    <cellStyle name="Normal 23 16 2 4" xfId="6199"/>
    <cellStyle name="Normal 23 16 2 4 2" xfId="6200"/>
    <cellStyle name="Normal 23 16 2 5" xfId="6201"/>
    <cellStyle name="Normal 23 16 2 6" xfId="6202"/>
    <cellStyle name="Normal 23 16 3" xfId="6203"/>
    <cellStyle name="Normal 23 16 3 2" xfId="6204"/>
    <cellStyle name="Normal 23 16 3 2 2" xfId="6205"/>
    <cellStyle name="Normal 23 16 3 3" xfId="6206"/>
    <cellStyle name="Normal 23 16 3 3 2" xfId="6207"/>
    <cellStyle name="Normal 23 16 3 4" xfId="6208"/>
    <cellStyle name="Normal 23 16 4" xfId="6209"/>
    <cellStyle name="Normal 23 16 4 2" xfId="6210"/>
    <cellStyle name="Normal 23 16 5" xfId="6211"/>
    <cellStyle name="Normal 23 16 5 2" xfId="6212"/>
    <cellStyle name="Normal 23 16 6" xfId="6213"/>
    <cellStyle name="Normal 23 16 7" xfId="6214"/>
    <cellStyle name="Normal 23 17" xfId="6215"/>
    <cellStyle name="Normal 23 17 2" xfId="6216"/>
    <cellStyle name="Normal 23 17 2 2" xfId="6217"/>
    <cellStyle name="Normal 23 17 2 2 2" xfId="6218"/>
    <cellStyle name="Normal 23 17 2 2 2 2" xfId="6219"/>
    <cellStyle name="Normal 23 17 2 2 3" xfId="6220"/>
    <cellStyle name="Normal 23 17 2 2 3 2" xfId="6221"/>
    <cellStyle name="Normal 23 17 2 2 4" xfId="6222"/>
    <cellStyle name="Normal 23 17 2 3" xfId="6223"/>
    <cellStyle name="Normal 23 17 2 3 2" xfId="6224"/>
    <cellStyle name="Normal 23 17 2 4" xfId="6225"/>
    <cellStyle name="Normal 23 17 2 4 2" xfId="6226"/>
    <cellStyle name="Normal 23 17 2 5" xfId="6227"/>
    <cellStyle name="Normal 23 17 2 6" xfId="6228"/>
    <cellStyle name="Normal 23 17 3" xfId="6229"/>
    <cellStyle name="Normal 23 17 3 2" xfId="6230"/>
    <cellStyle name="Normal 23 17 3 2 2" xfId="6231"/>
    <cellStyle name="Normal 23 17 3 3" xfId="6232"/>
    <cellStyle name="Normal 23 17 3 3 2" xfId="6233"/>
    <cellStyle name="Normal 23 17 3 4" xfId="6234"/>
    <cellStyle name="Normal 23 17 4" xfId="6235"/>
    <cellStyle name="Normal 23 17 4 2" xfId="6236"/>
    <cellStyle name="Normal 23 17 5" xfId="6237"/>
    <cellStyle name="Normal 23 17 5 2" xfId="6238"/>
    <cellStyle name="Normal 23 17 6" xfId="6239"/>
    <cellStyle name="Normal 23 17 7" xfId="6240"/>
    <cellStyle name="Normal 23 18" xfId="6241"/>
    <cellStyle name="Normal 23 18 2" xfId="6242"/>
    <cellStyle name="Normal 23 18 2 2" xfId="6243"/>
    <cellStyle name="Normal 23 18 2 2 2" xfId="6244"/>
    <cellStyle name="Normal 23 18 2 2 2 2" xfId="6245"/>
    <cellStyle name="Normal 23 18 2 2 3" xfId="6246"/>
    <cellStyle name="Normal 23 18 2 2 3 2" xfId="6247"/>
    <cellStyle name="Normal 23 18 2 2 4" xfId="6248"/>
    <cellStyle name="Normal 23 18 2 3" xfId="6249"/>
    <cellStyle name="Normal 23 18 2 3 2" xfId="6250"/>
    <cellStyle name="Normal 23 18 2 4" xfId="6251"/>
    <cellStyle name="Normal 23 18 2 4 2" xfId="6252"/>
    <cellStyle name="Normal 23 18 2 5" xfId="6253"/>
    <cellStyle name="Normal 23 18 2 6" xfId="6254"/>
    <cellStyle name="Normal 23 18 3" xfId="6255"/>
    <cellStyle name="Normal 23 18 3 2" xfId="6256"/>
    <cellStyle name="Normal 23 18 3 2 2" xfId="6257"/>
    <cellStyle name="Normal 23 18 3 3" xfId="6258"/>
    <cellStyle name="Normal 23 18 3 3 2" xfId="6259"/>
    <cellStyle name="Normal 23 18 3 4" xfId="6260"/>
    <cellStyle name="Normal 23 18 4" xfId="6261"/>
    <cellStyle name="Normal 23 18 4 2" xfId="6262"/>
    <cellStyle name="Normal 23 18 5" xfId="6263"/>
    <cellStyle name="Normal 23 18 5 2" xfId="6264"/>
    <cellStyle name="Normal 23 18 6" xfId="6265"/>
    <cellStyle name="Normal 23 18 7" xfId="6266"/>
    <cellStyle name="Normal 23 19" xfId="6267"/>
    <cellStyle name="Normal 23 19 2" xfId="6268"/>
    <cellStyle name="Normal 23 19 2 2" xfId="6269"/>
    <cellStyle name="Normal 23 19 2 2 2" xfId="6270"/>
    <cellStyle name="Normal 23 19 2 2 2 2" xfId="6271"/>
    <cellStyle name="Normal 23 19 2 2 3" xfId="6272"/>
    <cellStyle name="Normal 23 19 2 2 3 2" xfId="6273"/>
    <cellStyle name="Normal 23 19 2 2 4" xfId="6274"/>
    <cellStyle name="Normal 23 19 2 3" xfId="6275"/>
    <cellStyle name="Normal 23 19 2 3 2" xfId="6276"/>
    <cellStyle name="Normal 23 19 2 4" xfId="6277"/>
    <cellStyle name="Normal 23 19 2 4 2" xfId="6278"/>
    <cellStyle name="Normal 23 19 2 5" xfId="6279"/>
    <cellStyle name="Normal 23 19 2 6" xfId="6280"/>
    <cellStyle name="Normal 23 19 3" xfId="6281"/>
    <cellStyle name="Normal 23 19 3 2" xfId="6282"/>
    <cellStyle name="Normal 23 19 3 2 2" xfId="6283"/>
    <cellStyle name="Normal 23 19 3 3" xfId="6284"/>
    <cellStyle name="Normal 23 19 3 3 2" xfId="6285"/>
    <cellStyle name="Normal 23 19 3 4" xfId="6286"/>
    <cellStyle name="Normal 23 19 4" xfId="6287"/>
    <cellStyle name="Normal 23 19 4 2" xfId="6288"/>
    <cellStyle name="Normal 23 19 5" xfId="6289"/>
    <cellStyle name="Normal 23 19 5 2" xfId="6290"/>
    <cellStyle name="Normal 23 19 6" xfId="6291"/>
    <cellStyle name="Normal 23 19 7" xfId="6292"/>
    <cellStyle name="Normal 23 2" xfId="6293"/>
    <cellStyle name="Normal 23 2 2" xfId="6294"/>
    <cellStyle name="Normal 23 2 2 2" xfId="6295"/>
    <cellStyle name="Normal 23 2 3" xfId="6296"/>
    <cellStyle name="Normal 23 2 3 2" xfId="6297"/>
    <cellStyle name="Normal 23 2 4" xfId="6298"/>
    <cellStyle name="Normal 23 20" xfId="6299"/>
    <cellStyle name="Normal 23 20 2" xfId="6300"/>
    <cellStyle name="Normal 23 20 2 2" xfId="6301"/>
    <cellStyle name="Normal 23 20 2 2 2" xfId="6302"/>
    <cellStyle name="Normal 23 20 2 2 2 2" xfId="6303"/>
    <cellStyle name="Normal 23 20 2 2 3" xfId="6304"/>
    <cellStyle name="Normal 23 20 2 2 3 2" xfId="6305"/>
    <cellStyle name="Normal 23 20 2 2 4" xfId="6306"/>
    <cellStyle name="Normal 23 20 2 3" xfId="6307"/>
    <cellStyle name="Normal 23 20 2 3 2" xfId="6308"/>
    <cellStyle name="Normal 23 20 2 4" xfId="6309"/>
    <cellStyle name="Normal 23 20 2 4 2" xfId="6310"/>
    <cellStyle name="Normal 23 20 2 5" xfId="6311"/>
    <cellStyle name="Normal 23 20 2 6" xfId="6312"/>
    <cellStyle name="Normal 23 20 3" xfId="6313"/>
    <cellStyle name="Normal 23 20 3 2" xfId="6314"/>
    <cellStyle name="Normal 23 20 3 2 2" xfId="6315"/>
    <cellStyle name="Normal 23 20 3 3" xfId="6316"/>
    <cellStyle name="Normal 23 20 3 3 2" xfId="6317"/>
    <cellStyle name="Normal 23 20 3 4" xfId="6318"/>
    <cellStyle name="Normal 23 20 4" xfId="6319"/>
    <cellStyle name="Normal 23 20 4 2" xfId="6320"/>
    <cellStyle name="Normal 23 20 5" xfId="6321"/>
    <cellStyle name="Normal 23 20 5 2" xfId="6322"/>
    <cellStyle name="Normal 23 20 6" xfId="6323"/>
    <cellStyle name="Normal 23 20 7" xfId="6324"/>
    <cellStyle name="Normal 23 21" xfId="6325"/>
    <cellStyle name="Normal 23 21 2" xfId="6326"/>
    <cellStyle name="Normal 23 21 2 2" xfId="6327"/>
    <cellStyle name="Normal 23 21 2 2 2" xfId="6328"/>
    <cellStyle name="Normal 23 21 2 2 2 2" xfId="6329"/>
    <cellStyle name="Normal 23 21 2 2 3" xfId="6330"/>
    <cellStyle name="Normal 23 21 2 2 3 2" xfId="6331"/>
    <cellStyle name="Normal 23 21 2 2 4" xfId="6332"/>
    <cellStyle name="Normal 23 21 2 3" xfId="6333"/>
    <cellStyle name="Normal 23 21 2 3 2" xfId="6334"/>
    <cellStyle name="Normal 23 21 2 4" xfId="6335"/>
    <cellStyle name="Normal 23 21 2 4 2" xfId="6336"/>
    <cellStyle name="Normal 23 21 2 5" xfId="6337"/>
    <cellStyle name="Normal 23 21 2 6" xfId="6338"/>
    <cellStyle name="Normal 23 21 3" xfId="6339"/>
    <cellStyle name="Normal 23 21 3 2" xfId="6340"/>
    <cellStyle name="Normal 23 21 3 2 2" xfId="6341"/>
    <cellStyle name="Normal 23 21 3 3" xfId="6342"/>
    <cellStyle name="Normal 23 21 3 3 2" xfId="6343"/>
    <cellStyle name="Normal 23 21 3 4" xfId="6344"/>
    <cellStyle name="Normal 23 21 4" xfId="6345"/>
    <cellStyle name="Normal 23 21 4 2" xfId="6346"/>
    <cellStyle name="Normal 23 21 5" xfId="6347"/>
    <cellStyle name="Normal 23 21 5 2" xfId="6348"/>
    <cellStyle name="Normal 23 21 6" xfId="6349"/>
    <cellStyle name="Normal 23 21 7" xfId="6350"/>
    <cellStyle name="Normal 23 22" xfId="6351"/>
    <cellStyle name="Normal 23 22 2" xfId="6352"/>
    <cellStyle name="Normal 23 22 2 2" xfId="6353"/>
    <cellStyle name="Normal 23 22 2 2 2" xfId="6354"/>
    <cellStyle name="Normal 23 22 2 2 2 2" xfId="6355"/>
    <cellStyle name="Normal 23 22 2 2 3" xfId="6356"/>
    <cellStyle name="Normal 23 22 2 2 3 2" xfId="6357"/>
    <cellStyle name="Normal 23 22 2 2 4" xfId="6358"/>
    <cellStyle name="Normal 23 22 2 3" xfId="6359"/>
    <cellStyle name="Normal 23 22 2 3 2" xfId="6360"/>
    <cellStyle name="Normal 23 22 2 4" xfId="6361"/>
    <cellStyle name="Normal 23 22 2 4 2" xfId="6362"/>
    <cellStyle name="Normal 23 22 2 5" xfId="6363"/>
    <cellStyle name="Normal 23 22 2 6" xfId="6364"/>
    <cellStyle name="Normal 23 22 3" xfId="6365"/>
    <cellStyle name="Normal 23 22 3 2" xfId="6366"/>
    <cellStyle name="Normal 23 22 3 2 2" xfId="6367"/>
    <cellStyle name="Normal 23 22 3 3" xfId="6368"/>
    <cellStyle name="Normal 23 22 3 3 2" xfId="6369"/>
    <cellStyle name="Normal 23 22 3 4" xfId="6370"/>
    <cellStyle name="Normal 23 22 4" xfId="6371"/>
    <cellStyle name="Normal 23 22 4 2" xfId="6372"/>
    <cellStyle name="Normal 23 22 5" xfId="6373"/>
    <cellStyle name="Normal 23 22 5 2" xfId="6374"/>
    <cellStyle name="Normal 23 22 6" xfId="6375"/>
    <cellStyle name="Normal 23 22 7" xfId="6376"/>
    <cellStyle name="Normal 23 23" xfId="6377"/>
    <cellStyle name="Normal 23 23 2" xfId="6378"/>
    <cellStyle name="Normal 23 23 2 2" xfId="6379"/>
    <cellStyle name="Normal 23 23 2 2 2" xfId="6380"/>
    <cellStyle name="Normal 23 23 2 2 2 2" xfId="6381"/>
    <cellStyle name="Normal 23 23 2 2 3" xfId="6382"/>
    <cellStyle name="Normal 23 23 2 2 3 2" xfId="6383"/>
    <cellStyle name="Normal 23 23 2 2 4" xfId="6384"/>
    <cellStyle name="Normal 23 23 2 3" xfId="6385"/>
    <cellStyle name="Normal 23 23 2 3 2" xfId="6386"/>
    <cellStyle name="Normal 23 23 2 4" xfId="6387"/>
    <cellStyle name="Normal 23 23 2 4 2" xfId="6388"/>
    <cellStyle name="Normal 23 23 2 5" xfId="6389"/>
    <cellStyle name="Normal 23 23 2 6" xfId="6390"/>
    <cellStyle name="Normal 23 23 3" xfId="6391"/>
    <cellStyle name="Normal 23 23 3 2" xfId="6392"/>
    <cellStyle name="Normal 23 23 3 2 2" xfId="6393"/>
    <cellStyle name="Normal 23 23 3 3" xfId="6394"/>
    <cellStyle name="Normal 23 23 3 3 2" xfId="6395"/>
    <cellStyle name="Normal 23 23 3 4" xfId="6396"/>
    <cellStyle name="Normal 23 23 4" xfId="6397"/>
    <cellStyle name="Normal 23 23 4 2" xfId="6398"/>
    <cellStyle name="Normal 23 23 5" xfId="6399"/>
    <cellStyle name="Normal 23 23 5 2" xfId="6400"/>
    <cellStyle name="Normal 23 23 6" xfId="6401"/>
    <cellStyle name="Normal 23 23 7" xfId="6402"/>
    <cellStyle name="Normal 23 24" xfId="6403"/>
    <cellStyle name="Normal 23 24 2" xfId="6404"/>
    <cellStyle name="Normal 23 24 2 2" xfId="6405"/>
    <cellStyle name="Normal 23 24 2 2 2" xfId="6406"/>
    <cellStyle name="Normal 23 24 2 2 2 2" xfId="6407"/>
    <cellStyle name="Normal 23 24 2 2 3" xfId="6408"/>
    <cellStyle name="Normal 23 24 2 2 3 2" xfId="6409"/>
    <cellStyle name="Normal 23 24 2 2 4" xfId="6410"/>
    <cellStyle name="Normal 23 24 2 3" xfId="6411"/>
    <cellStyle name="Normal 23 24 2 3 2" xfId="6412"/>
    <cellStyle name="Normal 23 24 2 4" xfId="6413"/>
    <cellStyle name="Normal 23 24 2 4 2" xfId="6414"/>
    <cellStyle name="Normal 23 24 2 5" xfId="6415"/>
    <cellStyle name="Normal 23 24 2 6" xfId="6416"/>
    <cellStyle name="Normal 23 24 3" xfId="6417"/>
    <cellStyle name="Normal 23 24 3 2" xfId="6418"/>
    <cellStyle name="Normal 23 24 3 2 2" xfId="6419"/>
    <cellStyle name="Normal 23 24 3 3" xfId="6420"/>
    <cellStyle name="Normal 23 24 3 3 2" xfId="6421"/>
    <cellStyle name="Normal 23 24 3 4" xfId="6422"/>
    <cellStyle name="Normal 23 24 4" xfId="6423"/>
    <cellStyle name="Normal 23 24 4 2" xfId="6424"/>
    <cellStyle name="Normal 23 24 5" xfId="6425"/>
    <cellStyle name="Normal 23 24 5 2" xfId="6426"/>
    <cellStyle name="Normal 23 24 6" xfId="6427"/>
    <cellStyle name="Normal 23 24 7" xfId="6428"/>
    <cellStyle name="Normal 23 25" xfId="6429"/>
    <cellStyle name="Normal 23 25 2" xfId="6430"/>
    <cellStyle name="Normal 23 25 2 2" xfId="6431"/>
    <cellStyle name="Normal 23 25 2 2 2" xfId="6432"/>
    <cellStyle name="Normal 23 25 2 2 2 2" xfId="6433"/>
    <cellStyle name="Normal 23 25 2 2 3" xfId="6434"/>
    <cellStyle name="Normal 23 25 2 2 3 2" xfId="6435"/>
    <cellStyle name="Normal 23 25 2 2 4" xfId="6436"/>
    <cellStyle name="Normal 23 25 2 3" xfId="6437"/>
    <cellStyle name="Normal 23 25 2 3 2" xfId="6438"/>
    <cellStyle name="Normal 23 25 2 4" xfId="6439"/>
    <cellStyle name="Normal 23 25 2 4 2" xfId="6440"/>
    <cellStyle name="Normal 23 25 2 5" xfId="6441"/>
    <cellStyle name="Normal 23 25 2 6" xfId="6442"/>
    <cellStyle name="Normal 23 25 3" xfId="6443"/>
    <cellStyle name="Normal 23 25 3 2" xfId="6444"/>
    <cellStyle name="Normal 23 25 3 2 2" xfId="6445"/>
    <cellStyle name="Normal 23 25 3 3" xfId="6446"/>
    <cellStyle name="Normal 23 25 3 3 2" xfId="6447"/>
    <cellStyle name="Normal 23 25 3 4" xfId="6448"/>
    <cellStyle name="Normal 23 25 4" xfId="6449"/>
    <cellStyle name="Normal 23 25 4 2" xfId="6450"/>
    <cellStyle name="Normal 23 25 5" xfId="6451"/>
    <cellStyle name="Normal 23 25 5 2" xfId="6452"/>
    <cellStyle name="Normal 23 25 6" xfId="6453"/>
    <cellStyle name="Normal 23 25 7" xfId="6454"/>
    <cellStyle name="Normal 23 26" xfId="6455"/>
    <cellStyle name="Normal 23 26 2" xfId="6456"/>
    <cellStyle name="Normal 23 26 2 2" xfId="6457"/>
    <cellStyle name="Normal 23 26 2 2 2" xfId="6458"/>
    <cellStyle name="Normal 23 26 2 2 2 2" xfId="6459"/>
    <cellStyle name="Normal 23 26 2 2 3" xfId="6460"/>
    <cellStyle name="Normal 23 26 2 2 3 2" xfId="6461"/>
    <cellStyle name="Normal 23 26 2 2 4" xfId="6462"/>
    <cellStyle name="Normal 23 26 2 3" xfId="6463"/>
    <cellStyle name="Normal 23 26 2 3 2" xfId="6464"/>
    <cellStyle name="Normal 23 26 2 4" xfId="6465"/>
    <cellStyle name="Normal 23 26 2 4 2" xfId="6466"/>
    <cellStyle name="Normal 23 26 2 5" xfId="6467"/>
    <cellStyle name="Normal 23 26 2 6" xfId="6468"/>
    <cellStyle name="Normal 23 26 3" xfId="6469"/>
    <cellStyle name="Normal 23 26 3 2" xfId="6470"/>
    <cellStyle name="Normal 23 26 3 2 2" xfId="6471"/>
    <cellStyle name="Normal 23 26 3 3" xfId="6472"/>
    <cellStyle name="Normal 23 26 3 3 2" xfId="6473"/>
    <cellStyle name="Normal 23 26 3 4" xfId="6474"/>
    <cellStyle name="Normal 23 26 4" xfId="6475"/>
    <cellStyle name="Normal 23 26 4 2" xfId="6476"/>
    <cellStyle name="Normal 23 26 5" xfId="6477"/>
    <cellStyle name="Normal 23 26 5 2" xfId="6478"/>
    <cellStyle name="Normal 23 26 6" xfId="6479"/>
    <cellStyle name="Normal 23 26 7" xfId="6480"/>
    <cellStyle name="Normal 23 27" xfId="6481"/>
    <cellStyle name="Normal 23 27 2" xfId="6482"/>
    <cellStyle name="Normal 23 27 2 2" xfId="6483"/>
    <cellStyle name="Normal 23 27 2 2 2" xfId="6484"/>
    <cellStyle name="Normal 23 27 2 2 2 2" xfId="6485"/>
    <cellStyle name="Normal 23 27 2 2 3" xfId="6486"/>
    <cellStyle name="Normal 23 27 2 2 3 2" xfId="6487"/>
    <cellStyle name="Normal 23 27 2 2 4" xfId="6488"/>
    <cellStyle name="Normal 23 27 2 3" xfId="6489"/>
    <cellStyle name="Normal 23 27 2 3 2" xfId="6490"/>
    <cellStyle name="Normal 23 27 2 4" xfId="6491"/>
    <cellStyle name="Normal 23 27 2 4 2" xfId="6492"/>
    <cellStyle name="Normal 23 27 2 5" xfId="6493"/>
    <cellStyle name="Normal 23 27 2 6" xfId="6494"/>
    <cellStyle name="Normal 23 27 3" xfId="6495"/>
    <cellStyle name="Normal 23 27 3 2" xfId="6496"/>
    <cellStyle name="Normal 23 27 3 2 2" xfId="6497"/>
    <cellStyle name="Normal 23 27 3 3" xfId="6498"/>
    <cellStyle name="Normal 23 27 3 3 2" xfId="6499"/>
    <cellStyle name="Normal 23 27 3 4" xfId="6500"/>
    <cellStyle name="Normal 23 27 4" xfId="6501"/>
    <cellStyle name="Normal 23 27 4 2" xfId="6502"/>
    <cellStyle name="Normal 23 27 5" xfId="6503"/>
    <cellStyle name="Normal 23 27 5 2" xfId="6504"/>
    <cellStyle name="Normal 23 27 6" xfId="6505"/>
    <cellStyle name="Normal 23 27 7" xfId="6506"/>
    <cellStyle name="Normal 23 28" xfId="6507"/>
    <cellStyle name="Normal 23 28 2" xfId="6508"/>
    <cellStyle name="Normal 23 28 2 2" xfId="6509"/>
    <cellStyle name="Normal 23 28 2 2 2" xfId="6510"/>
    <cellStyle name="Normal 23 28 2 2 2 2" xfId="6511"/>
    <cellStyle name="Normal 23 28 2 2 3" xfId="6512"/>
    <cellStyle name="Normal 23 28 2 2 3 2" xfId="6513"/>
    <cellStyle name="Normal 23 28 2 2 4" xfId="6514"/>
    <cellStyle name="Normal 23 28 2 3" xfId="6515"/>
    <cellStyle name="Normal 23 28 2 3 2" xfId="6516"/>
    <cellStyle name="Normal 23 28 2 4" xfId="6517"/>
    <cellStyle name="Normal 23 28 2 4 2" xfId="6518"/>
    <cellStyle name="Normal 23 28 2 5" xfId="6519"/>
    <cellStyle name="Normal 23 28 2 6" xfId="6520"/>
    <cellStyle name="Normal 23 28 3" xfId="6521"/>
    <cellStyle name="Normal 23 28 3 2" xfId="6522"/>
    <cellStyle name="Normal 23 28 3 2 2" xfId="6523"/>
    <cellStyle name="Normal 23 28 3 3" xfId="6524"/>
    <cellStyle name="Normal 23 28 3 3 2" xfId="6525"/>
    <cellStyle name="Normal 23 28 3 4" xfId="6526"/>
    <cellStyle name="Normal 23 28 4" xfId="6527"/>
    <cellStyle name="Normal 23 28 4 2" xfId="6528"/>
    <cellStyle name="Normal 23 28 5" xfId="6529"/>
    <cellStyle name="Normal 23 28 5 2" xfId="6530"/>
    <cellStyle name="Normal 23 28 6" xfId="6531"/>
    <cellStyle name="Normal 23 28 7" xfId="6532"/>
    <cellStyle name="Normal 23 29" xfId="6533"/>
    <cellStyle name="Normal 23 29 2" xfId="6534"/>
    <cellStyle name="Normal 23 29 2 2" xfId="6535"/>
    <cellStyle name="Normal 23 29 2 2 2" xfId="6536"/>
    <cellStyle name="Normal 23 29 2 2 2 2" xfId="6537"/>
    <cellStyle name="Normal 23 29 2 2 3" xfId="6538"/>
    <cellStyle name="Normal 23 29 2 2 3 2" xfId="6539"/>
    <cellStyle name="Normal 23 29 2 2 4" xfId="6540"/>
    <cellStyle name="Normal 23 29 2 3" xfId="6541"/>
    <cellStyle name="Normal 23 29 2 3 2" xfId="6542"/>
    <cellStyle name="Normal 23 29 2 4" xfId="6543"/>
    <cellStyle name="Normal 23 29 2 4 2" xfId="6544"/>
    <cellStyle name="Normal 23 29 2 5" xfId="6545"/>
    <cellStyle name="Normal 23 29 2 6" xfId="6546"/>
    <cellStyle name="Normal 23 29 3" xfId="6547"/>
    <cellStyle name="Normal 23 29 3 2" xfId="6548"/>
    <cellStyle name="Normal 23 29 3 2 2" xfId="6549"/>
    <cellStyle name="Normal 23 29 3 3" xfId="6550"/>
    <cellStyle name="Normal 23 29 3 3 2" xfId="6551"/>
    <cellStyle name="Normal 23 29 3 4" xfId="6552"/>
    <cellStyle name="Normal 23 29 4" xfId="6553"/>
    <cellStyle name="Normal 23 29 4 2" xfId="6554"/>
    <cellStyle name="Normal 23 29 5" xfId="6555"/>
    <cellStyle name="Normal 23 29 5 2" xfId="6556"/>
    <cellStyle name="Normal 23 29 6" xfId="6557"/>
    <cellStyle name="Normal 23 29 7" xfId="6558"/>
    <cellStyle name="Normal 23 3" xfId="6559"/>
    <cellStyle name="Normal 23 3 2" xfId="6560"/>
    <cellStyle name="Normal 23 3 2 2" xfId="6561"/>
    <cellStyle name="Normal 23 3 3" xfId="6562"/>
    <cellStyle name="Normal 23 3 3 2" xfId="6563"/>
    <cellStyle name="Normal 23 3 4" xfId="6564"/>
    <cellStyle name="Normal 23 30" xfId="6565"/>
    <cellStyle name="Normal 23 30 2" xfId="6566"/>
    <cellStyle name="Normal 23 30 2 2" xfId="6567"/>
    <cellStyle name="Normal 23 30 2 2 2" xfId="6568"/>
    <cellStyle name="Normal 23 30 2 2 2 2" xfId="6569"/>
    <cellStyle name="Normal 23 30 2 2 3" xfId="6570"/>
    <cellStyle name="Normal 23 30 2 2 3 2" xfId="6571"/>
    <cellStyle name="Normal 23 30 2 2 4" xfId="6572"/>
    <cellStyle name="Normal 23 30 2 3" xfId="6573"/>
    <cellStyle name="Normal 23 30 2 3 2" xfId="6574"/>
    <cellStyle name="Normal 23 30 2 4" xfId="6575"/>
    <cellStyle name="Normal 23 30 2 4 2" xfId="6576"/>
    <cellStyle name="Normal 23 30 2 5" xfId="6577"/>
    <cellStyle name="Normal 23 30 2 6" xfId="6578"/>
    <cellStyle name="Normal 23 30 3" xfId="6579"/>
    <cellStyle name="Normal 23 30 3 2" xfId="6580"/>
    <cellStyle name="Normal 23 30 3 2 2" xfId="6581"/>
    <cellStyle name="Normal 23 30 3 3" xfId="6582"/>
    <cellStyle name="Normal 23 30 3 3 2" xfId="6583"/>
    <cellStyle name="Normal 23 30 3 4" xfId="6584"/>
    <cellStyle name="Normal 23 30 4" xfId="6585"/>
    <cellStyle name="Normal 23 30 4 2" xfId="6586"/>
    <cellStyle name="Normal 23 30 5" xfId="6587"/>
    <cellStyle name="Normal 23 30 5 2" xfId="6588"/>
    <cellStyle name="Normal 23 30 6" xfId="6589"/>
    <cellStyle name="Normal 23 30 7" xfId="6590"/>
    <cellStyle name="Normal 23 31" xfId="6591"/>
    <cellStyle name="Normal 23 31 2" xfId="6592"/>
    <cellStyle name="Normal 23 31 2 2" xfId="6593"/>
    <cellStyle name="Normal 23 31 2 2 2" xfId="6594"/>
    <cellStyle name="Normal 23 31 2 2 2 2" xfId="6595"/>
    <cellStyle name="Normal 23 31 2 2 3" xfId="6596"/>
    <cellStyle name="Normal 23 31 2 2 3 2" xfId="6597"/>
    <cellStyle name="Normal 23 31 2 2 4" xfId="6598"/>
    <cellStyle name="Normal 23 31 2 3" xfId="6599"/>
    <cellStyle name="Normal 23 31 2 3 2" xfId="6600"/>
    <cellStyle name="Normal 23 31 2 4" xfId="6601"/>
    <cellStyle name="Normal 23 31 2 4 2" xfId="6602"/>
    <cellStyle name="Normal 23 31 2 5" xfId="6603"/>
    <cellStyle name="Normal 23 31 2 6" xfId="6604"/>
    <cellStyle name="Normal 23 31 3" xfId="6605"/>
    <cellStyle name="Normal 23 31 3 2" xfId="6606"/>
    <cellStyle name="Normal 23 31 3 2 2" xfId="6607"/>
    <cellStyle name="Normal 23 31 3 3" xfId="6608"/>
    <cellStyle name="Normal 23 31 3 3 2" xfId="6609"/>
    <cellStyle name="Normal 23 31 3 4" xfId="6610"/>
    <cellStyle name="Normal 23 31 4" xfId="6611"/>
    <cellStyle name="Normal 23 31 4 2" xfId="6612"/>
    <cellStyle name="Normal 23 31 5" xfId="6613"/>
    <cellStyle name="Normal 23 31 5 2" xfId="6614"/>
    <cellStyle name="Normal 23 31 6" xfId="6615"/>
    <cellStyle name="Normal 23 31 7" xfId="6616"/>
    <cellStyle name="Normal 23 32" xfId="6617"/>
    <cellStyle name="Normal 23 32 2" xfId="6618"/>
    <cellStyle name="Normal 23 32 2 2" xfId="6619"/>
    <cellStyle name="Normal 23 32 2 2 2" xfId="6620"/>
    <cellStyle name="Normal 23 32 2 2 2 2" xfId="6621"/>
    <cellStyle name="Normal 23 32 2 2 3" xfId="6622"/>
    <cellStyle name="Normal 23 32 2 2 3 2" xfId="6623"/>
    <cellStyle name="Normal 23 32 2 2 4" xfId="6624"/>
    <cellStyle name="Normal 23 32 2 3" xfId="6625"/>
    <cellStyle name="Normal 23 32 2 3 2" xfId="6626"/>
    <cellStyle name="Normal 23 32 2 4" xfId="6627"/>
    <cellStyle name="Normal 23 32 2 4 2" xfId="6628"/>
    <cellStyle name="Normal 23 32 2 5" xfId="6629"/>
    <cellStyle name="Normal 23 32 2 6" xfId="6630"/>
    <cellStyle name="Normal 23 32 3" xfId="6631"/>
    <cellStyle name="Normal 23 32 3 2" xfId="6632"/>
    <cellStyle name="Normal 23 32 3 2 2" xfId="6633"/>
    <cellStyle name="Normal 23 32 3 3" xfId="6634"/>
    <cellStyle name="Normal 23 32 3 3 2" xfId="6635"/>
    <cellStyle name="Normal 23 32 3 4" xfId="6636"/>
    <cellStyle name="Normal 23 32 4" xfId="6637"/>
    <cellStyle name="Normal 23 32 4 2" xfId="6638"/>
    <cellStyle name="Normal 23 32 5" xfId="6639"/>
    <cellStyle name="Normal 23 32 5 2" xfId="6640"/>
    <cellStyle name="Normal 23 32 6" xfId="6641"/>
    <cellStyle name="Normal 23 32 7" xfId="6642"/>
    <cellStyle name="Normal 23 33" xfId="6643"/>
    <cellStyle name="Normal 23 33 2" xfId="6644"/>
    <cellStyle name="Normal 23 33 2 2" xfId="6645"/>
    <cellStyle name="Normal 23 33 2 2 2" xfId="6646"/>
    <cellStyle name="Normal 23 33 2 2 2 2" xfId="6647"/>
    <cellStyle name="Normal 23 33 2 2 3" xfId="6648"/>
    <cellStyle name="Normal 23 33 2 2 3 2" xfId="6649"/>
    <cellStyle name="Normal 23 33 2 2 4" xfId="6650"/>
    <cellStyle name="Normal 23 33 2 3" xfId="6651"/>
    <cellStyle name="Normal 23 33 2 3 2" xfId="6652"/>
    <cellStyle name="Normal 23 33 2 4" xfId="6653"/>
    <cellStyle name="Normal 23 33 2 4 2" xfId="6654"/>
    <cellStyle name="Normal 23 33 2 5" xfId="6655"/>
    <cellStyle name="Normal 23 33 2 6" xfId="6656"/>
    <cellStyle name="Normal 23 33 3" xfId="6657"/>
    <cellStyle name="Normal 23 33 3 2" xfId="6658"/>
    <cellStyle name="Normal 23 33 3 2 2" xfId="6659"/>
    <cellStyle name="Normal 23 33 3 3" xfId="6660"/>
    <cellStyle name="Normal 23 33 3 3 2" xfId="6661"/>
    <cellStyle name="Normal 23 33 3 4" xfId="6662"/>
    <cellStyle name="Normal 23 33 4" xfId="6663"/>
    <cellStyle name="Normal 23 33 4 2" xfId="6664"/>
    <cellStyle name="Normal 23 33 5" xfId="6665"/>
    <cellStyle name="Normal 23 33 5 2" xfId="6666"/>
    <cellStyle name="Normal 23 33 6" xfId="6667"/>
    <cellStyle name="Normal 23 33 7" xfId="6668"/>
    <cellStyle name="Normal 23 34" xfId="6669"/>
    <cellStyle name="Normal 23 34 2" xfId="6670"/>
    <cellStyle name="Normal 23 34 2 2" xfId="6671"/>
    <cellStyle name="Normal 23 34 2 2 2" xfId="6672"/>
    <cellStyle name="Normal 23 34 2 2 2 2" xfId="6673"/>
    <cellStyle name="Normal 23 34 2 2 3" xfId="6674"/>
    <cellStyle name="Normal 23 34 2 2 3 2" xfId="6675"/>
    <cellStyle name="Normal 23 34 2 2 4" xfId="6676"/>
    <cellStyle name="Normal 23 34 2 3" xfId="6677"/>
    <cellStyle name="Normal 23 34 2 3 2" xfId="6678"/>
    <cellStyle name="Normal 23 34 2 4" xfId="6679"/>
    <cellStyle name="Normal 23 34 2 4 2" xfId="6680"/>
    <cellStyle name="Normal 23 34 2 5" xfId="6681"/>
    <cellStyle name="Normal 23 34 2 6" xfId="6682"/>
    <cellStyle name="Normal 23 34 3" xfId="6683"/>
    <cellStyle name="Normal 23 34 3 2" xfId="6684"/>
    <cellStyle name="Normal 23 34 3 2 2" xfId="6685"/>
    <cellStyle name="Normal 23 34 3 3" xfId="6686"/>
    <cellStyle name="Normal 23 34 3 3 2" xfId="6687"/>
    <cellStyle name="Normal 23 34 3 4" xfId="6688"/>
    <cellStyle name="Normal 23 34 4" xfId="6689"/>
    <cellStyle name="Normal 23 34 4 2" xfId="6690"/>
    <cellStyle name="Normal 23 34 5" xfId="6691"/>
    <cellStyle name="Normal 23 34 5 2" xfId="6692"/>
    <cellStyle name="Normal 23 34 6" xfId="6693"/>
    <cellStyle name="Normal 23 34 7" xfId="6694"/>
    <cellStyle name="Normal 23 35" xfId="6695"/>
    <cellStyle name="Normal 23 35 2" xfId="6696"/>
    <cellStyle name="Normal 23 35 2 2" xfId="6697"/>
    <cellStyle name="Normal 23 35 2 2 2" xfId="6698"/>
    <cellStyle name="Normal 23 35 2 3" xfId="6699"/>
    <cellStyle name="Normal 23 35 2 3 2" xfId="6700"/>
    <cellStyle name="Normal 23 35 2 4" xfId="6701"/>
    <cellStyle name="Normal 23 35 3" xfId="6702"/>
    <cellStyle name="Normal 23 35 3 2" xfId="6703"/>
    <cellStyle name="Normal 23 35 4" xfId="6704"/>
    <cellStyle name="Normal 23 35 4 2" xfId="6705"/>
    <cellStyle name="Normal 23 35 5" xfId="6706"/>
    <cellStyle name="Normal 23 35 6" xfId="6707"/>
    <cellStyle name="Normal 23 36" xfId="6708"/>
    <cellStyle name="Normal 23 36 2" xfId="6709"/>
    <cellStyle name="Normal 23 36 2 2" xfId="6710"/>
    <cellStyle name="Normal 23 36 3" xfId="6711"/>
    <cellStyle name="Normal 23 36 3 2" xfId="6712"/>
    <cellStyle name="Normal 23 36 4" xfId="6713"/>
    <cellStyle name="Normal 23 37" xfId="6714"/>
    <cellStyle name="Normal 23 37 2" xfId="6715"/>
    <cellStyle name="Normal 23 38" xfId="6716"/>
    <cellStyle name="Normal 23 38 2" xfId="6717"/>
    <cellStyle name="Normal 23 39" xfId="6718"/>
    <cellStyle name="Normal 23 4" xfId="6719"/>
    <cellStyle name="Normal 23 4 2" xfId="6720"/>
    <cellStyle name="Normal 23 4 2 2" xfId="6721"/>
    <cellStyle name="Normal 23 4 3" xfId="6722"/>
    <cellStyle name="Normal 23 4 3 2" xfId="6723"/>
    <cellStyle name="Normal 23 4 4" xfId="6724"/>
    <cellStyle name="Normal 23 40" xfId="6725"/>
    <cellStyle name="Normal 23 5" xfId="6726"/>
    <cellStyle name="Normal 23 5 2" xfId="6727"/>
    <cellStyle name="Normal 23 5 2 2" xfId="6728"/>
    <cellStyle name="Normal 23 5 3" xfId="6729"/>
    <cellStyle name="Normal 23 5 3 2" xfId="6730"/>
    <cellStyle name="Normal 23 5 4" xfId="6731"/>
    <cellStyle name="Normal 23 6" xfId="6732"/>
    <cellStyle name="Normal 23 6 2" xfId="6733"/>
    <cellStyle name="Normal 23 6 2 2" xfId="6734"/>
    <cellStyle name="Normal 23 6 3" xfId="6735"/>
    <cellStyle name="Normal 23 6 3 2" xfId="6736"/>
    <cellStyle name="Normal 23 6 4" xfId="6737"/>
    <cellStyle name="Normal 23 7" xfId="6738"/>
    <cellStyle name="Normal 23 7 2" xfId="6739"/>
    <cellStyle name="Normal 23 7 2 2" xfId="6740"/>
    <cellStyle name="Normal 23 7 3" xfId="6741"/>
    <cellStyle name="Normal 23 7 3 2" xfId="6742"/>
    <cellStyle name="Normal 23 7 4" xfId="6743"/>
    <cellStyle name="Normal 23 8" xfId="6744"/>
    <cellStyle name="Normal 23 8 2" xfId="6745"/>
    <cellStyle name="Normal 23 8 2 2" xfId="6746"/>
    <cellStyle name="Normal 23 8 3" xfId="6747"/>
    <cellStyle name="Normal 23 8 3 2" xfId="6748"/>
    <cellStyle name="Normal 23 8 4" xfId="6749"/>
    <cellStyle name="Normal 23 9" xfId="6750"/>
    <cellStyle name="Normal 23 9 2" xfId="6751"/>
    <cellStyle name="Normal 23 9 2 2" xfId="6752"/>
    <cellStyle name="Normal 23 9 3" xfId="6753"/>
    <cellStyle name="Normal 23 9 3 2" xfId="6754"/>
    <cellStyle name="Normal 23 9 4" xfId="6755"/>
    <cellStyle name="Normal 24" xfId="6756"/>
    <cellStyle name="Normal 24 10" xfId="6757"/>
    <cellStyle name="Normal 24 10 10" xfId="6758"/>
    <cellStyle name="Normal 24 10 10 2" xfId="6759"/>
    <cellStyle name="Normal 24 10 10 2 2" xfId="6760"/>
    <cellStyle name="Normal 24 10 10 2 2 2" xfId="6761"/>
    <cellStyle name="Normal 24 10 10 2 2 2 2" xfId="6762"/>
    <cellStyle name="Normal 24 10 10 2 2 3" xfId="6763"/>
    <cellStyle name="Normal 24 10 10 2 2 3 2" xfId="6764"/>
    <cellStyle name="Normal 24 10 10 2 2 4" xfId="6765"/>
    <cellStyle name="Normal 24 10 10 2 3" xfId="6766"/>
    <cellStyle name="Normal 24 10 10 2 3 2" xfId="6767"/>
    <cellStyle name="Normal 24 10 10 2 4" xfId="6768"/>
    <cellStyle name="Normal 24 10 10 2 4 2" xfId="6769"/>
    <cellStyle name="Normal 24 10 10 2 5" xfId="6770"/>
    <cellStyle name="Normal 24 10 10 2 6" xfId="6771"/>
    <cellStyle name="Normal 24 10 10 3" xfId="6772"/>
    <cellStyle name="Normal 24 10 10 3 2" xfId="6773"/>
    <cellStyle name="Normal 24 10 10 3 2 2" xfId="6774"/>
    <cellStyle name="Normal 24 10 10 3 3" xfId="6775"/>
    <cellStyle name="Normal 24 10 10 3 3 2" xfId="6776"/>
    <cellStyle name="Normal 24 10 10 3 4" xfId="6777"/>
    <cellStyle name="Normal 24 10 10 4" xfId="6778"/>
    <cellStyle name="Normal 24 10 10 4 2" xfId="6779"/>
    <cellStyle name="Normal 24 10 10 5" xfId="6780"/>
    <cellStyle name="Normal 24 10 10 5 2" xfId="6781"/>
    <cellStyle name="Normal 24 10 10 6" xfId="6782"/>
    <cellStyle name="Normal 24 10 10 7" xfId="6783"/>
    <cellStyle name="Normal 24 10 11" xfId="6784"/>
    <cellStyle name="Normal 24 10 11 2" xfId="6785"/>
    <cellStyle name="Normal 24 10 11 2 2" xfId="6786"/>
    <cellStyle name="Normal 24 10 11 2 2 2" xfId="6787"/>
    <cellStyle name="Normal 24 10 11 2 2 2 2" xfId="6788"/>
    <cellStyle name="Normal 24 10 11 2 2 3" xfId="6789"/>
    <cellStyle name="Normal 24 10 11 2 2 3 2" xfId="6790"/>
    <cellStyle name="Normal 24 10 11 2 2 4" xfId="6791"/>
    <cellStyle name="Normal 24 10 11 2 3" xfId="6792"/>
    <cellStyle name="Normal 24 10 11 2 3 2" xfId="6793"/>
    <cellStyle name="Normal 24 10 11 2 4" xfId="6794"/>
    <cellStyle name="Normal 24 10 11 2 4 2" xfId="6795"/>
    <cellStyle name="Normal 24 10 11 2 5" xfId="6796"/>
    <cellStyle name="Normal 24 10 11 2 6" xfId="6797"/>
    <cellStyle name="Normal 24 10 11 3" xfId="6798"/>
    <cellStyle name="Normal 24 10 11 3 2" xfId="6799"/>
    <cellStyle name="Normal 24 10 11 3 2 2" xfId="6800"/>
    <cellStyle name="Normal 24 10 11 3 3" xfId="6801"/>
    <cellStyle name="Normal 24 10 11 3 3 2" xfId="6802"/>
    <cellStyle name="Normal 24 10 11 3 4" xfId="6803"/>
    <cellStyle name="Normal 24 10 11 4" xfId="6804"/>
    <cellStyle name="Normal 24 10 11 4 2" xfId="6805"/>
    <cellStyle name="Normal 24 10 11 5" xfId="6806"/>
    <cellStyle name="Normal 24 10 11 5 2" xfId="6807"/>
    <cellStyle name="Normal 24 10 11 6" xfId="6808"/>
    <cellStyle name="Normal 24 10 11 7" xfId="6809"/>
    <cellStyle name="Normal 24 10 12" xfId="6810"/>
    <cellStyle name="Normal 24 10 12 2" xfId="6811"/>
    <cellStyle name="Normal 24 10 12 2 2" xfId="6812"/>
    <cellStyle name="Normal 24 10 12 2 2 2" xfId="6813"/>
    <cellStyle name="Normal 24 10 12 2 2 2 2" xfId="6814"/>
    <cellStyle name="Normal 24 10 12 2 2 3" xfId="6815"/>
    <cellStyle name="Normal 24 10 12 2 2 3 2" xfId="6816"/>
    <cellStyle name="Normal 24 10 12 2 2 4" xfId="6817"/>
    <cellStyle name="Normal 24 10 12 2 3" xfId="6818"/>
    <cellStyle name="Normal 24 10 12 2 3 2" xfId="6819"/>
    <cellStyle name="Normal 24 10 12 2 4" xfId="6820"/>
    <cellStyle name="Normal 24 10 12 2 4 2" xfId="6821"/>
    <cellStyle name="Normal 24 10 12 2 5" xfId="6822"/>
    <cellStyle name="Normal 24 10 12 2 6" xfId="6823"/>
    <cellStyle name="Normal 24 10 12 3" xfId="6824"/>
    <cellStyle name="Normal 24 10 12 3 2" xfId="6825"/>
    <cellStyle name="Normal 24 10 12 3 2 2" xfId="6826"/>
    <cellStyle name="Normal 24 10 12 3 3" xfId="6827"/>
    <cellStyle name="Normal 24 10 12 3 3 2" xfId="6828"/>
    <cellStyle name="Normal 24 10 12 3 4" xfId="6829"/>
    <cellStyle name="Normal 24 10 12 4" xfId="6830"/>
    <cellStyle name="Normal 24 10 12 4 2" xfId="6831"/>
    <cellStyle name="Normal 24 10 12 5" xfId="6832"/>
    <cellStyle name="Normal 24 10 12 5 2" xfId="6833"/>
    <cellStyle name="Normal 24 10 12 6" xfId="6834"/>
    <cellStyle name="Normal 24 10 12 7" xfId="6835"/>
    <cellStyle name="Normal 24 10 13" xfId="6836"/>
    <cellStyle name="Normal 24 10 13 2" xfId="6837"/>
    <cellStyle name="Normal 24 10 13 2 2" xfId="6838"/>
    <cellStyle name="Normal 24 10 13 2 2 2" xfId="6839"/>
    <cellStyle name="Normal 24 10 13 2 2 2 2" xfId="6840"/>
    <cellStyle name="Normal 24 10 13 2 2 3" xfId="6841"/>
    <cellStyle name="Normal 24 10 13 2 2 3 2" xfId="6842"/>
    <cellStyle name="Normal 24 10 13 2 2 4" xfId="6843"/>
    <cellStyle name="Normal 24 10 13 2 3" xfId="6844"/>
    <cellStyle name="Normal 24 10 13 2 3 2" xfId="6845"/>
    <cellStyle name="Normal 24 10 13 2 4" xfId="6846"/>
    <cellStyle name="Normal 24 10 13 2 4 2" xfId="6847"/>
    <cellStyle name="Normal 24 10 13 2 5" xfId="6848"/>
    <cellStyle name="Normal 24 10 13 2 6" xfId="6849"/>
    <cellStyle name="Normal 24 10 13 3" xfId="6850"/>
    <cellStyle name="Normal 24 10 13 3 2" xfId="6851"/>
    <cellStyle name="Normal 24 10 13 3 2 2" xfId="6852"/>
    <cellStyle name="Normal 24 10 13 3 3" xfId="6853"/>
    <cellStyle name="Normal 24 10 13 3 3 2" xfId="6854"/>
    <cellStyle name="Normal 24 10 13 3 4" xfId="6855"/>
    <cellStyle name="Normal 24 10 13 4" xfId="6856"/>
    <cellStyle name="Normal 24 10 13 4 2" xfId="6857"/>
    <cellStyle name="Normal 24 10 13 5" xfId="6858"/>
    <cellStyle name="Normal 24 10 13 5 2" xfId="6859"/>
    <cellStyle name="Normal 24 10 13 6" xfId="6860"/>
    <cellStyle name="Normal 24 10 13 7" xfId="6861"/>
    <cellStyle name="Normal 24 10 14" xfId="6862"/>
    <cellStyle name="Normal 24 10 14 2" xfId="6863"/>
    <cellStyle name="Normal 24 10 14 2 2" xfId="6864"/>
    <cellStyle name="Normal 24 10 14 2 2 2" xfId="6865"/>
    <cellStyle name="Normal 24 10 14 2 2 2 2" xfId="6866"/>
    <cellStyle name="Normal 24 10 14 2 2 3" xfId="6867"/>
    <cellStyle name="Normal 24 10 14 2 2 3 2" xfId="6868"/>
    <cellStyle name="Normal 24 10 14 2 2 4" xfId="6869"/>
    <cellStyle name="Normal 24 10 14 2 3" xfId="6870"/>
    <cellStyle name="Normal 24 10 14 2 3 2" xfId="6871"/>
    <cellStyle name="Normal 24 10 14 2 4" xfId="6872"/>
    <cellStyle name="Normal 24 10 14 2 4 2" xfId="6873"/>
    <cellStyle name="Normal 24 10 14 2 5" xfId="6874"/>
    <cellStyle name="Normal 24 10 14 2 6" xfId="6875"/>
    <cellStyle name="Normal 24 10 14 3" xfId="6876"/>
    <cellStyle name="Normal 24 10 14 3 2" xfId="6877"/>
    <cellStyle name="Normal 24 10 14 3 2 2" xfId="6878"/>
    <cellStyle name="Normal 24 10 14 3 3" xfId="6879"/>
    <cellStyle name="Normal 24 10 14 3 3 2" xfId="6880"/>
    <cellStyle name="Normal 24 10 14 3 4" xfId="6881"/>
    <cellStyle name="Normal 24 10 14 4" xfId="6882"/>
    <cellStyle name="Normal 24 10 14 4 2" xfId="6883"/>
    <cellStyle name="Normal 24 10 14 5" xfId="6884"/>
    <cellStyle name="Normal 24 10 14 5 2" xfId="6885"/>
    <cellStyle name="Normal 24 10 14 6" xfId="6886"/>
    <cellStyle name="Normal 24 10 14 7" xfId="6887"/>
    <cellStyle name="Normal 24 10 15" xfId="6888"/>
    <cellStyle name="Normal 24 10 15 2" xfId="6889"/>
    <cellStyle name="Normal 24 10 15 2 2" xfId="6890"/>
    <cellStyle name="Normal 24 10 15 2 2 2" xfId="6891"/>
    <cellStyle name="Normal 24 10 15 2 2 2 2" xfId="6892"/>
    <cellStyle name="Normal 24 10 15 2 2 3" xfId="6893"/>
    <cellStyle name="Normal 24 10 15 2 2 3 2" xfId="6894"/>
    <cellStyle name="Normal 24 10 15 2 2 4" xfId="6895"/>
    <cellStyle name="Normal 24 10 15 2 3" xfId="6896"/>
    <cellStyle name="Normal 24 10 15 2 3 2" xfId="6897"/>
    <cellStyle name="Normal 24 10 15 2 4" xfId="6898"/>
    <cellStyle name="Normal 24 10 15 2 4 2" xfId="6899"/>
    <cellStyle name="Normal 24 10 15 2 5" xfId="6900"/>
    <cellStyle name="Normal 24 10 15 2 6" xfId="6901"/>
    <cellStyle name="Normal 24 10 15 3" xfId="6902"/>
    <cellStyle name="Normal 24 10 15 3 2" xfId="6903"/>
    <cellStyle name="Normal 24 10 15 3 2 2" xfId="6904"/>
    <cellStyle name="Normal 24 10 15 3 3" xfId="6905"/>
    <cellStyle name="Normal 24 10 15 3 3 2" xfId="6906"/>
    <cellStyle name="Normal 24 10 15 3 4" xfId="6907"/>
    <cellStyle name="Normal 24 10 15 4" xfId="6908"/>
    <cellStyle name="Normal 24 10 15 4 2" xfId="6909"/>
    <cellStyle name="Normal 24 10 15 5" xfId="6910"/>
    <cellStyle name="Normal 24 10 15 5 2" xfId="6911"/>
    <cellStyle name="Normal 24 10 15 6" xfId="6912"/>
    <cellStyle name="Normal 24 10 15 7" xfId="6913"/>
    <cellStyle name="Normal 24 10 16" xfId="6914"/>
    <cellStyle name="Normal 24 10 16 2" xfId="6915"/>
    <cellStyle name="Normal 24 10 16 2 2" xfId="6916"/>
    <cellStyle name="Normal 24 10 16 2 2 2" xfId="6917"/>
    <cellStyle name="Normal 24 10 16 2 2 2 2" xfId="6918"/>
    <cellStyle name="Normal 24 10 16 2 2 3" xfId="6919"/>
    <cellStyle name="Normal 24 10 16 2 2 3 2" xfId="6920"/>
    <cellStyle name="Normal 24 10 16 2 2 4" xfId="6921"/>
    <cellStyle name="Normal 24 10 16 2 3" xfId="6922"/>
    <cellStyle name="Normal 24 10 16 2 3 2" xfId="6923"/>
    <cellStyle name="Normal 24 10 16 2 4" xfId="6924"/>
    <cellStyle name="Normal 24 10 16 2 4 2" xfId="6925"/>
    <cellStyle name="Normal 24 10 16 2 5" xfId="6926"/>
    <cellStyle name="Normal 24 10 16 2 6" xfId="6927"/>
    <cellStyle name="Normal 24 10 16 3" xfId="6928"/>
    <cellStyle name="Normal 24 10 16 3 2" xfId="6929"/>
    <cellStyle name="Normal 24 10 16 3 2 2" xfId="6930"/>
    <cellStyle name="Normal 24 10 16 3 3" xfId="6931"/>
    <cellStyle name="Normal 24 10 16 3 3 2" xfId="6932"/>
    <cellStyle name="Normal 24 10 16 3 4" xfId="6933"/>
    <cellStyle name="Normal 24 10 16 4" xfId="6934"/>
    <cellStyle name="Normal 24 10 16 4 2" xfId="6935"/>
    <cellStyle name="Normal 24 10 16 5" xfId="6936"/>
    <cellStyle name="Normal 24 10 16 5 2" xfId="6937"/>
    <cellStyle name="Normal 24 10 16 6" xfId="6938"/>
    <cellStyle name="Normal 24 10 16 7" xfId="6939"/>
    <cellStyle name="Normal 24 10 17" xfId="6940"/>
    <cellStyle name="Normal 24 10 17 2" xfId="6941"/>
    <cellStyle name="Normal 24 10 17 2 2" xfId="6942"/>
    <cellStyle name="Normal 24 10 17 2 2 2" xfId="6943"/>
    <cellStyle name="Normal 24 10 17 2 2 2 2" xfId="6944"/>
    <cellStyle name="Normal 24 10 17 2 2 3" xfId="6945"/>
    <cellStyle name="Normal 24 10 17 2 2 3 2" xfId="6946"/>
    <cellStyle name="Normal 24 10 17 2 2 4" xfId="6947"/>
    <cellStyle name="Normal 24 10 17 2 3" xfId="6948"/>
    <cellStyle name="Normal 24 10 17 2 3 2" xfId="6949"/>
    <cellStyle name="Normal 24 10 17 2 4" xfId="6950"/>
    <cellStyle name="Normal 24 10 17 2 4 2" xfId="6951"/>
    <cellStyle name="Normal 24 10 17 2 5" xfId="6952"/>
    <cellStyle name="Normal 24 10 17 2 6" xfId="6953"/>
    <cellStyle name="Normal 24 10 17 3" xfId="6954"/>
    <cellStyle name="Normal 24 10 17 3 2" xfId="6955"/>
    <cellStyle name="Normal 24 10 17 3 2 2" xfId="6956"/>
    <cellStyle name="Normal 24 10 17 3 3" xfId="6957"/>
    <cellStyle name="Normal 24 10 17 3 3 2" xfId="6958"/>
    <cellStyle name="Normal 24 10 17 3 4" xfId="6959"/>
    <cellStyle name="Normal 24 10 17 4" xfId="6960"/>
    <cellStyle name="Normal 24 10 17 4 2" xfId="6961"/>
    <cellStyle name="Normal 24 10 17 5" xfId="6962"/>
    <cellStyle name="Normal 24 10 17 5 2" xfId="6963"/>
    <cellStyle name="Normal 24 10 17 6" xfId="6964"/>
    <cellStyle name="Normal 24 10 17 7" xfId="6965"/>
    <cellStyle name="Normal 24 10 18" xfId="6966"/>
    <cellStyle name="Normal 24 10 18 2" xfId="6967"/>
    <cellStyle name="Normal 24 10 18 2 2" xfId="6968"/>
    <cellStyle name="Normal 24 10 18 2 2 2" xfId="6969"/>
    <cellStyle name="Normal 24 10 18 2 2 2 2" xfId="6970"/>
    <cellStyle name="Normal 24 10 18 2 2 3" xfId="6971"/>
    <cellStyle name="Normal 24 10 18 2 2 3 2" xfId="6972"/>
    <cellStyle name="Normal 24 10 18 2 2 4" xfId="6973"/>
    <cellStyle name="Normal 24 10 18 2 3" xfId="6974"/>
    <cellStyle name="Normal 24 10 18 2 3 2" xfId="6975"/>
    <cellStyle name="Normal 24 10 18 2 4" xfId="6976"/>
    <cellStyle name="Normal 24 10 18 2 4 2" xfId="6977"/>
    <cellStyle name="Normal 24 10 18 2 5" xfId="6978"/>
    <cellStyle name="Normal 24 10 18 2 6" xfId="6979"/>
    <cellStyle name="Normal 24 10 18 3" xfId="6980"/>
    <cellStyle name="Normal 24 10 18 3 2" xfId="6981"/>
    <cellStyle name="Normal 24 10 18 3 2 2" xfId="6982"/>
    <cellStyle name="Normal 24 10 18 3 3" xfId="6983"/>
    <cellStyle name="Normal 24 10 18 3 3 2" xfId="6984"/>
    <cellStyle name="Normal 24 10 18 3 4" xfId="6985"/>
    <cellStyle name="Normal 24 10 18 4" xfId="6986"/>
    <cellStyle name="Normal 24 10 18 4 2" xfId="6987"/>
    <cellStyle name="Normal 24 10 18 5" xfId="6988"/>
    <cellStyle name="Normal 24 10 18 5 2" xfId="6989"/>
    <cellStyle name="Normal 24 10 18 6" xfId="6990"/>
    <cellStyle name="Normal 24 10 18 7" xfId="6991"/>
    <cellStyle name="Normal 24 10 19" xfId="6992"/>
    <cellStyle name="Normal 24 10 19 2" xfId="6993"/>
    <cellStyle name="Normal 24 10 19 2 2" xfId="6994"/>
    <cellStyle name="Normal 24 10 19 2 2 2" xfId="6995"/>
    <cellStyle name="Normal 24 10 19 2 2 2 2" xfId="6996"/>
    <cellStyle name="Normal 24 10 19 2 2 3" xfId="6997"/>
    <cellStyle name="Normal 24 10 19 2 2 3 2" xfId="6998"/>
    <cellStyle name="Normal 24 10 19 2 2 4" xfId="6999"/>
    <cellStyle name="Normal 24 10 19 2 3" xfId="7000"/>
    <cellStyle name="Normal 24 10 19 2 3 2" xfId="7001"/>
    <cellStyle name="Normal 24 10 19 2 4" xfId="7002"/>
    <cellStyle name="Normal 24 10 19 2 4 2" xfId="7003"/>
    <cellStyle name="Normal 24 10 19 2 5" xfId="7004"/>
    <cellStyle name="Normal 24 10 19 2 6" xfId="7005"/>
    <cellStyle name="Normal 24 10 19 3" xfId="7006"/>
    <cellStyle name="Normal 24 10 19 3 2" xfId="7007"/>
    <cellStyle name="Normal 24 10 19 3 2 2" xfId="7008"/>
    <cellStyle name="Normal 24 10 19 3 3" xfId="7009"/>
    <cellStyle name="Normal 24 10 19 3 3 2" xfId="7010"/>
    <cellStyle name="Normal 24 10 19 3 4" xfId="7011"/>
    <cellStyle name="Normal 24 10 19 4" xfId="7012"/>
    <cellStyle name="Normal 24 10 19 4 2" xfId="7013"/>
    <cellStyle name="Normal 24 10 19 5" xfId="7014"/>
    <cellStyle name="Normal 24 10 19 5 2" xfId="7015"/>
    <cellStyle name="Normal 24 10 19 6" xfId="7016"/>
    <cellStyle name="Normal 24 10 19 7" xfId="7017"/>
    <cellStyle name="Normal 24 10 2" xfId="7018"/>
    <cellStyle name="Normal 24 10 2 2" xfId="7019"/>
    <cellStyle name="Normal 24 10 2 2 2" xfId="7020"/>
    <cellStyle name="Normal 24 10 2 2 2 2" xfId="7021"/>
    <cellStyle name="Normal 24 10 2 2 2 2 2" xfId="7022"/>
    <cellStyle name="Normal 24 10 2 2 2 3" xfId="7023"/>
    <cellStyle name="Normal 24 10 2 2 2 3 2" xfId="7024"/>
    <cellStyle name="Normal 24 10 2 2 2 4" xfId="7025"/>
    <cellStyle name="Normal 24 10 2 2 3" xfId="7026"/>
    <cellStyle name="Normal 24 10 2 2 3 2" xfId="7027"/>
    <cellStyle name="Normal 24 10 2 2 4" xfId="7028"/>
    <cellStyle name="Normal 24 10 2 2 4 2" xfId="7029"/>
    <cellStyle name="Normal 24 10 2 2 5" xfId="7030"/>
    <cellStyle name="Normal 24 10 2 2 6" xfId="7031"/>
    <cellStyle name="Normal 24 10 2 3" xfId="7032"/>
    <cellStyle name="Normal 24 10 2 3 2" xfId="7033"/>
    <cellStyle name="Normal 24 10 2 3 2 2" xfId="7034"/>
    <cellStyle name="Normal 24 10 2 3 3" xfId="7035"/>
    <cellStyle name="Normal 24 10 2 3 3 2" xfId="7036"/>
    <cellStyle name="Normal 24 10 2 3 4" xfId="7037"/>
    <cellStyle name="Normal 24 10 2 4" xfId="7038"/>
    <cellStyle name="Normal 24 10 2 4 2" xfId="7039"/>
    <cellStyle name="Normal 24 10 2 5" xfId="7040"/>
    <cellStyle name="Normal 24 10 2 5 2" xfId="7041"/>
    <cellStyle name="Normal 24 10 2 6" xfId="7042"/>
    <cellStyle name="Normal 24 10 2 7" xfId="7043"/>
    <cellStyle name="Normal 24 10 20" xfId="7044"/>
    <cellStyle name="Normal 24 10 20 2" xfId="7045"/>
    <cellStyle name="Normal 24 10 20 2 2" xfId="7046"/>
    <cellStyle name="Normal 24 10 20 2 2 2" xfId="7047"/>
    <cellStyle name="Normal 24 10 20 2 2 2 2" xfId="7048"/>
    <cellStyle name="Normal 24 10 20 2 2 3" xfId="7049"/>
    <cellStyle name="Normal 24 10 20 2 2 3 2" xfId="7050"/>
    <cellStyle name="Normal 24 10 20 2 2 4" xfId="7051"/>
    <cellStyle name="Normal 24 10 20 2 3" xfId="7052"/>
    <cellStyle name="Normal 24 10 20 2 3 2" xfId="7053"/>
    <cellStyle name="Normal 24 10 20 2 4" xfId="7054"/>
    <cellStyle name="Normal 24 10 20 2 4 2" xfId="7055"/>
    <cellStyle name="Normal 24 10 20 2 5" xfId="7056"/>
    <cellStyle name="Normal 24 10 20 2 6" xfId="7057"/>
    <cellStyle name="Normal 24 10 20 3" xfId="7058"/>
    <cellStyle name="Normal 24 10 20 3 2" xfId="7059"/>
    <cellStyle name="Normal 24 10 20 3 2 2" xfId="7060"/>
    <cellStyle name="Normal 24 10 20 3 3" xfId="7061"/>
    <cellStyle name="Normal 24 10 20 3 3 2" xfId="7062"/>
    <cellStyle name="Normal 24 10 20 3 4" xfId="7063"/>
    <cellStyle name="Normal 24 10 20 4" xfId="7064"/>
    <cellStyle name="Normal 24 10 20 4 2" xfId="7065"/>
    <cellStyle name="Normal 24 10 20 5" xfId="7066"/>
    <cellStyle name="Normal 24 10 20 5 2" xfId="7067"/>
    <cellStyle name="Normal 24 10 20 6" xfId="7068"/>
    <cellStyle name="Normal 24 10 20 7" xfId="7069"/>
    <cellStyle name="Normal 24 10 21" xfId="7070"/>
    <cellStyle name="Normal 24 10 21 2" xfId="7071"/>
    <cellStyle name="Normal 24 10 21 2 2" xfId="7072"/>
    <cellStyle name="Normal 24 10 21 2 2 2" xfId="7073"/>
    <cellStyle name="Normal 24 10 21 2 2 2 2" xfId="7074"/>
    <cellStyle name="Normal 24 10 21 2 2 3" xfId="7075"/>
    <cellStyle name="Normal 24 10 21 2 2 3 2" xfId="7076"/>
    <cellStyle name="Normal 24 10 21 2 2 4" xfId="7077"/>
    <cellStyle name="Normal 24 10 21 2 3" xfId="7078"/>
    <cellStyle name="Normal 24 10 21 2 3 2" xfId="7079"/>
    <cellStyle name="Normal 24 10 21 2 4" xfId="7080"/>
    <cellStyle name="Normal 24 10 21 2 4 2" xfId="7081"/>
    <cellStyle name="Normal 24 10 21 2 5" xfId="7082"/>
    <cellStyle name="Normal 24 10 21 2 6" xfId="7083"/>
    <cellStyle name="Normal 24 10 21 3" xfId="7084"/>
    <cellStyle name="Normal 24 10 21 3 2" xfId="7085"/>
    <cellStyle name="Normal 24 10 21 3 2 2" xfId="7086"/>
    <cellStyle name="Normal 24 10 21 3 3" xfId="7087"/>
    <cellStyle name="Normal 24 10 21 3 3 2" xfId="7088"/>
    <cellStyle name="Normal 24 10 21 3 4" xfId="7089"/>
    <cellStyle name="Normal 24 10 21 4" xfId="7090"/>
    <cellStyle name="Normal 24 10 21 4 2" xfId="7091"/>
    <cellStyle name="Normal 24 10 21 5" xfId="7092"/>
    <cellStyle name="Normal 24 10 21 5 2" xfId="7093"/>
    <cellStyle name="Normal 24 10 21 6" xfId="7094"/>
    <cellStyle name="Normal 24 10 21 7" xfId="7095"/>
    <cellStyle name="Normal 24 10 22" xfId="7096"/>
    <cellStyle name="Normal 24 10 22 2" xfId="7097"/>
    <cellStyle name="Normal 24 10 22 2 2" xfId="7098"/>
    <cellStyle name="Normal 24 10 22 2 2 2" xfId="7099"/>
    <cellStyle name="Normal 24 10 22 2 2 2 2" xfId="7100"/>
    <cellStyle name="Normal 24 10 22 2 2 3" xfId="7101"/>
    <cellStyle name="Normal 24 10 22 2 2 3 2" xfId="7102"/>
    <cellStyle name="Normal 24 10 22 2 2 4" xfId="7103"/>
    <cellStyle name="Normal 24 10 22 2 3" xfId="7104"/>
    <cellStyle name="Normal 24 10 22 2 3 2" xfId="7105"/>
    <cellStyle name="Normal 24 10 22 2 4" xfId="7106"/>
    <cellStyle name="Normal 24 10 22 2 4 2" xfId="7107"/>
    <cellStyle name="Normal 24 10 22 2 5" xfId="7108"/>
    <cellStyle name="Normal 24 10 22 2 6" xfId="7109"/>
    <cellStyle name="Normal 24 10 22 3" xfId="7110"/>
    <cellStyle name="Normal 24 10 22 3 2" xfId="7111"/>
    <cellStyle name="Normal 24 10 22 3 2 2" xfId="7112"/>
    <cellStyle name="Normal 24 10 22 3 3" xfId="7113"/>
    <cellStyle name="Normal 24 10 22 3 3 2" xfId="7114"/>
    <cellStyle name="Normal 24 10 22 3 4" xfId="7115"/>
    <cellStyle name="Normal 24 10 22 4" xfId="7116"/>
    <cellStyle name="Normal 24 10 22 4 2" xfId="7117"/>
    <cellStyle name="Normal 24 10 22 5" xfId="7118"/>
    <cellStyle name="Normal 24 10 22 5 2" xfId="7119"/>
    <cellStyle name="Normal 24 10 22 6" xfId="7120"/>
    <cellStyle name="Normal 24 10 22 7" xfId="7121"/>
    <cellStyle name="Normal 24 10 23" xfId="7122"/>
    <cellStyle name="Normal 24 10 23 2" xfId="7123"/>
    <cellStyle name="Normal 24 10 23 2 2" xfId="7124"/>
    <cellStyle name="Normal 24 10 23 2 2 2" xfId="7125"/>
    <cellStyle name="Normal 24 10 23 2 2 2 2" xfId="7126"/>
    <cellStyle name="Normal 24 10 23 2 2 3" xfId="7127"/>
    <cellStyle name="Normal 24 10 23 2 2 3 2" xfId="7128"/>
    <cellStyle name="Normal 24 10 23 2 2 4" xfId="7129"/>
    <cellStyle name="Normal 24 10 23 2 3" xfId="7130"/>
    <cellStyle name="Normal 24 10 23 2 3 2" xfId="7131"/>
    <cellStyle name="Normal 24 10 23 2 4" xfId="7132"/>
    <cellStyle name="Normal 24 10 23 2 4 2" xfId="7133"/>
    <cellStyle name="Normal 24 10 23 2 5" xfId="7134"/>
    <cellStyle name="Normal 24 10 23 2 6" xfId="7135"/>
    <cellStyle name="Normal 24 10 23 3" xfId="7136"/>
    <cellStyle name="Normal 24 10 23 3 2" xfId="7137"/>
    <cellStyle name="Normal 24 10 23 3 2 2" xfId="7138"/>
    <cellStyle name="Normal 24 10 23 3 3" xfId="7139"/>
    <cellStyle name="Normal 24 10 23 3 3 2" xfId="7140"/>
    <cellStyle name="Normal 24 10 23 3 4" xfId="7141"/>
    <cellStyle name="Normal 24 10 23 4" xfId="7142"/>
    <cellStyle name="Normal 24 10 23 4 2" xfId="7143"/>
    <cellStyle name="Normal 24 10 23 5" xfId="7144"/>
    <cellStyle name="Normal 24 10 23 5 2" xfId="7145"/>
    <cellStyle name="Normal 24 10 23 6" xfId="7146"/>
    <cellStyle name="Normal 24 10 23 7" xfId="7147"/>
    <cellStyle name="Normal 24 10 24" xfId="7148"/>
    <cellStyle name="Normal 24 10 24 2" xfId="7149"/>
    <cellStyle name="Normal 24 10 24 2 2" xfId="7150"/>
    <cellStyle name="Normal 24 10 24 2 2 2" xfId="7151"/>
    <cellStyle name="Normal 24 10 24 2 2 2 2" xfId="7152"/>
    <cellStyle name="Normal 24 10 24 2 2 3" xfId="7153"/>
    <cellStyle name="Normal 24 10 24 2 2 3 2" xfId="7154"/>
    <cellStyle name="Normal 24 10 24 2 2 4" xfId="7155"/>
    <cellStyle name="Normal 24 10 24 2 3" xfId="7156"/>
    <cellStyle name="Normal 24 10 24 2 3 2" xfId="7157"/>
    <cellStyle name="Normal 24 10 24 2 4" xfId="7158"/>
    <cellStyle name="Normal 24 10 24 2 4 2" xfId="7159"/>
    <cellStyle name="Normal 24 10 24 2 5" xfId="7160"/>
    <cellStyle name="Normal 24 10 24 2 6" xfId="7161"/>
    <cellStyle name="Normal 24 10 24 3" xfId="7162"/>
    <cellStyle name="Normal 24 10 24 3 2" xfId="7163"/>
    <cellStyle name="Normal 24 10 24 3 2 2" xfId="7164"/>
    <cellStyle name="Normal 24 10 24 3 3" xfId="7165"/>
    <cellStyle name="Normal 24 10 24 3 3 2" xfId="7166"/>
    <cellStyle name="Normal 24 10 24 3 4" xfId="7167"/>
    <cellStyle name="Normal 24 10 24 4" xfId="7168"/>
    <cellStyle name="Normal 24 10 24 4 2" xfId="7169"/>
    <cellStyle name="Normal 24 10 24 5" xfId="7170"/>
    <cellStyle name="Normal 24 10 24 5 2" xfId="7171"/>
    <cellStyle name="Normal 24 10 24 6" xfId="7172"/>
    <cellStyle name="Normal 24 10 24 7" xfId="7173"/>
    <cellStyle name="Normal 24 10 25" xfId="7174"/>
    <cellStyle name="Normal 24 10 25 2" xfId="7175"/>
    <cellStyle name="Normal 24 10 25 2 2" xfId="7176"/>
    <cellStyle name="Normal 24 10 25 2 2 2" xfId="7177"/>
    <cellStyle name="Normal 24 10 25 2 2 2 2" xfId="7178"/>
    <cellStyle name="Normal 24 10 25 2 2 3" xfId="7179"/>
    <cellStyle name="Normal 24 10 25 2 2 3 2" xfId="7180"/>
    <cellStyle name="Normal 24 10 25 2 2 4" xfId="7181"/>
    <cellStyle name="Normal 24 10 25 2 3" xfId="7182"/>
    <cellStyle name="Normal 24 10 25 2 3 2" xfId="7183"/>
    <cellStyle name="Normal 24 10 25 2 4" xfId="7184"/>
    <cellStyle name="Normal 24 10 25 2 4 2" xfId="7185"/>
    <cellStyle name="Normal 24 10 25 2 5" xfId="7186"/>
    <cellStyle name="Normal 24 10 25 2 6" xfId="7187"/>
    <cellStyle name="Normal 24 10 25 3" xfId="7188"/>
    <cellStyle name="Normal 24 10 25 3 2" xfId="7189"/>
    <cellStyle name="Normal 24 10 25 3 2 2" xfId="7190"/>
    <cellStyle name="Normal 24 10 25 3 3" xfId="7191"/>
    <cellStyle name="Normal 24 10 25 3 3 2" xfId="7192"/>
    <cellStyle name="Normal 24 10 25 3 4" xfId="7193"/>
    <cellStyle name="Normal 24 10 25 4" xfId="7194"/>
    <cellStyle name="Normal 24 10 25 4 2" xfId="7195"/>
    <cellStyle name="Normal 24 10 25 5" xfId="7196"/>
    <cellStyle name="Normal 24 10 25 5 2" xfId="7197"/>
    <cellStyle name="Normal 24 10 25 6" xfId="7198"/>
    <cellStyle name="Normal 24 10 25 7" xfId="7199"/>
    <cellStyle name="Normal 24 10 26" xfId="7200"/>
    <cellStyle name="Normal 24 10 26 2" xfId="7201"/>
    <cellStyle name="Normal 24 10 26 2 2" xfId="7202"/>
    <cellStyle name="Normal 24 10 26 2 2 2" xfId="7203"/>
    <cellStyle name="Normal 24 10 26 2 3" xfId="7204"/>
    <cellStyle name="Normal 24 10 26 2 3 2" xfId="7205"/>
    <cellStyle name="Normal 24 10 26 2 4" xfId="7206"/>
    <cellStyle name="Normal 24 10 26 3" xfId="7207"/>
    <cellStyle name="Normal 24 10 26 3 2" xfId="7208"/>
    <cellStyle name="Normal 24 10 26 4" xfId="7209"/>
    <cellStyle name="Normal 24 10 26 4 2" xfId="7210"/>
    <cellStyle name="Normal 24 10 26 5" xfId="7211"/>
    <cellStyle name="Normal 24 10 26 6" xfId="7212"/>
    <cellStyle name="Normal 24 10 27" xfId="7213"/>
    <cellStyle name="Normal 24 10 27 2" xfId="7214"/>
    <cellStyle name="Normal 24 10 27 2 2" xfId="7215"/>
    <cellStyle name="Normal 24 10 27 3" xfId="7216"/>
    <cellStyle name="Normal 24 10 27 3 2" xfId="7217"/>
    <cellStyle name="Normal 24 10 27 4" xfId="7218"/>
    <cellStyle name="Normal 24 10 28" xfId="7219"/>
    <cellStyle name="Normal 24 10 28 2" xfId="7220"/>
    <cellStyle name="Normal 24 10 29" xfId="7221"/>
    <cellStyle name="Normal 24 10 29 2" xfId="7222"/>
    <cellStyle name="Normal 24 10 3" xfId="7223"/>
    <cellStyle name="Normal 24 10 3 2" xfId="7224"/>
    <cellStyle name="Normal 24 10 3 2 2" xfId="7225"/>
    <cellStyle name="Normal 24 10 3 2 2 2" xfId="7226"/>
    <cellStyle name="Normal 24 10 3 2 2 2 2" xfId="7227"/>
    <cellStyle name="Normal 24 10 3 2 2 3" xfId="7228"/>
    <cellStyle name="Normal 24 10 3 2 2 3 2" xfId="7229"/>
    <cellStyle name="Normal 24 10 3 2 2 4" xfId="7230"/>
    <cellStyle name="Normal 24 10 3 2 3" xfId="7231"/>
    <cellStyle name="Normal 24 10 3 2 3 2" xfId="7232"/>
    <cellStyle name="Normal 24 10 3 2 4" xfId="7233"/>
    <cellStyle name="Normal 24 10 3 2 4 2" xfId="7234"/>
    <cellStyle name="Normal 24 10 3 2 5" xfId="7235"/>
    <cellStyle name="Normal 24 10 3 2 6" xfId="7236"/>
    <cellStyle name="Normal 24 10 3 3" xfId="7237"/>
    <cellStyle name="Normal 24 10 3 3 2" xfId="7238"/>
    <cellStyle name="Normal 24 10 3 3 2 2" xfId="7239"/>
    <cellStyle name="Normal 24 10 3 3 3" xfId="7240"/>
    <cellStyle name="Normal 24 10 3 3 3 2" xfId="7241"/>
    <cellStyle name="Normal 24 10 3 3 4" xfId="7242"/>
    <cellStyle name="Normal 24 10 3 4" xfId="7243"/>
    <cellStyle name="Normal 24 10 3 4 2" xfId="7244"/>
    <cellStyle name="Normal 24 10 3 5" xfId="7245"/>
    <cellStyle name="Normal 24 10 3 5 2" xfId="7246"/>
    <cellStyle name="Normal 24 10 3 6" xfId="7247"/>
    <cellStyle name="Normal 24 10 3 7" xfId="7248"/>
    <cellStyle name="Normal 24 10 30" xfId="7249"/>
    <cellStyle name="Normal 24 10 31" xfId="7250"/>
    <cellStyle name="Normal 24 10 4" xfId="7251"/>
    <cellStyle name="Normal 24 10 4 2" xfId="7252"/>
    <cellStyle name="Normal 24 10 4 2 2" xfId="7253"/>
    <cellStyle name="Normal 24 10 4 2 2 2" xfId="7254"/>
    <cellStyle name="Normal 24 10 4 2 2 2 2" xfId="7255"/>
    <cellStyle name="Normal 24 10 4 2 2 3" xfId="7256"/>
    <cellStyle name="Normal 24 10 4 2 2 3 2" xfId="7257"/>
    <cellStyle name="Normal 24 10 4 2 2 4" xfId="7258"/>
    <cellStyle name="Normal 24 10 4 2 3" xfId="7259"/>
    <cellStyle name="Normal 24 10 4 2 3 2" xfId="7260"/>
    <cellStyle name="Normal 24 10 4 2 4" xfId="7261"/>
    <cellStyle name="Normal 24 10 4 2 4 2" xfId="7262"/>
    <cellStyle name="Normal 24 10 4 2 5" xfId="7263"/>
    <cellStyle name="Normal 24 10 4 2 6" xfId="7264"/>
    <cellStyle name="Normal 24 10 4 3" xfId="7265"/>
    <cellStyle name="Normal 24 10 4 3 2" xfId="7266"/>
    <cellStyle name="Normal 24 10 4 3 2 2" xfId="7267"/>
    <cellStyle name="Normal 24 10 4 3 3" xfId="7268"/>
    <cellStyle name="Normal 24 10 4 3 3 2" xfId="7269"/>
    <cellStyle name="Normal 24 10 4 3 4" xfId="7270"/>
    <cellStyle name="Normal 24 10 4 4" xfId="7271"/>
    <cellStyle name="Normal 24 10 4 4 2" xfId="7272"/>
    <cellStyle name="Normal 24 10 4 5" xfId="7273"/>
    <cellStyle name="Normal 24 10 4 5 2" xfId="7274"/>
    <cellStyle name="Normal 24 10 4 6" xfId="7275"/>
    <cellStyle name="Normal 24 10 4 7" xfId="7276"/>
    <cellStyle name="Normal 24 10 5" xfId="7277"/>
    <cellStyle name="Normal 24 10 5 2" xfId="7278"/>
    <cellStyle name="Normal 24 10 5 2 2" xfId="7279"/>
    <cellStyle name="Normal 24 10 5 2 2 2" xfId="7280"/>
    <cellStyle name="Normal 24 10 5 2 2 2 2" xfId="7281"/>
    <cellStyle name="Normal 24 10 5 2 2 3" xfId="7282"/>
    <cellStyle name="Normal 24 10 5 2 2 3 2" xfId="7283"/>
    <cellStyle name="Normal 24 10 5 2 2 4" xfId="7284"/>
    <cellStyle name="Normal 24 10 5 2 3" xfId="7285"/>
    <cellStyle name="Normal 24 10 5 2 3 2" xfId="7286"/>
    <cellStyle name="Normal 24 10 5 2 4" xfId="7287"/>
    <cellStyle name="Normal 24 10 5 2 4 2" xfId="7288"/>
    <cellStyle name="Normal 24 10 5 2 5" xfId="7289"/>
    <cellStyle name="Normal 24 10 5 2 6" xfId="7290"/>
    <cellStyle name="Normal 24 10 5 3" xfId="7291"/>
    <cellStyle name="Normal 24 10 5 3 2" xfId="7292"/>
    <cellStyle name="Normal 24 10 5 3 2 2" xfId="7293"/>
    <cellStyle name="Normal 24 10 5 3 3" xfId="7294"/>
    <cellStyle name="Normal 24 10 5 3 3 2" xfId="7295"/>
    <cellStyle name="Normal 24 10 5 3 4" xfId="7296"/>
    <cellStyle name="Normal 24 10 5 4" xfId="7297"/>
    <cellStyle name="Normal 24 10 5 4 2" xfId="7298"/>
    <cellStyle name="Normal 24 10 5 5" xfId="7299"/>
    <cellStyle name="Normal 24 10 5 5 2" xfId="7300"/>
    <cellStyle name="Normal 24 10 5 6" xfId="7301"/>
    <cellStyle name="Normal 24 10 5 7" xfId="7302"/>
    <cellStyle name="Normal 24 10 6" xfId="7303"/>
    <cellStyle name="Normal 24 10 6 2" xfId="7304"/>
    <cellStyle name="Normal 24 10 6 2 2" xfId="7305"/>
    <cellStyle name="Normal 24 10 6 2 2 2" xfId="7306"/>
    <cellStyle name="Normal 24 10 6 2 2 2 2" xfId="7307"/>
    <cellStyle name="Normal 24 10 6 2 2 3" xfId="7308"/>
    <cellStyle name="Normal 24 10 6 2 2 3 2" xfId="7309"/>
    <cellStyle name="Normal 24 10 6 2 2 4" xfId="7310"/>
    <cellStyle name="Normal 24 10 6 2 3" xfId="7311"/>
    <cellStyle name="Normal 24 10 6 2 3 2" xfId="7312"/>
    <cellStyle name="Normal 24 10 6 2 4" xfId="7313"/>
    <cellStyle name="Normal 24 10 6 2 4 2" xfId="7314"/>
    <cellStyle name="Normal 24 10 6 2 5" xfId="7315"/>
    <cellStyle name="Normal 24 10 6 2 6" xfId="7316"/>
    <cellStyle name="Normal 24 10 6 3" xfId="7317"/>
    <cellStyle name="Normal 24 10 6 3 2" xfId="7318"/>
    <cellStyle name="Normal 24 10 6 3 2 2" xfId="7319"/>
    <cellStyle name="Normal 24 10 6 3 3" xfId="7320"/>
    <cellStyle name="Normal 24 10 6 3 3 2" xfId="7321"/>
    <cellStyle name="Normal 24 10 6 3 4" xfId="7322"/>
    <cellStyle name="Normal 24 10 6 4" xfId="7323"/>
    <cellStyle name="Normal 24 10 6 4 2" xfId="7324"/>
    <cellStyle name="Normal 24 10 6 5" xfId="7325"/>
    <cellStyle name="Normal 24 10 6 5 2" xfId="7326"/>
    <cellStyle name="Normal 24 10 6 6" xfId="7327"/>
    <cellStyle name="Normal 24 10 6 7" xfId="7328"/>
    <cellStyle name="Normal 24 10 7" xfId="7329"/>
    <cellStyle name="Normal 24 10 7 2" xfId="7330"/>
    <cellStyle name="Normal 24 10 7 2 2" xfId="7331"/>
    <cellStyle name="Normal 24 10 7 2 2 2" xfId="7332"/>
    <cellStyle name="Normal 24 10 7 2 2 2 2" xfId="7333"/>
    <cellStyle name="Normal 24 10 7 2 2 3" xfId="7334"/>
    <cellStyle name="Normal 24 10 7 2 2 3 2" xfId="7335"/>
    <cellStyle name="Normal 24 10 7 2 2 4" xfId="7336"/>
    <cellStyle name="Normal 24 10 7 2 3" xfId="7337"/>
    <cellStyle name="Normal 24 10 7 2 3 2" xfId="7338"/>
    <cellStyle name="Normal 24 10 7 2 4" xfId="7339"/>
    <cellStyle name="Normal 24 10 7 2 4 2" xfId="7340"/>
    <cellStyle name="Normal 24 10 7 2 5" xfId="7341"/>
    <cellStyle name="Normal 24 10 7 2 6" xfId="7342"/>
    <cellStyle name="Normal 24 10 7 3" xfId="7343"/>
    <cellStyle name="Normal 24 10 7 3 2" xfId="7344"/>
    <cellStyle name="Normal 24 10 7 3 2 2" xfId="7345"/>
    <cellStyle name="Normal 24 10 7 3 3" xfId="7346"/>
    <cellStyle name="Normal 24 10 7 3 3 2" xfId="7347"/>
    <cellStyle name="Normal 24 10 7 3 4" xfId="7348"/>
    <cellStyle name="Normal 24 10 7 4" xfId="7349"/>
    <cellStyle name="Normal 24 10 7 4 2" xfId="7350"/>
    <cellStyle name="Normal 24 10 7 5" xfId="7351"/>
    <cellStyle name="Normal 24 10 7 5 2" xfId="7352"/>
    <cellStyle name="Normal 24 10 7 6" xfId="7353"/>
    <cellStyle name="Normal 24 10 7 7" xfId="7354"/>
    <cellStyle name="Normal 24 10 8" xfId="7355"/>
    <cellStyle name="Normal 24 10 8 2" xfId="7356"/>
    <cellStyle name="Normal 24 10 8 2 2" xfId="7357"/>
    <cellStyle name="Normal 24 10 8 2 2 2" xfId="7358"/>
    <cellStyle name="Normal 24 10 8 2 2 2 2" xfId="7359"/>
    <cellStyle name="Normal 24 10 8 2 2 3" xfId="7360"/>
    <cellStyle name="Normal 24 10 8 2 2 3 2" xfId="7361"/>
    <cellStyle name="Normal 24 10 8 2 2 4" xfId="7362"/>
    <cellStyle name="Normal 24 10 8 2 3" xfId="7363"/>
    <cellStyle name="Normal 24 10 8 2 3 2" xfId="7364"/>
    <cellStyle name="Normal 24 10 8 2 4" xfId="7365"/>
    <cellStyle name="Normal 24 10 8 2 4 2" xfId="7366"/>
    <cellStyle name="Normal 24 10 8 2 5" xfId="7367"/>
    <cellStyle name="Normal 24 10 8 2 6" xfId="7368"/>
    <cellStyle name="Normal 24 10 8 3" xfId="7369"/>
    <cellStyle name="Normal 24 10 8 3 2" xfId="7370"/>
    <cellStyle name="Normal 24 10 8 3 2 2" xfId="7371"/>
    <cellStyle name="Normal 24 10 8 3 3" xfId="7372"/>
    <cellStyle name="Normal 24 10 8 3 3 2" xfId="7373"/>
    <cellStyle name="Normal 24 10 8 3 4" xfId="7374"/>
    <cellStyle name="Normal 24 10 8 4" xfId="7375"/>
    <cellStyle name="Normal 24 10 8 4 2" xfId="7376"/>
    <cellStyle name="Normal 24 10 8 5" xfId="7377"/>
    <cellStyle name="Normal 24 10 8 5 2" xfId="7378"/>
    <cellStyle name="Normal 24 10 8 6" xfId="7379"/>
    <cellStyle name="Normal 24 10 8 7" xfId="7380"/>
    <cellStyle name="Normal 24 10 9" xfId="7381"/>
    <cellStyle name="Normal 24 10 9 2" xfId="7382"/>
    <cellStyle name="Normal 24 10 9 2 2" xfId="7383"/>
    <cellStyle name="Normal 24 10 9 2 2 2" xfId="7384"/>
    <cellStyle name="Normal 24 10 9 2 2 2 2" xfId="7385"/>
    <cellStyle name="Normal 24 10 9 2 2 3" xfId="7386"/>
    <cellStyle name="Normal 24 10 9 2 2 3 2" xfId="7387"/>
    <cellStyle name="Normal 24 10 9 2 2 4" xfId="7388"/>
    <cellStyle name="Normal 24 10 9 2 3" xfId="7389"/>
    <cellStyle name="Normal 24 10 9 2 3 2" xfId="7390"/>
    <cellStyle name="Normal 24 10 9 2 4" xfId="7391"/>
    <cellStyle name="Normal 24 10 9 2 4 2" xfId="7392"/>
    <cellStyle name="Normal 24 10 9 2 5" xfId="7393"/>
    <cellStyle name="Normal 24 10 9 2 6" xfId="7394"/>
    <cellStyle name="Normal 24 10 9 3" xfId="7395"/>
    <cellStyle name="Normal 24 10 9 3 2" xfId="7396"/>
    <cellStyle name="Normal 24 10 9 3 2 2" xfId="7397"/>
    <cellStyle name="Normal 24 10 9 3 3" xfId="7398"/>
    <cellStyle name="Normal 24 10 9 3 3 2" xfId="7399"/>
    <cellStyle name="Normal 24 10 9 3 4" xfId="7400"/>
    <cellStyle name="Normal 24 10 9 4" xfId="7401"/>
    <cellStyle name="Normal 24 10 9 4 2" xfId="7402"/>
    <cellStyle name="Normal 24 10 9 5" xfId="7403"/>
    <cellStyle name="Normal 24 10 9 5 2" xfId="7404"/>
    <cellStyle name="Normal 24 10 9 6" xfId="7405"/>
    <cellStyle name="Normal 24 10 9 7" xfId="7406"/>
    <cellStyle name="Normal 24 11" xfId="7407"/>
    <cellStyle name="Normal 24 11 2" xfId="7408"/>
    <cellStyle name="Normal 24 11 2 2" xfId="7409"/>
    <cellStyle name="Normal 24 11 2 2 2" xfId="7410"/>
    <cellStyle name="Normal 24 11 2 3" xfId="7411"/>
    <cellStyle name="Normal 24 11 2 3 2" xfId="7412"/>
    <cellStyle name="Normal 24 11 2 4" xfId="7413"/>
    <cellStyle name="Normal 24 11 3" xfId="7414"/>
    <cellStyle name="Normal 24 11 3 2" xfId="7415"/>
    <cellStyle name="Normal 24 11 4" xfId="7416"/>
    <cellStyle name="Normal 24 11 4 2" xfId="7417"/>
    <cellStyle name="Normal 24 11 5" xfId="7418"/>
    <cellStyle name="Normal 24 11 6" xfId="7419"/>
    <cellStyle name="Normal 24 12" xfId="7420"/>
    <cellStyle name="Normal 24 12 2" xfId="7421"/>
    <cellStyle name="Normal 24 12 2 2" xfId="7422"/>
    <cellStyle name="Normal 24 12 3" xfId="7423"/>
    <cellStyle name="Normal 24 12 3 2" xfId="7424"/>
    <cellStyle name="Normal 24 12 4" xfId="7425"/>
    <cellStyle name="Normal 24 13" xfId="7426"/>
    <cellStyle name="Normal 24 13 2" xfId="7427"/>
    <cellStyle name="Normal 24 14" xfId="7428"/>
    <cellStyle name="Normal 24 14 2" xfId="7429"/>
    <cellStyle name="Normal 24 15" xfId="7430"/>
    <cellStyle name="Normal 24 16" xfId="7431"/>
    <cellStyle name="Normal 24 2" xfId="7432"/>
    <cellStyle name="Normal 24 2 2" xfId="7433"/>
    <cellStyle name="Normal 24 2 2 2" xfId="7434"/>
    <cellStyle name="Normal 24 2 2 2 2" xfId="7435"/>
    <cellStyle name="Normal 24 2 2 2 2 2" xfId="7436"/>
    <cellStyle name="Normal 24 2 2 2 3" xfId="7437"/>
    <cellStyle name="Normal 24 2 2 2 3 2" xfId="7438"/>
    <cellStyle name="Normal 24 2 2 2 4" xfId="7439"/>
    <cellStyle name="Normal 24 2 2 3" xfId="7440"/>
    <cellStyle name="Normal 24 2 2 3 2" xfId="7441"/>
    <cellStyle name="Normal 24 2 2 4" xfId="7442"/>
    <cellStyle name="Normal 24 2 2 4 2" xfId="7443"/>
    <cellStyle name="Normal 24 2 2 5" xfId="7444"/>
    <cellStyle name="Normal 24 2 2 6" xfId="7445"/>
    <cellStyle name="Normal 24 2 3" xfId="7446"/>
    <cellStyle name="Normal 24 2 3 2" xfId="7447"/>
    <cellStyle name="Normal 24 2 4" xfId="7448"/>
    <cellStyle name="Normal 24 2 4 2" xfId="7449"/>
    <cellStyle name="Normal 24 2 4 2 2" xfId="7450"/>
    <cellStyle name="Normal 24 2 4 3" xfId="7451"/>
    <cellStyle name="Normal 24 2 4 3 2" xfId="7452"/>
    <cellStyle name="Normal 24 2 4 4" xfId="7453"/>
    <cellStyle name="Normal 24 2 5" xfId="7454"/>
    <cellStyle name="Normal 24 2 5 2" xfId="7455"/>
    <cellStyle name="Normal 24 2 6" xfId="7456"/>
    <cellStyle name="Normal 24 2 6 2" xfId="7457"/>
    <cellStyle name="Normal 24 2 7" xfId="7458"/>
    <cellStyle name="Normal 24 2 8" xfId="7459"/>
    <cellStyle name="Normal 24 3" xfId="7460"/>
    <cellStyle name="Normal 24 3 2" xfId="7461"/>
    <cellStyle name="Normal 24 3 2 2" xfId="7462"/>
    <cellStyle name="Normal 24 3 2 2 2" xfId="7463"/>
    <cellStyle name="Normal 24 3 2 2 2 2" xfId="7464"/>
    <cellStyle name="Normal 24 3 2 2 3" xfId="7465"/>
    <cellStyle name="Normal 24 3 2 2 3 2" xfId="7466"/>
    <cellStyle name="Normal 24 3 2 2 4" xfId="7467"/>
    <cellStyle name="Normal 24 3 2 3" xfId="7468"/>
    <cellStyle name="Normal 24 3 2 3 2" xfId="7469"/>
    <cellStyle name="Normal 24 3 2 4" xfId="7470"/>
    <cellStyle name="Normal 24 3 2 4 2" xfId="7471"/>
    <cellStyle name="Normal 24 3 2 5" xfId="7472"/>
    <cellStyle name="Normal 24 3 2 6" xfId="7473"/>
    <cellStyle name="Normal 24 3 3" xfId="7474"/>
    <cellStyle name="Normal 24 3 3 2" xfId="7475"/>
    <cellStyle name="Normal 24 3 3 2 2" xfId="7476"/>
    <cellStyle name="Normal 24 3 3 3" xfId="7477"/>
    <cellStyle name="Normal 24 3 3 3 2" xfId="7478"/>
    <cellStyle name="Normal 24 3 3 4" xfId="7479"/>
    <cellStyle name="Normal 24 3 4" xfId="7480"/>
    <cellStyle name="Normal 24 3 4 2" xfId="7481"/>
    <cellStyle name="Normal 24 3 5" xfId="7482"/>
    <cellStyle name="Normal 24 3 5 2" xfId="7483"/>
    <cellStyle name="Normal 24 3 6" xfId="7484"/>
    <cellStyle name="Normal 24 3 7" xfId="7485"/>
    <cellStyle name="Normal 24 4" xfId="7486"/>
    <cellStyle name="Normal 24 4 2" xfId="7487"/>
    <cellStyle name="Normal 24 4 2 2" xfId="7488"/>
    <cellStyle name="Normal 24 4 2 2 2" xfId="7489"/>
    <cellStyle name="Normal 24 4 2 2 2 2" xfId="7490"/>
    <cellStyle name="Normal 24 4 2 2 3" xfId="7491"/>
    <cellStyle name="Normal 24 4 2 2 3 2" xfId="7492"/>
    <cellStyle name="Normal 24 4 2 2 4" xfId="7493"/>
    <cellStyle name="Normal 24 4 2 3" xfId="7494"/>
    <cellStyle name="Normal 24 4 2 3 2" xfId="7495"/>
    <cellStyle name="Normal 24 4 2 4" xfId="7496"/>
    <cellStyle name="Normal 24 4 2 4 2" xfId="7497"/>
    <cellStyle name="Normal 24 4 2 5" xfId="7498"/>
    <cellStyle name="Normal 24 4 2 6" xfId="7499"/>
    <cellStyle name="Normal 24 4 3" xfId="7500"/>
    <cellStyle name="Normal 24 4 3 2" xfId="7501"/>
    <cellStyle name="Normal 24 4 3 2 2" xfId="7502"/>
    <cellStyle name="Normal 24 4 3 3" xfId="7503"/>
    <cellStyle name="Normal 24 4 3 3 2" xfId="7504"/>
    <cellStyle name="Normal 24 4 3 4" xfId="7505"/>
    <cellStyle name="Normal 24 4 4" xfId="7506"/>
    <cellStyle name="Normal 24 4 4 2" xfId="7507"/>
    <cellStyle name="Normal 24 4 5" xfId="7508"/>
    <cellStyle name="Normal 24 4 5 2" xfId="7509"/>
    <cellStyle name="Normal 24 4 6" xfId="7510"/>
    <cellStyle name="Normal 24 4 7" xfId="7511"/>
    <cellStyle name="Normal 24 5" xfId="7512"/>
    <cellStyle name="Normal 24 5 2" xfId="7513"/>
    <cellStyle name="Normal 24 5 2 2" xfId="7514"/>
    <cellStyle name="Normal 24 5 2 2 2" xfId="7515"/>
    <cellStyle name="Normal 24 5 2 2 2 2" xfId="7516"/>
    <cellStyle name="Normal 24 5 2 2 3" xfId="7517"/>
    <cellStyle name="Normal 24 5 2 2 3 2" xfId="7518"/>
    <cellStyle name="Normal 24 5 2 2 4" xfId="7519"/>
    <cellStyle name="Normal 24 5 2 3" xfId="7520"/>
    <cellStyle name="Normal 24 5 2 3 2" xfId="7521"/>
    <cellStyle name="Normal 24 5 2 4" xfId="7522"/>
    <cellStyle name="Normal 24 5 2 4 2" xfId="7523"/>
    <cellStyle name="Normal 24 5 2 5" xfId="7524"/>
    <cellStyle name="Normal 24 5 2 6" xfId="7525"/>
    <cellStyle name="Normal 24 5 3" xfId="7526"/>
    <cellStyle name="Normal 24 5 3 2" xfId="7527"/>
    <cellStyle name="Normal 24 5 3 2 2" xfId="7528"/>
    <cellStyle name="Normal 24 5 3 3" xfId="7529"/>
    <cellStyle name="Normal 24 5 3 3 2" xfId="7530"/>
    <cellStyle name="Normal 24 5 3 4" xfId="7531"/>
    <cellStyle name="Normal 24 5 4" xfId="7532"/>
    <cellStyle name="Normal 24 5 4 2" xfId="7533"/>
    <cellStyle name="Normal 24 5 5" xfId="7534"/>
    <cellStyle name="Normal 24 5 5 2" xfId="7535"/>
    <cellStyle name="Normal 24 5 6" xfId="7536"/>
    <cellStyle name="Normal 24 5 7" xfId="7537"/>
    <cellStyle name="Normal 24 6" xfId="7538"/>
    <cellStyle name="Normal 24 6 2" xfId="7539"/>
    <cellStyle name="Normal 24 6 2 2" xfId="7540"/>
    <cellStyle name="Normal 24 6 2 2 2" xfId="7541"/>
    <cellStyle name="Normal 24 6 2 2 2 2" xfId="7542"/>
    <cellStyle name="Normal 24 6 2 2 3" xfId="7543"/>
    <cellStyle name="Normal 24 6 2 2 3 2" xfId="7544"/>
    <cellStyle name="Normal 24 6 2 2 4" xfId="7545"/>
    <cellStyle name="Normal 24 6 2 3" xfId="7546"/>
    <cellStyle name="Normal 24 6 2 3 2" xfId="7547"/>
    <cellStyle name="Normal 24 6 2 4" xfId="7548"/>
    <cellStyle name="Normal 24 6 2 4 2" xfId="7549"/>
    <cellStyle name="Normal 24 6 2 5" xfId="7550"/>
    <cellStyle name="Normal 24 6 2 6" xfId="7551"/>
    <cellStyle name="Normal 24 6 3" xfId="7552"/>
    <cellStyle name="Normal 24 6 3 2" xfId="7553"/>
    <cellStyle name="Normal 24 6 3 2 2" xfId="7554"/>
    <cellStyle name="Normal 24 6 3 3" xfId="7555"/>
    <cellStyle name="Normal 24 6 3 3 2" xfId="7556"/>
    <cellStyle name="Normal 24 6 3 4" xfId="7557"/>
    <cellStyle name="Normal 24 6 4" xfId="7558"/>
    <cellStyle name="Normal 24 6 4 2" xfId="7559"/>
    <cellStyle name="Normal 24 6 5" xfId="7560"/>
    <cellStyle name="Normal 24 6 5 2" xfId="7561"/>
    <cellStyle name="Normal 24 6 6" xfId="7562"/>
    <cellStyle name="Normal 24 6 7" xfId="7563"/>
    <cellStyle name="Normal 24 7" xfId="7564"/>
    <cellStyle name="Normal 24 7 2" xfId="7565"/>
    <cellStyle name="Normal 24 7 2 2" xfId="7566"/>
    <cellStyle name="Normal 24 7 2 2 2" xfId="7567"/>
    <cellStyle name="Normal 24 7 2 2 2 2" xfId="7568"/>
    <cellStyle name="Normal 24 7 2 2 3" xfId="7569"/>
    <cellStyle name="Normal 24 7 2 2 3 2" xfId="7570"/>
    <cellStyle name="Normal 24 7 2 2 4" xfId="7571"/>
    <cellStyle name="Normal 24 7 2 3" xfId="7572"/>
    <cellStyle name="Normal 24 7 2 3 2" xfId="7573"/>
    <cellStyle name="Normal 24 7 2 4" xfId="7574"/>
    <cellStyle name="Normal 24 7 2 4 2" xfId="7575"/>
    <cellStyle name="Normal 24 7 2 5" xfId="7576"/>
    <cellStyle name="Normal 24 7 2 6" xfId="7577"/>
    <cellStyle name="Normal 24 7 3" xfId="7578"/>
    <cellStyle name="Normal 24 7 3 2" xfId="7579"/>
    <cellStyle name="Normal 24 7 3 2 2" xfId="7580"/>
    <cellStyle name="Normal 24 7 3 3" xfId="7581"/>
    <cellStyle name="Normal 24 7 3 3 2" xfId="7582"/>
    <cellStyle name="Normal 24 7 3 4" xfId="7583"/>
    <cellStyle name="Normal 24 7 4" xfId="7584"/>
    <cellStyle name="Normal 24 7 4 2" xfId="7585"/>
    <cellStyle name="Normal 24 7 5" xfId="7586"/>
    <cellStyle name="Normal 24 7 5 2" xfId="7587"/>
    <cellStyle name="Normal 24 7 6" xfId="7588"/>
    <cellStyle name="Normal 24 7 7" xfId="7589"/>
    <cellStyle name="Normal 24 8" xfId="7590"/>
    <cellStyle name="Normal 24 8 2" xfId="7591"/>
    <cellStyle name="Normal 24 8 2 2" xfId="7592"/>
    <cellStyle name="Normal 24 8 2 2 2" xfId="7593"/>
    <cellStyle name="Normal 24 8 2 2 2 2" xfId="7594"/>
    <cellStyle name="Normal 24 8 2 2 3" xfId="7595"/>
    <cellStyle name="Normal 24 8 2 2 3 2" xfId="7596"/>
    <cellStyle name="Normal 24 8 2 2 4" xfId="7597"/>
    <cellStyle name="Normal 24 8 2 3" xfId="7598"/>
    <cellStyle name="Normal 24 8 2 3 2" xfId="7599"/>
    <cellStyle name="Normal 24 8 2 4" xfId="7600"/>
    <cellStyle name="Normal 24 8 2 4 2" xfId="7601"/>
    <cellStyle name="Normal 24 8 2 5" xfId="7602"/>
    <cellStyle name="Normal 24 8 2 6" xfId="7603"/>
    <cellStyle name="Normal 24 8 3" xfId="7604"/>
    <cellStyle name="Normal 24 8 3 2" xfId="7605"/>
    <cellStyle name="Normal 24 8 3 2 2" xfId="7606"/>
    <cellStyle name="Normal 24 8 3 3" xfId="7607"/>
    <cellStyle name="Normal 24 8 3 3 2" xfId="7608"/>
    <cellStyle name="Normal 24 8 3 4" xfId="7609"/>
    <cellStyle name="Normal 24 8 4" xfId="7610"/>
    <cellStyle name="Normal 24 8 4 2" xfId="7611"/>
    <cellStyle name="Normal 24 8 5" xfId="7612"/>
    <cellStyle name="Normal 24 8 5 2" xfId="7613"/>
    <cellStyle name="Normal 24 8 6" xfId="7614"/>
    <cellStyle name="Normal 24 8 7" xfId="7615"/>
    <cellStyle name="Normal 24 9" xfId="7616"/>
    <cellStyle name="Normal 24 9 2" xfId="7617"/>
    <cellStyle name="Normal 24 9 2 2" xfId="7618"/>
    <cellStyle name="Normal 24 9 2 2 2" xfId="7619"/>
    <cellStyle name="Normal 24 9 2 2 2 2" xfId="7620"/>
    <cellStyle name="Normal 24 9 2 2 3" xfId="7621"/>
    <cellStyle name="Normal 24 9 2 2 3 2" xfId="7622"/>
    <cellStyle name="Normal 24 9 2 2 4" xfId="7623"/>
    <cellStyle name="Normal 24 9 2 3" xfId="7624"/>
    <cellStyle name="Normal 24 9 2 3 2" xfId="7625"/>
    <cellStyle name="Normal 24 9 2 4" xfId="7626"/>
    <cellStyle name="Normal 24 9 2 4 2" xfId="7627"/>
    <cellStyle name="Normal 24 9 2 5" xfId="7628"/>
    <cellStyle name="Normal 24 9 2 6" xfId="7629"/>
    <cellStyle name="Normal 24 9 3" xfId="7630"/>
    <cellStyle name="Normal 24 9 3 2" xfId="7631"/>
    <cellStyle name="Normal 24 9 3 2 2" xfId="7632"/>
    <cellStyle name="Normal 24 9 3 3" xfId="7633"/>
    <cellStyle name="Normal 24 9 3 3 2" xfId="7634"/>
    <cellStyle name="Normal 24 9 3 4" xfId="7635"/>
    <cellStyle name="Normal 24 9 4" xfId="7636"/>
    <cellStyle name="Normal 24 9 4 2" xfId="7637"/>
    <cellStyle name="Normal 24 9 5" xfId="7638"/>
    <cellStyle name="Normal 24 9 5 2" xfId="7639"/>
    <cellStyle name="Normal 24 9 6" xfId="7640"/>
    <cellStyle name="Normal 24 9 7" xfId="7641"/>
    <cellStyle name="Normal 25" xfId="7642"/>
    <cellStyle name="Normal 25 10" xfId="7643"/>
    <cellStyle name="Normal 25 10 2" xfId="7644"/>
    <cellStyle name="Normal 25 10 2 2" xfId="7645"/>
    <cellStyle name="Normal 25 10 3" xfId="7646"/>
    <cellStyle name="Normal 25 10 3 2" xfId="7647"/>
    <cellStyle name="Normal 25 10 4" xfId="7648"/>
    <cellStyle name="Normal 25 11" xfId="7649"/>
    <cellStyle name="Normal 25 11 2" xfId="7650"/>
    <cellStyle name="Normal 25 11 2 2" xfId="7651"/>
    <cellStyle name="Normal 25 11 2 2 2" xfId="7652"/>
    <cellStyle name="Normal 25 11 2 3" xfId="7653"/>
    <cellStyle name="Normal 25 11 2 3 2" xfId="7654"/>
    <cellStyle name="Normal 25 11 2 4" xfId="7655"/>
    <cellStyle name="Normal 25 11 3" xfId="7656"/>
    <cellStyle name="Normal 25 11 3 2" xfId="7657"/>
    <cellStyle name="Normal 25 11 4" xfId="7658"/>
    <cellStyle name="Normal 25 11 4 2" xfId="7659"/>
    <cellStyle name="Normal 25 11 5" xfId="7660"/>
    <cellStyle name="Normal 25 11 6" xfId="7661"/>
    <cellStyle name="Normal 25 12" xfId="7662"/>
    <cellStyle name="Normal 25 12 2" xfId="7663"/>
    <cellStyle name="Normal 25 12 2 2" xfId="7664"/>
    <cellStyle name="Normal 25 12 3" xfId="7665"/>
    <cellStyle name="Normal 25 12 3 2" xfId="7666"/>
    <cellStyle name="Normal 25 12 4" xfId="7667"/>
    <cellStyle name="Normal 25 13" xfId="7668"/>
    <cellStyle name="Normal 25 13 2" xfId="7669"/>
    <cellStyle name="Normal 25 14" xfId="7670"/>
    <cellStyle name="Normal 25 14 2" xfId="7671"/>
    <cellStyle name="Normal 25 15" xfId="7672"/>
    <cellStyle name="Normal 25 16" xfId="7673"/>
    <cellStyle name="Normal 25 2" xfId="7674"/>
    <cellStyle name="Normal 25 2 2" xfId="7675"/>
    <cellStyle name="Normal 25 2 2 2" xfId="7676"/>
    <cellStyle name="Normal 25 2 3" xfId="7677"/>
    <cellStyle name="Normal 25 2 3 2" xfId="7678"/>
    <cellStyle name="Normal 25 2 4" xfId="7679"/>
    <cellStyle name="Normal 25 3" xfId="7680"/>
    <cellStyle name="Normal 25 3 2" xfId="7681"/>
    <cellStyle name="Normal 25 3 2 2" xfId="7682"/>
    <cellStyle name="Normal 25 3 3" xfId="7683"/>
    <cellStyle name="Normal 25 3 3 2" xfId="7684"/>
    <cellStyle name="Normal 25 3 4" xfId="7685"/>
    <cellStyle name="Normal 25 4" xfId="7686"/>
    <cellStyle name="Normal 25 4 2" xfId="7687"/>
    <cellStyle name="Normal 25 4 2 2" xfId="7688"/>
    <cellStyle name="Normal 25 4 3" xfId="7689"/>
    <cellStyle name="Normal 25 4 3 2" xfId="7690"/>
    <cellStyle name="Normal 25 4 4" xfId="7691"/>
    <cellStyle name="Normal 25 5" xfId="7692"/>
    <cellStyle name="Normal 25 5 2" xfId="7693"/>
    <cellStyle name="Normal 25 5 2 2" xfId="7694"/>
    <cellStyle name="Normal 25 5 3" xfId="7695"/>
    <cellStyle name="Normal 25 5 3 2" xfId="7696"/>
    <cellStyle name="Normal 25 5 4" xfId="7697"/>
    <cellStyle name="Normal 25 6" xfId="7698"/>
    <cellStyle name="Normal 25 6 2" xfId="7699"/>
    <cellStyle name="Normal 25 6 2 2" xfId="7700"/>
    <cellStyle name="Normal 25 6 3" xfId="7701"/>
    <cellStyle name="Normal 25 6 3 2" xfId="7702"/>
    <cellStyle name="Normal 25 6 4" xfId="7703"/>
    <cellStyle name="Normal 25 7" xfId="7704"/>
    <cellStyle name="Normal 25 7 2" xfId="7705"/>
    <cellStyle name="Normal 25 7 2 2" xfId="7706"/>
    <cellStyle name="Normal 25 7 3" xfId="7707"/>
    <cellStyle name="Normal 25 7 3 2" xfId="7708"/>
    <cellStyle name="Normal 25 7 4" xfId="7709"/>
    <cellStyle name="Normal 25 8" xfId="7710"/>
    <cellStyle name="Normal 25 8 2" xfId="7711"/>
    <cellStyle name="Normal 25 8 2 2" xfId="7712"/>
    <cellStyle name="Normal 25 8 3" xfId="7713"/>
    <cellStyle name="Normal 25 8 3 2" xfId="7714"/>
    <cellStyle name="Normal 25 8 4" xfId="7715"/>
    <cellStyle name="Normal 25 9" xfId="7716"/>
    <cellStyle name="Normal 25 9 2" xfId="7717"/>
    <cellStyle name="Normal 25 9 2 2" xfId="7718"/>
    <cellStyle name="Normal 25 9 3" xfId="7719"/>
    <cellStyle name="Normal 25 9 3 2" xfId="7720"/>
    <cellStyle name="Normal 25 9 4" xfId="7721"/>
    <cellStyle name="Normal 26" xfId="7722"/>
    <cellStyle name="Normal 26 2" xfId="7723"/>
    <cellStyle name="Normal 26 2 2" xfId="7724"/>
    <cellStyle name="Normal 26 2 2 2" xfId="7725"/>
    <cellStyle name="Normal 26 2 3" xfId="7726"/>
    <cellStyle name="Normal 26 3" xfId="7727"/>
    <cellStyle name="Normal 26 3 2" xfId="7728"/>
    <cellStyle name="Normal 26 3 2 2" xfId="7729"/>
    <cellStyle name="Normal 26 3 3" xfId="7730"/>
    <cellStyle name="Normal 26 4" xfId="7731"/>
    <cellStyle name="Normal 26 4 2" xfId="7732"/>
    <cellStyle name="Normal 26 4 2 2" xfId="7733"/>
    <cellStyle name="Normal 26 4 3" xfId="7734"/>
    <cellStyle name="Normal 26 5" xfId="7735"/>
    <cellStyle name="Normal 26 5 2" xfId="7736"/>
    <cellStyle name="Normal 26 5 2 2" xfId="7737"/>
    <cellStyle name="Normal 26 5 3" xfId="7738"/>
    <cellStyle name="Normal 26 6" xfId="7739"/>
    <cellStyle name="Normal 26 6 2" xfId="7740"/>
    <cellStyle name="Normal 26 7" xfId="7741"/>
    <cellStyle name="Normal 27" xfId="7742"/>
    <cellStyle name="Normal 27 2" xfId="7743"/>
    <cellStyle name="Normal 27 2 2" xfId="7744"/>
    <cellStyle name="Normal 27 3" xfId="7745"/>
    <cellStyle name="Normal 27 3 2" xfId="7746"/>
    <cellStyle name="Normal 27 4" xfId="7747"/>
    <cellStyle name="Normal 28" xfId="7748"/>
    <cellStyle name="Normal 28 2" xfId="7749"/>
    <cellStyle name="Normal 28 2 2" xfId="7750"/>
    <cellStyle name="Normal 28 2 2 2" xfId="7751"/>
    <cellStyle name="Normal 28 2 3" xfId="7752"/>
    <cellStyle name="Normal 28 3" xfId="7753"/>
    <cellStyle name="Normal 28 3 2" xfId="7754"/>
    <cellStyle name="Normal 28 3 2 2" xfId="7755"/>
    <cellStyle name="Normal 28 3 2 2 2" xfId="7756"/>
    <cellStyle name="Normal 28 3 2 3" xfId="7757"/>
    <cellStyle name="Normal 28 3 2 3 2" xfId="7758"/>
    <cellStyle name="Normal 28 3 2 4" xfId="7759"/>
    <cellStyle name="Normal 28 3 3" xfId="7760"/>
    <cellStyle name="Normal 28 3 3 2" xfId="7761"/>
    <cellStyle name="Normal 28 3 4" xfId="7762"/>
    <cellStyle name="Normal 28 3 4 2" xfId="7763"/>
    <cellStyle name="Normal 28 3 5" xfId="7764"/>
    <cellStyle name="Normal 28 3 6" xfId="7765"/>
    <cellStyle name="Normal 28 4" xfId="7766"/>
    <cellStyle name="Normal 28 4 2" xfId="7767"/>
    <cellStyle name="Normal 28 4 2 2" xfId="7768"/>
    <cellStyle name="Normal 28 4 3" xfId="7769"/>
    <cellStyle name="Normal 28 4 3 2" xfId="7770"/>
    <cellStyle name="Normal 28 4 4" xfId="7771"/>
    <cellStyle name="Normal 28 5" xfId="7772"/>
    <cellStyle name="Normal 28 5 2" xfId="7773"/>
    <cellStyle name="Normal 28 6" xfId="7774"/>
    <cellStyle name="Normal 28 6 2" xfId="7775"/>
    <cellStyle name="Normal 28 7" xfId="7776"/>
    <cellStyle name="Normal 28 8" xfId="7777"/>
    <cellStyle name="Normal 29" xfId="7778"/>
    <cellStyle name="Normal 29 10" xfId="7779"/>
    <cellStyle name="Normal 29 2" xfId="7780"/>
    <cellStyle name="Normal 29 2 2" xfId="7781"/>
    <cellStyle name="Normal 29 2 2 2" xfId="7782"/>
    <cellStyle name="Normal 29 2 2 2 2" xfId="7783"/>
    <cellStyle name="Normal 29 2 2 3" xfId="7784"/>
    <cellStyle name="Normal 29 2 2 3 2" xfId="7785"/>
    <cellStyle name="Normal 29 2 2 4" xfId="7786"/>
    <cellStyle name="Normal 29 2 3" xfId="7787"/>
    <cellStyle name="Normal 29 2 3 2" xfId="7788"/>
    <cellStyle name="Normal 29 2 3 2 2" xfId="7789"/>
    <cellStyle name="Normal 29 2 3 3" xfId="7790"/>
    <cellStyle name="Normal 29 2 3 3 2" xfId="7791"/>
    <cellStyle name="Normal 29 2 3 4" xfId="7792"/>
    <cellStyle name="Normal 29 2 4" xfId="7793"/>
    <cellStyle name="Normal 29 2 4 2" xfId="7794"/>
    <cellStyle name="Normal 29 2 5" xfId="7795"/>
    <cellStyle name="Normal 29 2 5 2" xfId="7796"/>
    <cellStyle name="Normal 29 2 6" xfId="7797"/>
    <cellStyle name="Normal 29 2 7" xfId="7798"/>
    <cellStyle name="Normal 29 3" xfId="7799"/>
    <cellStyle name="Normal 29 3 2" xfId="7800"/>
    <cellStyle name="Normal 29 3 2 2" xfId="7801"/>
    <cellStyle name="Normal 29 3 2 2 2" xfId="7802"/>
    <cellStyle name="Normal 29 3 2 3" xfId="7803"/>
    <cellStyle name="Normal 29 3 2 3 2" xfId="7804"/>
    <cellStyle name="Normal 29 3 2 4" xfId="7805"/>
    <cellStyle name="Normal 29 3 3" xfId="7806"/>
    <cellStyle name="Normal 29 3 3 2" xfId="7807"/>
    <cellStyle name="Normal 29 3 4" xfId="7808"/>
    <cellStyle name="Normal 29 3 4 2" xfId="7809"/>
    <cellStyle name="Normal 29 3 5" xfId="7810"/>
    <cellStyle name="Normal 29 3 6" xfId="7811"/>
    <cellStyle name="Normal 29 4" xfId="7812"/>
    <cellStyle name="Normal 29 4 2" xfId="7813"/>
    <cellStyle name="Normal 29 4 2 2" xfId="7814"/>
    <cellStyle name="Normal 29 4 2 2 2" xfId="7815"/>
    <cellStyle name="Normal 29 4 2 3" xfId="7816"/>
    <cellStyle name="Normal 29 4 2 3 2" xfId="7817"/>
    <cellStyle name="Normal 29 4 2 4" xfId="7818"/>
    <cellStyle name="Normal 29 4 3" xfId="7819"/>
    <cellStyle name="Normal 29 4 3 2" xfId="7820"/>
    <cellStyle name="Normal 29 4 4" xfId="7821"/>
    <cellStyle name="Normal 29 4 4 2" xfId="7822"/>
    <cellStyle name="Normal 29 4 5" xfId="7823"/>
    <cellStyle name="Normal 29 4 6" xfId="7824"/>
    <cellStyle name="Normal 29 5" xfId="7825"/>
    <cellStyle name="Normal 29 5 2" xfId="7826"/>
    <cellStyle name="Normal 29 6" xfId="7827"/>
    <cellStyle name="Normal 29 6 2" xfId="7828"/>
    <cellStyle name="Normal 29 6 2 2" xfId="7829"/>
    <cellStyle name="Normal 29 6 3" xfId="7830"/>
    <cellStyle name="Normal 29 6 3 2" xfId="7831"/>
    <cellStyle name="Normal 29 6 4" xfId="7832"/>
    <cellStyle name="Normal 29 7" xfId="7833"/>
    <cellStyle name="Normal 29 7 2" xfId="7834"/>
    <cellStyle name="Normal 29 8" xfId="7835"/>
    <cellStyle name="Normal 29 8 2" xfId="7836"/>
    <cellStyle name="Normal 29 9" xfId="7837"/>
    <cellStyle name="Normal 3" xfId="16"/>
    <cellStyle name="Normal 3 10" xfId="7838"/>
    <cellStyle name="Normal 3 10 2" xfId="7839"/>
    <cellStyle name="Normal 3 10 2 2" xfId="7840"/>
    <cellStyle name="Normal 3 10 2 2 2" xfId="7841"/>
    <cellStyle name="Normal 3 10 2 2 2 2" xfId="7842"/>
    <cellStyle name="Normal 3 10 2 2 3" xfId="7843"/>
    <cellStyle name="Normal 3 10 2 2 3 2" xfId="7844"/>
    <cellStyle name="Normal 3 10 2 2 4" xfId="7845"/>
    <cellStyle name="Normal 3 10 2 3" xfId="7846"/>
    <cellStyle name="Normal 3 10 2 3 2" xfId="7847"/>
    <cellStyle name="Normal 3 10 2 4" xfId="7848"/>
    <cellStyle name="Normal 3 10 2 4 2" xfId="7849"/>
    <cellStyle name="Normal 3 10 2 5" xfId="7850"/>
    <cellStyle name="Normal 3 10 2 6" xfId="7851"/>
    <cellStyle name="Normal 3 10 3" xfId="7852"/>
    <cellStyle name="Normal 3 10 3 2" xfId="7853"/>
    <cellStyle name="Normal 3 10 3 2 2" xfId="7854"/>
    <cellStyle name="Normal 3 10 3 3" xfId="7855"/>
    <cellStyle name="Normal 3 10 3 3 2" xfId="7856"/>
    <cellStyle name="Normal 3 10 3 4" xfId="7857"/>
    <cellStyle name="Normal 3 10 4" xfId="7858"/>
    <cellStyle name="Normal 3 10 4 2" xfId="7859"/>
    <cellStyle name="Normal 3 10 5" xfId="7860"/>
    <cellStyle name="Normal 3 10 5 2" xfId="7861"/>
    <cellStyle name="Normal 3 10 6" xfId="7862"/>
    <cellStyle name="Normal 3 10 7" xfId="7863"/>
    <cellStyle name="Normal 3 11" xfId="7864"/>
    <cellStyle name="Normal 3 11 2" xfId="7865"/>
    <cellStyle name="Normal 3 11 2 2" xfId="7866"/>
    <cellStyle name="Normal 3 11 3" xfId="7867"/>
    <cellStyle name="Normal 3 12" xfId="7868"/>
    <cellStyle name="Normal 3 12 2" xfId="7869"/>
    <cellStyle name="Normal 3 12 2 2" xfId="7870"/>
    <cellStyle name="Normal 3 12 3" xfId="7871"/>
    <cellStyle name="Normal 3 13" xfId="7872"/>
    <cellStyle name="Normal 3 13 2" xfId="7873"/>
    <cellStyle name="Normal 3 13 2 2" xfId="7874"/>
    <cellStyle name="Normal 3 13 3" xfId="7875"/>
    <cellStyle name="Normal 3 14" xfId="7876"/>
    <cellStyle name="Normal 3 14 2" xfId="7877"/>
    <cellStyle name="Normal 3 14 2 2" xfId="7878"/>
    <cellStyle name="Normal 3 14 3" xfId="7879"/>
    <cellStyle name="Normal 3 15" xfId="7880"/>
    <cellStyle name="Normal 3 15 2" xfId="7881"/>
    <cellStyle name="Normal 3 15 2 2" xfId="7882"/>
    <cellStyle name="Normal 3 15 3" xfId="7883"/>
    <cellStyle name="Normal 3 16" xfId="7884"/>
    <cellStyle name="Normal 3 16 2" xfId="7885"/>
    <cellStyle name="Normal 3 16 2 2" xfId="7886"/>
    <cellStyle name="Normal 3 16 3" xfId="7887"/>
    <cellStyle name="Normal 3 17" xfId="7888"/>
    <cellStyle name="Normal 3 17 2" xfId="7889"/>
    <cellStyle name="Normal 3 17 2 2" xfId="7890"/>
    <cellStyle name="Normal 3 17 2 2 2" xfId="7891"/>
    <cellStyle name="Normal 3 17 2 2 2 2" xfId="7892"/>
    <cellStyle name="Normal 3 17 2 2 3" xfId="7893"/>
    <cellStyle name="Normal 3 17 2 2 3 2" xfId="7894"/>
    <cellStyle name="Normal 3 17 2 2 4" xfId="7895"/>
    <cellStyle name="Normal 3 17 2 3" xfId="7896"/>
    <cellStyle name="Normal 3 17 2 3 2" xfId="7897"/>
    <cellStyle name="Normal 3 17 2 4" xfId="7898"/>
    <cellStyle name="Normal 3 17 2 4 2" xfId="7899"/>
    <cellStyle name="Normal 3 17 2 5" xfId="7900"/>
    <cellStyle name="Normal 3 17 2 6" xfId="7901"/>
    <cellStyle name="Normal 3 17 3" xfId="7902"/>
    <cellStyle name="Normal 3 17 3 2" xfId="7903"/>
    <cellStyle name="Normal 3 17 3 2 2" xfId="7904"/>
    <cellStyle name="Normal 3 17 3 3" xfId="7905"/>
    <cellStyle name="Normal 3 17 3 3 2" xfId="7906"/>
    <cellStyle name="Normal 3 17 3 4" xfId="7907"/>
    <cellStyle name="Normal 3 17 4" xfId="7908"/>
    <cellStyle name="Normal 3 17 4 2" xfId="7909"/>
    <cellStyle name="Normal 3 17 5" xfId="7910"/>
    <cellStyle name="Normal 3 17 5 2" xfId="7911"/>
    <cellStyle name="Normal 3 17 6" xfId="7912"/>
    <cellStyle name="Normal 3 17 7" xfId="7913"/>
    <cellStyle name="Normal 3 18" xfId="7914"/>
    <cellStyle name="Normal 3 18 2" xfId="7915"/>
    <cellStyle name="Normal 3 18 2 2" xfId="7916"/>
    <cellStyle name="Normal 3 18 3" xfId="7917"/>
    <cellStyle name="Normal 3 19" xfId="7918"/>
    <cellStyle name="Normal 3 19 2" xfId="7919"/>
    <cellStyle name="Normal 3 19 2 2" xfId="7920"/>
    <cellStyle name="Normal 3 19 3" xfId="7921"/>
    <cellStyle name="Normal 3 2" xfId="17"/>
    <cellStyle name="Normal 3 2 2" xfId="7922"/>
    <cellStyle name="Normal 3 2 2 2" xfId="7923"/>
    <cellStyle name="Normal 3 2 2 2 2" xfId="7924"/>
    <cellStyle name="Normal 3 2 2 3" xfId="7925"/>
    <cellStyle name="Normal 3 2 3" xfId="7926"/>
    <cellStyle name="Normal 3 2 3 2" xfId="7927"/>
    <cellStyle name="Normal 3 2 3 2 2" xfId="7928"/>
    <cellStyle name="Normal 3 2 3 3" xfId="7929"/>
    <cellStyle name="Normal 3 2 4" xfId="7930"/>
    <cellStyle name="Normal 3 2 4 2" xfId="7931"/>
    <cellStyle name="Normal 3 2 4 2 2" xfId="7932"/>
    <cellStyle name="Normal 3 2 4 3" xfId="7933"/>
    <cellStyle name="Normal 3 2 5" xfId="7934"/>
    <cellStyle name="Normal 3 2 5 2" xfId="7935"/>
    <cellStyle name="Normal 3 2 5 2 2" xfId="7936"/>
    <cellStyle name="Normal 3 2 5 2 2 2" xfId="7937"/>
    <cellStyle name="Normal 3 2 5 2 3" xfId="7938"/>
    <cellStyle name="Normal 3 2 5 2 3 2" xfId="7939"/>
    <cellStyle name="Normal 3 2 5 2 4" xfId="7940"/>
    <cellStyle name="Normal 3 2 5 3" xfId="7941"/>
    <cellStyle name="Normal 3 2 5 3 2" xfId="7942"/>
    <cellStyle name="Normal 3 2 5 4" xfId="7943"/>
    <cellStyle name="Normal 3 2 5 4 2" xfId="7944"/>
    <cellStyle name="Normal 3 2 5 5" xfId="7945"/>
    <cellStyle name="Normal 3 2 5 6" xfId="7946"/>
    <cellStyle name="Normal 3 2 6" xfId="7947"/>
    <cellStyle name="Normal 3 2 6 2" xfId="7948"/>
    <cellStyle name="Normal 3 2 6 2 2" xfId="7949"/>
    <cellStyle name="Normal 3 2 6 3" xfId="7950"/>
    <cellStyle name="Normal 3 2 6 3 2" xfId="7951"/>
    <cellStyle name="Normal 3 2 6 4" xfId="7952"/>
    <cellStyle name="Normal 3 2 7" xfId="7953"/>
    <cellStyle name="Normal 3 2 7 2" xfId="7954"/>
    <cellStyle name="Normal 3 2_100713 Data Request for Statistics Center Abu Dhabi" xfId="7955"/>
    <cellStyle name="Normal 3 20" xfId="7956"/>
    <cellStyle name="Normal 3 20 2" xfId="7957"/>
    <cellStyle name="Normal 3 20 2 2" xfId="7958"/>
    <cellStyle name="Normal 3 20 3" xfId="7959"/>
    <cellStyle name="Normal 3 21" xfId="7960"/>
    <cellStyle name="Normal 3 21 2" xfId="7961"/>
    <cellStyle name="Normal 3 21 2 2" xfId="7962"/>
    <cellStyle name="Normal 3 21 3" xfId="7963"/>
    <cellStyle name="Normal 3 22" xfId="7964"/>
    <cellStyle name="Normal 3 22 2" xfId="7965"/>
    <cellStyle name="Normal 3 22 2 2" xfId="7966"/>
    <cellStyle name="Normal 3 22 3" xfId="7967"/>
    <cellStyle name="Normal 3 23" xfId="7968"/>
    <cellStyle name="Normal 3 23 2" xfId="7969"/>
    <cellStyle name="Normal 3 23 2 2" xfId="7970"/>
    <cellStyle name="Normal 3 23 3" xfId="7971"/>
    <cellStyle name="Normal 3 24" xfId="7972"/>
    <cellStyle name="Normal 3 25" xfId="7973"/>
    <cellStyle name="Normal 3 26" xfId="7974"/>
    <cellStyle name="Normal 3 27" xfId="7975"/>
    <cellStyle name="Normal 3 27 2" xfId="7976"/>
    <cellStyle name="Normal 3 27 3" xfId="7977"/>
    <cellStyle name="Normal 3 28" xfId="7978"/>
    <cellStyle name="Normal 3 28 2" xfId="7979"/>
    <cellStyle name="Normal 3 28 3" xfId="7980"/>
    <cellStyle name="Normal 3 29" xfId="69"/>
    <cellStyle name="Normal 3 29 2" xfId="7981"/>
    <cellStyle name="Normal 3 3" xfId="18"/>
    <cellStyle name="Normal 3 3 2" xfId="7982"/>
    <cellStyle name="Normal 3 3 2 2" xfId="7983"/>
    <cellStyle name="Normal 3 3 2 2 2" xfId="7984"/>
    <cellStyle name="Normal 3 3 2 3" xfId="7985"/>
    <cellStyle name="Normal 3 3 3" xfId="7986"/>
    <cellStyle name="Normal 3 3 3 2" xfId="7987"/>
    <cellStyle name="Normal 3 3 3 2 2" xfId="7988"/>
    <cellStyle name="Normal 3 3 3 3" xfId="7989"/>
    <cellStyle name="Normal 3 3 4" xfId="7990"/>
    <cellStyle name="Normal 3 3 4 2" xfId="7991"/>
    <cellStyle name="Normal 3 3 4 2 2" xfId="7992"/>
    <cellStyle name="Normal 3 3 4 3" xfId="7993"/>
    <cellStyle name="Normal 3 3 5" xfId="7994"/>
    <cellStyle name="Normal 3 3 5 2" xfId="7995"/>
    <cellStyle name="Normal 3 3 6" xfId="7996"/>
    <cellStyle name="Normal 3 3 6 2" xfId="7997"/>
    <cellStyle name="Normal 3 3 7" xfId="7998"/>
    <cellStyle name="Normal 3 30" xfId="7999"/>
    <cellStyle name="Normal 3 30 2" xfId="8000"/>
    <cellStyle name="Normal 3 31" xfId="8001"/>
    <cellStyle name="Normal 3 31 2" xfId="8002"/>
    <cellStyle name="Normal 3 32" xfId="8003"/>
    <cellStyle name="Normal 3 32 2" xfId="8004"/>
    <cellStyle name="Normal 3 33" xfId="8005"/>
    <cellStyle name="Normal 3 33 2" xfId="8006"/>
    <cellStyle name="Normal 3 34" xfId="8007"/>
    <cellStyle name="Normal 3 34 2" xfId="8008"/>
    <cellStyle name="Normal 3 35" xfId="8009"/>
    <cellStyle name="Normal 3 35 2" xfId="8010"/>
    <cellStyle name="Normal 3 36" xfId="8011"/>
    <cellStyle name="Normal 3 36 2" xfId="8012"/>
    <cellStyle name="Normal 3 37" xfId="8013"/>
    <cellStyle name="Normal 3 37 2" xfId="8014"/>
    <cellStyle name="Normal 3 38" xfId="8015"/>
    <cellStyle name="Normal 3 38 2" xfId="8016"/>
    <cellStyle name="Normal 3 39" xfId="8017"/>
    <cellStyle name="Normal 3 39 2" xfId="8018"/>
    <cellStyle name="Normal 3 4" xfId="19"/>
    <cellStyle name="Normal 3 4 10" xfId="8019"/>
    <cellStyle name="Normal 3 4 11" xfId="8020"/>
    <cellStyle name="Normal 3 4 11 2" xfId="8021"/>
    <cellStyle name="Normal 3 4 12" xfId="8022"/>
    <cellStyle name="Normal 3 4 13" xfId="8023"/>
    <cellStyle name="Normal 3 4 2" xfId="44"/>
    <cellStyle name="Normal 3 4 2 10" xfId="8024"/>
    <cellStyle name="Normal 3 4 2 11" xfId="8025"/>
    <cellStyle name="Normal 3 4 2 12" xfId="8026"/>
    <cellStyle name="Normal 3 4 2 12 2" xfId="8027"/>
    <cellStyle name="Normal 3 4 2 13" xfId="8028"/>
    <cellStyle name="Normal 3 4 2 13 2" xfId="8029"/>
    <cellStyle name="Normal 3 4 2 13 3" xfId="8030"/>
    <cellStyle name="Normal 3 4 2 14" xfId="8031"/>
    <cellStyle name="Normal 3 4 2 2" xfId="8032"/>
    <cellStyle name="Normal 3 4 2 2 2" xfId="8033"/>
    <cellStyle name="Normal 3 4 2 2 2 2" xfId="8034"/>
    <cellStyle name="Normal 3 4 2 2 2 2 2" xfId="8035"/>
    <cellStyle name="Normal 3 4 2 2 2 3" xfId="8036"/>
    <cellStyle name="Normal 3 4 2 2 2 3 2" xfId="8037"/>
    <cellStyle name="Normal 3 4 2 2 2 4" xfId="8038"/>
    <cellStyle name="Normal 3 4 2 2 2 5" xfId="8039"/>
    <cellStyle name="Normal 3 4 2 2 3" xfId="8040"/>
    <cellStyle name="Normal 3 4 2 3" xfId="8041"/>
    <cellStyle name="Normal 3 4 2 3 2" xfId="8042"/>
    <cellStyle name="Normal 3 4 2 3 2 2" xfId="8043"/>
    <cellStyle name="Normal 3 4 2 3 2 2 2" xfId="8044"/>
    <cellStyle name="Normal 3 4 2 3 2 3" xfId="8045"/>
    <cellStyle name="Normal 3 4 2 3 2 3 2" xfId="8046"/>
    <cellStyle name="Normal 3 4 2 3 2 4" xfId="8047"/>
    <cellStyle name="Normal 3 4 2 3 2 5" xfId="8048"/>
    <cellStyle name="Normal 3 4 2 3 3" xfId="8049"/>
    <cellStyle name="Normal 3 4 2 3 3 2" xfId="8050"/>
    <cellStyle name="Normal 3 4 2 3 4" xfId="8051"/>
    <cellStyle name="Normal 3 4 2 3 4 2" xfId="8052"/>
    <cellStyle name="Normal 3 4 2 3 5" xfId="8053"/>
    <cellStyle name="Normal 3 4 2 3 6" xfId="8054"/>
    <cellStyle name="Normal 3 4 2 4" xfId="8055"/>
    <cellStyle name="Normal 3 4 2 4 2" xfId="8056"/>
    <cellStyle name="Normal 3 4 2 4 2 2" xfId="8057"/>
    <cellStyle name="Normal 3 4 2 4 2 2 2" xfId="8058"/>
    <cellStyle name="Normal 3 4 2 4 2 3" xfId="8059"/>
    <cellStyle name="Normal 3 4 2 4 2 3 2" xfId="8060"/>
    <cellStyle name="Normal 3 4 2 4 2 4" xfId="8061"/>
    <cellStyle name="Normal 3 4 2 4 3" xfId="8062"/>
    <cellStyle name="Normal 3 4 2 4 4" xfId="8063"/>
    <cellStyle name="Normal 3 4 2 4 4 2" xfId="8064"/>
    <cellStyle name="Normal 3 4 2 4 5" xfId="8065"/>
    <cellStyle name="Normal 3 4 2 5" xfId="8066"/>
    <cellStyle name="Normal 3 4 2 5 2" xfId="8067"/>
    <cellStyle name="Normal 3 4 2 5 2 2" xfId="8068"/>
    <cellStyle name="Normal 3 4 2 5 2 2 2" xfId="8069"/>
    <cellStyle name="Normal 3 4 2 5 2 3" xfId="8070"/>
    <cellStyle name="Normal 3 4 2 5 2 3 2" xfId="8071"/>
    <cellStyle name="Normal 3 4 2 5 2 4" xfId="8072"/>
    <cellStyle name="Normal 3 4 2 5 3" xfId="8073"/>
    <cellStyle name="Normal 3 4 2 5 4" xfId="8074"/>
    <cellStyle name="Normal 3 4 2 5 4 2" xfId="8075"/>
    <cellStyle name="Normal 3 4 2 5 5" xfId="8076"/>
    <cellStyle name="Normal 3 4 2 6" xfId="8077"/>
    <cellStyle name="Normal 3 4 2 6 2" xfId="8078"/>
    <cellStyle name="Normal 3 4 2 6 2 2" xfId="8079"/>
    <cellStyle name="Normal 3 4 2 6 3" xfId="8080"/>
    <cellStyle name="Normal 3 4 2 6 3 2" xfId="8081"/>
    <cellStyle name="Normal 3 4 2 6 4" xfId="8082"/>
    <cellStyle name="Normal 3 4 2 6 5" xfId="8083"/>
    <cellStyle name="Normal 3 4 2 7" xfId="8084"/>
    <cellStyle name="Normal 3 4 2 7 2" xfId="8085"/>
    <cellStyle name="Normal 3 4 2 7 2 2" xfId="8086"/>
    <cellStyle name="Normal 3 4 2 7 3" xfId="8087"/>
    <cellStyle name="Normal 3 4 2 7 3 2" xfId="8088"/>
    <cellStyle name="Normal 3 4 2 7 4" xfId="8089"/>
    <cellStyle name="Normal 3 4 2 7 5" xfId="8090"/>
    <cellStyle name="Normal 3 4 2 8" xfId="8091"/>
    <cellStyle name="Normal 3 4 2 8 2" xfId="8092"/>
    <cellStyle name="Normal 3 4 2 8 2 2" xfId="8093"/>
    <cellStyle name="Normal 3 4 2 8 3" xfId="8094"/>
    <cellStyle name="Normal 3 4 2 8 3 2" xfId="8095"/>
    <cellStyle name="Normal 3 4 2 8 4" xfId="8096"/>
    <cellStyle name="Normal 3 4 2 8 5" xfId="8097"/>
    <cellStyle name="Normal 3 4 2 9" xfId="8098"/>
    <cellStyle name="Normal 3 4 2 9 2" xfId="8099"/>
    <cellStyle name="Normal 3 4 3" xfId="8100"/>
    <cellStyle name="Normal 3 4 3 2" xfId="72"/>
    <cellStyle name="Normal 3 4 3 2 2" xfId="8101"/>
    <cellStyle name="Normal 3 4 3 2 2 2" xfId="8102"/>
    <cellStyle name="Normal 3 4 3 2 3" xfId="8103"/>
    <cellStyle name="Normal 3 4 3 2 3 2" xfId="8104"/>
    <cellStyle name="Normal 3 4 3 2 4" xfId="8105"/>
    <cellStyle name="Normal 3 4 3 2 5" xfId="8106"/>
    <cellStyle name="Normal 3 4 3 2 6" xfId="8107"/>
    <cellStyle name="Normal 3 4 3 3" xfId="8108"/>
    <cellStyle name="Normal 3 4 4" xfId="8109"/>
    <cellStyle name="Normal 3 4 4 2" xfId="8110"/>
    <cellStyle name="Normal 3 4 4 3" xfId="8111"/>
    <cellStyle name="Normal 3 4 4 3 2" xfId="8112"/>
    <cellStyle name="Normal 3 4 4 4" xfId="8113"/>
    <cellStyle name="Normal 3 4 4 4 2" xfId="8114"/>
    <cellStyle name="Normal 3 4 4 5" xfId="8115"/>
    <cellStyle name="Normal 3 4 4 6" xfId="8116"/>
    <cellStyle name="Normal 3 4 5" xfId="8117"/>
    <cellStyle name="Normal 3 4 5 2" xfId="8118"/>
    <cellStyle name="Normal 3 4 5 3" xfId="8119"/>
    <cellStyle name="Normal 3 4 6" xfId="8120"/>
    <cellStyle name="Normal 3 4 6 2" xfId="8121"/>
    <cellStyle name="Normal 3 4 6 2 2" xfId="8122"/>
    <cellStyle name="Normal 3 4 6 2 2 2" xfId="8123"/>
    <cellStyle name="Normal 3 4 6 2 3" xfId="8124"/>
    <cellStyle name="Normal 3 4 6 2 3 2" xfId="8125"/>
    <cellStyle name="Normal 3 4 6 2 4" xfId="8126"/>
    <cellStyle name="Normal 3 4 6 3" xfId="8127"/>
    <cellStyle name="Normal 3 4 6 4" xfId="8128"/>
    <cellStyle name="Normal 3 4 6 4 2" xfId="8129"/>
    <cellStyle name="Normal 3 4 6 5" xfId="8130"/>
    <cellStyle name="Normal 3 4 7" xfId="8131"/>
    <cellStyle name="Normal 3 4 7 2" xfId="8132"/>
    <cellStyle name="Normal 3 4 7 2 2" xfId="8133"/>
    <cellStyle name="Normal 3 4 7 3" xfId="8134"/>
    <cellStyle name="Normal 3 4 7 3 2" xfId="8135"/>
    <cellStyle name="Normal 3 4 7 4" xfId="8136"/>
    <cellStyle name="Normal 3 4 7 5" xfId="8137"/>
    <cellStyle name="Normal 3 4 8" xfId="8138"/>
    <cellStyle name="Normal 3 4 8 2" xfId="8139"/>
    <cellStyle name="Normal 3 4 8 2 2" xfId="8140"/>
    <cellStyle name="Normal 3 4 8 3" xfId="8141"/>
    <cellStyle name="Normal 3 4 8 3 2" xfId="8142"/>
    <cellStyle name="Normal 3 4 8 4" xfId="8143"/>
    <cellStyle name="Normal 3 4 8 5" xfId="8144"/>
    <cellStyle name="Normal 3 4 9" xfId="8145"/>
    <cellStyle name="Normal 3 4 9 2" xfId="8146"/>
    <cellStyle name="Normal 3 40" xfId="8147"/>
    <cellStyle name="Normal 3 40 2" xfId="8148"/>
    <cellStyle name="Normal 3 41" xfId="8149"/>
    <cellStyle name="Normal 3 41 2" xfId="8150"/>
    <cellStyle name="Normal 3 42" xfId="8151"/>
    <cellStyle name="Normal 3 42 2" xfId="8152"/>
    <cellStyle name="Normal 3 43" xfId="8153"/>
    <cellStyle name="Normal 3 43 2" xfId="8154"/>
    <cellStyle name="Normal 3 44" xfId="8155"/>
    <cellStyle name="Normal 3 44 2" xfId="8156"/>
    <cellStyle name="Normal 3 45" xfId="8157"/>
    <cellStyle name="Normal 3 45 2" xfId="8158"/>
    <cellStyle name="Normal 3 46" xfId="8159"/>
    <cellStyle name="Normal 3 46 2" xfId="8160"/>
    <cellStyle name="Normal 3 46 2 2" xfId="8161"/>
    <cellStyle name="Normal 3 46 3" xfId="8162"/>
    <cellStyle name="Normal 3 46 3 2" xfId="8163"/>
    <cellStyle name="Normal 3 46 4" xfId="8164"/>
    <cellStyle name="Normal 3 47" xfId="8165"/>
    <cellStyle name="Normal 3 48" xfId="8166"/>
    <cellStyle name="Normal 3 49" xfId="8167"/>
    <cellStyle name="Normal 3 5" xfId="76"/>
    <cellStyle name="Normal 3 5 2" xfId="8168"/>
    <cellStyle name="Normal 3 5 2 2" xfId="8169"/>
    <cellStyle name="Normal 3 5 2 2 2" xfId="8170"/>
    <cellStyle name="Normal 3 5 2 3" xfId="8171"/>
    <cellStyle name="Normal 3 5 2 4" xfId="8172"/>
    <cellStyle name="Normal 3 5 3" xfId="8173"/>
    <cellStyle name="Normal 3 5 3 2" xfId="8174"/>
    <cellStyle name="Normal 3 5 3 2 2" xfId="8175"/>
    <cellStyle name="Normal 3 5 3 3" xfId="8176"/>
    <cellStyle name="Normal 3 5 3 4" xfId="8177"/>
    <cellStyle name="Normal 3 5 4" xfId="8178"/>
    <cellStyle name="Normal 3 5 4 2" xfId="8179"/>
    <cellStyle name="Normal 3 5 5" xfId="8180"/>
    <cellStyle name="Normal 3 5 6" xfId="8181"/>
    <cellStyle name="Normal 3 50" xfId="8182"/>
    <cellStyle name="Normal 3 6" xfId="62"/>
    <cellStyle name="Normal 3 6 2" xfId="8183"/>
    <cellStyle name="Normal 3 6 2 2" xfId="8184"/>
    <cellStyle name="Normal 3 6 2 2 2" xfId="8185"/>
    <cellStyle name="Normal 3 6 2 3" xfId="8186"/>
    <cellStyle name="Normal 3 6 2 4" xfId="8187"/>
    <cellStyle name="Normal 3 6 3" xfId="8188"/>
    <cellStyle name="Normal 3 6 3 2" xfId="8189"/>
    <cellStyle name="Normal 3 6 3 2 2" xfId="8190"/>
    <cellStyle name="Normal 3 6 3 3" xfId="8191"/>
    <cellStyle name="Normal 3 6 3 4" xfId="8192"/>
    <cellStyle name="Normal 3 6 4" xfId="8193"/>
    <cellStyle name="Normal 3 6 4 2" xfId="8194"/>
    <cellStyle name="Normal 3 6 5" xfId="8195"/>
    <cellStyle name="Normal 3 6 6" xfId="8196"/>
    <cellStyle name="Normal 3 7" xfId="8197"/>
    <cellStyle name="Normal 3 7 2" xfId="8198"/>
    <cellStyle name="Normal 3 7 2 2" xfId="8199"/>
    <cellStyle name="Normal 3 7 3" xfId="8200"/>
    <cellStyle name="Normal 3 7 3 2" xfId="8201"/>
    <cellStyle name="Normal 3 7 4" xfId="8202"/>
    <cellStyle name="Normal 3 7 4 2" xfId="8203"/>
    <cellStyle name="Normal 3 7 5" xfId="8204"/>
    <cellStyle name="Normal 3 7 6" xfId="8205"/>
    <cellStyle name="Normal 3 7 6 2" xfId="8206"/>
    <cellStyle name="Normal 3 7 7" xfId="8207"/>
    <cellStyle name="Normal 3 8" xfId="8208"/>
    <cellStyle name="Normal 3 8 2" xfId="8209"/>
    <cellStyle name="Normal 3 8 3" xfId="8210"/>
    <cellStyle name="Normal 3 8 3 2" xfId="8211"/>
    <cellStyle name="Normal 3 8 3 2 2" xfId="8212"/>
    <cellStyle name="Normal 3 8 3 2 2 2" xfId="8213"/>
    <cellStyle name="Normal 3 8 3 2 3" xfId="8214"/>
    <cellStyle name="Normal 3 8 3 2 3 2" xfId="8215"/>
    <cellStyle name="Normal 3 8 3 2 4" xfId="8216"/>
    <cellStyle name="Normal 3 8 3 3" xfId="8217"/>
    <cellStyle name="Normal 3 8 3 3 2" xfId="8218"/>
    <cellStyle name="Normal 3 8 3 4" xfId="8219"/>
    <cellStyle name="Normal 3 8 3 4 2" xfId="8220"/>
    <cellStyle name="Normal 3 8 3 5" xfId="8221"/>
    <cellStyle name="Normal 3 8 3 6" xfId="8222"/>
    <cellStyle name="Normal 3 8 4" xfId="8223"/>
    <cellStyle name="Normal 3 8 4 2" xfId="8224"/>
    <cellStyle name="Normal 3 8 4 2 2" xfId="8225"/>
    <cellStyle name="Normal 3 8 4 3" xfId="8226"/>
    <cellStyle name="Normal 3 8 4 3 2" xfId="8227"/>
    <cellStyle name="Normal 3 8 4 4" xfId="8228"/>
    <cellStyle name="Normal 3 8 5" xfId="8229"/>
    <cellStyle name="Normal 3 8 5 2" xfId="8230"/>
    <cellStyle name="Normal 3 8 6" xfId="8231"/>
    <cellStyle name="Normal 3 8 6 2" xfId="8232"/>
    <cellStyle name="Normal 3 8 7" xfId="8233"/>
    <cellStyle name="Normal 3 8 8" xfId="8234"/>
    <cellStyle name="Normal 3 9" xfId="8235"/>
    <cellStyle name="Normal 3 9 2" xfId="8236"/>
    <cellStyle name="Normal 3 9 2 2" xfId="8237"/>
    <cellStyle name="Normal 3 9 2 2 2" xfId="8238"/>
    <cellStyle name="Normal 3 9 2 3" xfId="8239"/>
    <cellStyle name="Normal 3 9 3" xfId="8240"/>
    <cellStyle name="Normal 3 9 3 2" xfId="8241"/>
    <cellStyle name="Normal 3 9 4" xfId="8242"/>
    <cellStyle name="Normal 3 9 4 2" xfId="8243"/>
    <cellStyle name="Normal 3 9 5" xfId="8244"/>
    <cellStyle name="Normal 3 9 5 2" xfId="8245"/>
    <cellStyle name="Normal 3 9 6" xfId="8246"/>
    <cellStyle name="Normal 3_Xl0000178" xfId="8247"/>
    <cellStyle name="Normal 30" xfId="8248"/>
    <cellStyle name="Normal 30 2" xfId="8249"/>
    <cellStyle name="Normal 30 2 2" xfId="8250"/>
    <cellStyle name="Normal 30 3" xfId="8251"/>
    <cellStyle name="Normal 31" xfId="8252"/>
    <cellStyle name="Normal 31 2" xfId="8253"/>
    <cellStyle name="Normal 31 2 2" xfId="8254"/>
    <cellStyle name="Normal 31 2 2 2" xfId="8255"/>
    <cellStyle name="Normal 31 2 2 2 2" xfId="8256"/>
    <cellStyle name="Normal 31 2 2 3" xfId="8257"/>
    <cellStyle name="Normal 31 2 2 3 2" xfId="8258"/>
    <cellStyle name="Normal 31 2 2 4" xfId="8259"/>
    <cellStyle name="Normal 31 2 3" xfId="8260"/>
    <cellStyle name="Normal 31 2 3 2" xfId="8261"/>
    <cellStyle name="Normal 31 2 4" xfId="8262"/>
    <cellStyle name="Normal 31 2 4 2" xfId="8263"/>
    <cellStyle name="Normal 31 2 5" xfId="8264"/>
    <cellStyle name="Normal 31 2 6" xfId="8265"/>
    <cellStyle name="Normal 31 3" xfId="8266"/>
    <cellStyle name="Normal 31 3 2" xfId="8267"/>
    <cellStyle name="Normal 31 4" xfId="8268"/>
    <cellStyle name="Normal 31 4 2" xfId="8269"/>
    <cellStyle name="Normal 31 4 2 2" xfId="8270"/>
    <cellStyle name="Normal 31 4 3" xfId="8271"/>
    <cellStyle name="Normal 31 4 3 2" xfId="8272"/>
    <cellStyle name="Normal 31 4 4" xfId="8273"/>
    <cellStyle name="Normal 31 5" xfId="8274"/>
    <cellStyle name="Normal 31 5 2" xfId="8275"/>
    <cellStyle name="Normal 31 6" xfId="8276"/>
    <cellStyle name="Normal 31 6 2" xfId="8277"/>
    <cellStyle name="Normal 31 7" xfId="8278"/>
    <cellStyle name="Normal 31 8" xfId="8279"/>
    <cellStyle name="Normal 32" xfId="8280"/>
    <cellStyle name="Normal 32 2" xfId="8281"/>
    <cellStyle name="Normal 32 2 2" xfId="8282"/>
    <cellStyle name="Normal 32 3" xfId="8283"/>
    <cellStyle name="Normal 33" xfId="8284"/>
    <cellStyle name="Normal 33 2" xfId="8285"/>
    <cellStyle name="Normal 33 2 2" xfId="8286"/>
    <cellStyle name="Normal 33 2 2 2" xfId="8287"/>
    <cellStyle name="Normal 33 2 2 2 2" xfId="8288"/>
    <cellStyle name="Normal 33 2 2 3" xfId="8289"/>
    <cellStyle name="Normal 33 2 2 3 2" xfId="8290"/>
    <cellStyle name="Normal 33 2 2 4" xfId="8291"/>
    <cellStyle name="Normal 33 2 3" xfId="8292"/>
    <cellStyle name="Normal 33 2 3 2" xfId="8293"/>
    <cellStyle name="Normal 33 2 4" xfId="8294"/>
    <cellStyle name="Normal 33 2 4 2" xfId="8295"/>
    <cellStyle name="Normal 33 2 5" xfId="8296"/>
    <cellStyle name="Normal 33 2 6" xfId="8297"/>
    <cellStyle name="Normal 33 3" xfId="8298"/>
    <cellStyle name="Normal 33 3 2" xfId="8299"/>
    <cellStyle name="Normal 33 3 2 2" xfId="8300"/>
    <cellStyle name="Normal 33 3 3" xfId="8301"/>
    <cellStyle name="Normal 33 3 3 2" xfId="8302"/>
    <cellStyle name="Normal 33 3 4" xfId="8303"/>
    <cellStyle name="Normal 33 4" xfId="8304"/>
    <cellStyle name="Normal 33 4 2" xfId="8305"/>
    <cellStyle name="Normal 33 5" xfId="8306"/>
    <cellStyle name="Normal 33 5 2" xfId="8307"/>
    <cellStyle name="Normal 33 6" xfId="8308"/>
    <cellStyle name="Normal 33 7" xfId="8309"/>
    <cellStyle name="Normal 34" xfId="8310"/>
    <cellStyle name="Normal 34 2" xfId="8311"/>
    <cellStyle name="Normal 34 2 2" xfId="8312"/>
    <cellStyle name="Normal 34 2 2 2" xfId="8313"/>
    <cellStyle name="Normal 34 2 3" xfId="8314"/>
    <cellStyle name="Normal 34 2 3 2" xfId="8315"/>
    <cellStyle name="Normal 34 2 4" xfId="8316"/>
    <cellStyle name="Normal 34 3" xfId="8317"/>
    <cellStyle name="Normal 34 3 2" xfId="8318"/>
    <cellStyle name="Normal 34 4" xfId="8319"/>
    <cellStyle name="Normal 34 4 2" xfId="8320"/>
    <cellStyle name="Normal 34 5" xfId="8321"/>
    <cellStyle name="Normal 34 6" xfId="8322"/>
    <cellStyle name="Normal 35" xfId="8323"/>
    <cellStyle name="Normal 35 2" xfId="8324"/>
    <cellStyle name="Normal 35 2 2" xfId="8325"/>
    <cellStyle name="Normal 35 2 2 2" xfId="8326"/>
    <cellStyle name="Normal 35 2 2 2 2" xfId="8327"/>
    <cellStyle name="Normal 35 2 2 3" xfId="8328"/>
    <cellStyle name="Normal 35 2 2 3 2" xfId="8329"/>
    <cellStyle name="Normal 35 2 2 4" xfId="8330"/>
    <cellStyle name="Normal 35 2 3" xfId="8331"/>
    <cellStyle name="Normal 35 2 3 2" xfId="8332"/>
    <cellStyle name="Normal 35 2 4" xfId="8333"/>
    <cellStyle name="Normal 35 2 4 2" xfId="8334"/>
    <cellStyle name="Normal 35 2 5" xfId="8335"/>
    <cellStyle name="Normal 35 2 6" xfId="8336"/>
    <cellStyle name="Normal 35 3" xfId="8337"/>
    <cellStyle name="Normal 35 3 2" xfId="8338"/>
    <cellStyle name="Normal 35 3 2 2" xfId="8339"/>
    <cellStyle name="Normal 35 3 3" xfId="8340"/>
    <cellStyle name="Normal 35 3 3 2" xfId="8341"/>
    <cellStyle name="Normal 35 3 4" xfId="8342"/>
    <cellStyle name="Normal 35 4" xfId="8343"/>
    <cellStyle name="Normal 35 4 2" xfId="8344"/>
    <cellStyle name="Normal 35 5" xfId="8345"/>
    <cellStyle name="Normal 35 5 2" xfId="8346"/>
    <cellStyle name="Normal 35 6" xfId="8347"/>
    <cellStyle name="Normal 35 7" xfId="8348"/>
    <cellStyle name="Normal 36" xfId="8349"/>
    <cellStyle name="Normal 36 2" xfId="8350"/>
    <cellStyle name="Normal 36 2 2" xfId="8351"/>
    <cellStyle name="Normal 36 2 2 2" xfId="8352"/>
    <cellStyle name="Normal 36 2 2 2 2" xfId="8353"/>
    <cellStyle name="Normal 36 2 2 3" xfId="8354"/>
    <cellStyle name="Normal 36 2 2 3 2" xfId="8355"/>
    <cellStyle name="Normal 36 2 2 4" xfId="8356"/>
    <cellStyle name="Normal 36 2 3" xfId="8357"/>
    <cellStyle name="Normal 36 2 3 2" xfId="8358"/>
    <cellStyle name="Normal 36 2 4" xfId="8359"/>
    <cellStyle name="Normal 36 2 4 2" xfId="8360"/>
    <cellStyle name="Normal 36 2 5" xfId="8361"/>
    <cellStyle name="Normal 36 2 6" xfId="8362"/>
    <cellStyle name="Normal 36 3" xfId="8363"/>
    <cellStyle name="Normal 36 3 2" xfId="8364"/>
    <cellStyle name="Normal 36 3 2 2" xfId="8365"/>
    <cellStyle name="Normal 36 3 3" xfId="8366"/>
    <cellStyle name="Normal 36 3 3 2" xfId="8367"/>
    <cellStyle name="Normal 36 3 4" xfId="8368"/>
    <cellStyle name="Normal 36 4" xfId="8369"/>
    <cellStyle name="Normal 36 4 2" xfId="8370"/>
    <cellStyle name="Normal 36 5" xfId="8371"/>
    <cellStyle name="Normal 36 5 2" xfId="8372"/>
    <cellStyle name="Normal 36 6" xfId="8373"/>
    <cellStyle name="Normal 36 7" xfId="8374"/>
    <cellStyle name="Normal 37" xfId="8375"/>
    <cellStyle name="Normal 37 2" xfId="8376"/>
    <cellStyle name="Normal 37 2 2" xfId="8377"/>
    <cellStyle name="Normal 37 3" xfId="8378"/>
    <cellStyle name="Normal 38" xfId="8379"/>
    <cellStyle name="Normal 38 2" xfId="8380"/>
    <cellStyle name="Normal 38 2 2" xfId="8381"/>
    <cellStyle name="Normal 38 2 2 2" xfId="8382"/>
    <cellStyle name="Normal 38 2 2 2 2" xfId="8383"/>
    <cellStyle name="Normal 38 2 2 3" xfId="8384"/>
    <cellStyle name="Normal 38 2 2 3 2" xfId="8385"/>
    <cellStyle name="Normal 38 2 2 4" xfId="8386"/>
    <cellStyle name="Normal 38 2 3" xfId="8387"/>
    <cellStyle name="Normal 38 2 3 2" xfId="8388"/>
    <cellStyle name="Normal 38 2 4" xfId="8389"/>
    <cellStyle name="Normal 38 2 4 2" xfId="8390"/>
    <cellStyle name="Normal 38 2 5" xfId="8391"/>
    <cellStyle name="Normal 38 2 6" xfId="8392"/>
    <cellStyle name="Normal 38 3" xfId="8393"/>
    <cellStyle name="Normal 38 3 2" xfId="8394"/>
    <cellStyle name="Normal 38 3 2 2" xfId="8395"/>
    <cellStyle name="Normal 38 3 3" xfId="8396"/>
    <cellStyle name="Normal 38 3 3 2" xfId="8397"/>
    <cellStyle name="Normal 38 3 4" xfId="8398"/>
    <cellStyle name="Normal 38 4" xfId="8399"/>
    <cellStyle name="Normal 38 4 2" xfId="8400"/>
    <cellStyle name="Normal 38 5" xfId="8401"/>
    <cellStyle name="Normal 38 5 2" xfId="8402"/>
    <cellStyle name="Normal 38 6" xfId="8403"/>
    <cellStyle name="Normal 38 7" xfId="8404"/>
    <cellStyle name="Normal 39" xfId="8405"/>
    <cellStyle name="Normal 39 2" xfId="8406"/>
    <cellStyle name="Normal 39 2 2" xfId="8407"/>
    <cellStyle name="Normal 39 3" xfId="8408"/>
    <cellStyle name="Normal 4" xfId="20"/>
    <cellStyle name="Normal 4 10" xfId="8409"/>
    <cellStyle name="Normal 4 10 2" xfId="8410"/>
    <cellStyle name="Normal 4 10 2 2" xfId="8411"/>
    <cellStyle name="Normal 4 10 2 2 2" xfId="8412"/>
    <cellStyle name="Normal 4 10 2 2 2 2" xfId="8413"/>
    <cellStyle name="Normal 4 10 2 2 3" xfId="8414"/>
    <cellStyle name="Normal 4 10 2 2 3 2" xfId="8415"/>
    <cellStyle name="Normal 4 10 2 2 4" xfId="8416"/>
    <cellStyle name="Normal 4 10 2 3" xfId="8417"/>
    <cellStyle name="Normal 4 10 2 3 2" xfId="8418"/>
    <cellStyle name="Normal 4 10 2 4" xfId="8419"/>
    <cellStyle name="Normal 4 10 2 4 2" xfId="8420"/>
    <cellStyle name="Normal 4 10 2 5" xfId="8421"/>
    <cellStyle name="Normal 4 10 2 6" xfId="8422"/>
    <cellStyle name="Normal 4 10 3" xfId="8423"/>
    <cellStyle name="Normal 4 10 3 2" xfId="8424"/>
    <cellStyle name="Normal 4 10 3 2 2" xfId="8425"/>
    <cellStyle name="Normal 4 10 3 3" xfId="8426"/>
    <cellStyle name="Normal 4 10 3 3 2" xfId="8427"/>
    <cellStyle name="Normal 4 10 3 4" xfId="8428"/>
    <cellStyle name="Normal 4 10 4" xfId="8429"/>
    <cellStyle name="Normal 4 10 4 2" xfId="8430"/>
    <cellStyle name="Normal 4 10 5" xfId="8431"/>
    <cellStyle name="Normal 4 10 5 2" xfId="8432"/>
    <cellStyle name="Normal 4 10 6" xfId="8433"/>
    <cellStyle name="Normal 4 10 7" xfId="8434"/>
    <cellStyle name="Normal 4 11" xfId="8435"/>
    <cellStyle name="Normal 4 11 2" xfId="8436"/>
    <cellStyle name="Normal 4 11 2 2" xfId="8437"/>
    <cellStyle name="Normal 4 11 2 2 2" xfId="8438"/>
    <cellStyle name="Normal 4 11 2 2 2 2" xfId="8439"/>
    <cellStyle name="Normal 4 11 2 2 3" xfId="8440"/>
    <cellStyle name="Normal 4 11 2 2 3 2" xfId="8441"/>
    <cellStyle name="Normal 4 11 2 2 4" xfId="8442"/>
    <cellStyle name="Normal 4 11 2 3" xfId="8443"/>
    <cellStyle name="Normal 4 11 2 3 2" xfId="8444"/>
    <cellStyle name="Normal 4 11 2 4" xfId="8445"/>
    <cellStyle name="Normal 4 11 2 4 2" xfId="8446"/>
    <cellStyle name="Normal 4 11 2 5" xfId="8447"/>
    <cellStyle name="Normal 4 11 2 6" xfId="8448"/>
    <cellStyle name="Normal 4 11 3" xfId="8449"/>
    <cellStyle name="Normal 4 11 3 2" xfId="8450"/>
    <cellStyle name="Normal 4 11 3 2 2" xfId="8451"/>
    <cellStyle name="Normal 4 11 3 3" xfId="8452"/>
    <cellStyle name="Normal 4 11 3 3 2" xfId="8453"/>
    <cellStyle name="Normal 4 11 3 4" xfId="8454"/>
    <cellStyle name="Normal 4 11 4" xfId="8455"/>
    <cellStyle name="Normal 4 11 4 2" xfId="8456"/>
    <cellStyle name="Normal 4 11 5" xfId="8457"/>
    <cellStyle name="Normal 4 11 5 2" xfId="8458"/>
    <cellStyle name="Normal 4 11 6" xfId="8459"/>
    <cellStyle name="Normal 4 11 7" xfId="8460"/>
    <cellStyle name="Normal 4 12" xfId="8461"/>
    <cellStyle name="Normal 4 12 2" xfId="8462"/>
    <cellStyle name="Normal 4 13" xfId="8463"/>
    <cellStyle name="Normal 4 13 2" xfId="8464"/>
    <cellStyle name="Normal 4 13 2 2" xfId="8465"/>
    <cellStyle name="Normal 4 13 3" xfId="8466"/>
    <cellStyle name="Normal 4 13 3 2" xfId="8467"/>
    <cellStyle name="Normal 4 13 4" xfId="8468"/>
    <cellStyle name="Normal 4 13 5" xfId="8469"/>
    <cellStyle name="Normal 4 13 5 2" xfId="8470"/>
    <cellStyle name="Normal 4 13 6" xfId="8471"/>
    <cellStyle name="Normal 4 14" xfId="8472"/>
    <cellStyle name="Normal 4 14 2" xfId="8473"/>
    <cellStyle name="Normal 4 14 2 2" xfId="8474"/>
    <cellStyle name="Normal 4 14 3" xfId="8475"/>
    <cellStyle name="Normal 4 14 3 2" xfId="8476"/>
    <cellStyle name="Normal 4 14 4" xfId="8477"/>
    <cellStyle name="Normal 4 15" xfId="8478"/>
    <cellStyle name="Normal 4 15 2" xfId="8479"/>
    <cellStyle name="Normal 4 16" xfId="8480"/>
    <cellStyle name="Normal 4 16 2" xfId="8481"/>
    <cellStyle name="Normal 4 16 2 2" xfId="8482"/>
    <cellStyle name="Normal 4 16 3" xfId="8483"/>
    <cellStyle name="Normal 4 16 3 2" xfId="8484"/>
    <cellStyle name="Normal 4 16 4" xfId="8485"/>
    <cellStyle name="Normal 4 17" xfId="8486"/>
    <cellStyle name="Normal 4 2" xfId="21"/>
    <cellStyle name="Normal 4 2 10" xfId="8487"/>
    <cellStyle name="Normal 4 2 2" xfId="45"/>
    <cellStyle name="Normal 4 2 2 2" xfId="8488"/>
    <cellStyle name="Normal 4 2 2 2 2" xfId="8489"/>
    <cellStyle name="Normal 4 2 2 2 2 2" xfId="8490"/>
    <cellStyle name="Normal 4 2 2 2 3" xfId="8491"/>
    <cellStyle name="Normal 4 2 2 2 3 2" xfId="8492"/>
    <cellStyle name="Normal 4 2 2 2 4" xfId="8493"/>
    <cellStyle name="Normal 4 2 2 3" xfId="8494"/>
    <cellStyle name="Normal 4 2 2 3 2" xfId="8495"/>
    <cellStyle name="Normal 4 2 2 4" xfId="8496"/>
    <cellStyle name="Normal 4 2 2 4 2" xfId="8497"/>
    <cellStyle name="Normal 4 2 2 5" xfId="8498"/>
    <cellStyle name="Normal 4 2 2 6" xfId="8499"/>
    <cellStyle name="Normal 4 2 3" xfId="8500"/>
    <cellStyle name="Normal 4 2 3 2" xfId="8501"/>
    <cellStyle name="Normal 4 2 4" xfId="8502"/>
    <cellStyle name="Normal 4 2 4 2" xfId="8503"/>
    <cellStyle name="Normal 4 2 4 2 2" xfId="8504"/>
    <cellStyle name="Normal 4 2 4 2 2 2" xfId="8505"/>
    <cellStyle name="Normal 4 2 4 2 3" xfId="8506"/>
    <cellStyle name="Normal 4 2 4 2 3 2" xfId="8507"/>
    <cellStyle name="Normal 4 2 4 2 4" xfId="8508"/>
    <cellStyle name="Normal 4 2 4 3" xfId="8509"/>
    <cellStyle name="Normal 4 2 4 3 2" xfId="8510"/>
    <cellStyle name="Normal 4 2 4 4" xfId="8511"/>
    <cellStyle name="Normal 4 2 4 4 2" xfId="8512"/>
    <cellStyle name="Normal 4 2 4 5" xfId="8513"/>
    <cellStyle name="Normal 4 2 4 5 2" xfId="8514"/>
    <cellStyle name="Normal 4 2 4 6" xfId="8515"/>
    <cellStyle name="Normal 4 2 4 7" xfId="8516"/>
    <cellStyle name="Normal 4 2 5" xfId="8517"/>
    <cellStyle name="Normal 4 2 5 2" xfId="8518"/>
    <cellStyle name="Normal 4 2 5 2 2" xfId="8519"/>
    <cellStyle name="Normal 4 2 5 3" xfId="8520"/>
    <cellStyle name="Normal 4 2 5 3 2" xfId="8521"/>
    <cellStyle name="Normal 4 2 5 4" xfId="8522"/>
    <cellStyle name="Normal 4 2 5 5" xfId="8523"/>
    <cellStyle name="Normal 4 2 6" xfId="8524"/>
    <cellStyle name="Normal 4 2 6 2" xfId="8525"/>
    <cellStyle name="Normal 4 2 6 2 2" xfId="8526"/>
    <cellStyle name="Normal 4 2 6 3" xfId="8527"/>
    <cellStyle name="Normal 4 2 6 3 2" xfId="8528"/>
    <cellStyle name="Normal 4 2 6 4" xfId="8529"/>
    <cellStyle name="Normal 4 2 6 5" xfId="8530"/>
    <cellStyle name="Normal 4 2 7" xfId="8531"/>
    <cellStyle name="Normal 4 2 7 2" xfId="8532"/>
    <cellStyle name="Normal 4 2 8" xfId="8533"/>
    <cellStyle name="Normal 4 2 8 2" xfId="8534"/>
    <cellStyle name="Normal 4 2 9" xfId="8535"/>
    <cellStyle name="Normal 4 3" xfId="8536"/>
    <cellStyle name="Normal 4 3 2" xfId="8537"/>
    <cellStyle name="Normal 4 3 2 2" xfId="8538"/>
    <cellStyle name="Normal 4 3 3" xfId="8539"/>
    <cellStyle name="Normal 4 3 3 2" xfId="8540"/>
    <cellStyle name="Normal 4 3 4" xfId="8541"/>
    <cellStyle name="Normal 4 3 5" xfId="8542"/>
    <cellStyle name="Normal 4 4" xfId="8543"/>
    <cellStyle name="Normal 4 4 2" xfId="8544"/>
    <cellStyle name="Normal 4 4 2 2" xfId="8545"/>
    <cellStyle name="Normal 4 4 3" xfId="8546"/>
    <cellStyle name="Normal 4 4 3 2" xfId="8547"/>
    <cellStyle name="Normal 4 4 4" xfId="8548"/>
    <cellStyle name="Normal 4 4 4 2" xfId="8549"/>
    <cellStyle name="Normal 4 4 5" xfId="8550"/>
    <cellStyle name="Normal 4 4 6" xfId="8551"/>
    <cellStyle name="Normal 4 4 6 2" xfId="8552"/>
    <cellStyle name="Normal 4 4 7" xfId="8553"/>
    <cellStyle name="Normal 4 5" xfId="8554"/>
    <cellStyle name="Normal 4 5 2" xfId="8555"/>
    <cellStyle name="Normal 4 5 2 2" xfId="8556"/>
    <cellStyle name="Normal 4 5 3" xfId="8557"/>
    <cellStyle name="Normal 4 6" xfId="8558"/>
    <cellStyle name="Normal 4 6 2" xfId="8559"/>
    <cellStyle name="Normal 4 6 2 2" xfId="8560"/>
    <cellStyle name="Normal 4 6 3" xfId="8561"/>
    <cellStyle name="Normal 4 7" xfId="8562"/>
    <cellStyle name="Normal 4 7 2" xfId="8563"/>
    <cellStyle name="Normal 4 7 2 2" xfId="8564"/>
    <cellStyle name="Normal 4 7 3" xfId="8565"/>
    <cellStyle name="Normal 4 8" xfId="8566"/>
    <cellStyle name="Normal 4 8 2" xfId="8567"/>
    <cellStyle name="Normal 4 8 2 2" xfId="8568"/>
    <cellStyle name="Normal 4 8 3" xfId="8569"/>
    <cellStyle name="Normal 4 8 3 2" xfId="8570"/>
    <cellStyle name="Normal 4 8 4" xfId="8571"/>
    <cellStyle name="Normal 4 8 4 2" xfId="8572"/>
    <cellStyle name="Normal 4 8 5" xfId="8573"/>
    <cellStyle name="Normal 4 8 5 2" xfId="8574"/>
    <cellStyle name="Normal 4 8 5 2 2" xfId="8575"/>
    <cellStyle name="Normal 4 8 5 3" xfId="8576"/>
    <cellStyle name="Normal 4 8 5 3 2" xfId="8577"/>
    <cellStyle name="Normal 4 8 5 4" xfId="8578"/>
    <cellStyle name="Normal 4 8 6" xfId="8579"/>
    <cellStyle name="Normal 4 8 6 2" xfId="8580"/>
    <cellStyle name="Normal 4 8 7" xfId="8581"/>
    <cellStyle name="Normal 4 8 7 2" xfId="8582"/>
    <cellStyle name="Normal 4 8 8" xfId="8583"/>
    <cellStyle name="Normal 4 8 9" xfId="8584"/>
    <cellStyle name="Normal 4 9" xfId="8585"/>
    <cellStyle name="Normal 4 9 2" xfId="8586"/>
    <cellStyle name="Normal 4 9 2 2" xfId="8587"/>
    <cellStyle name="Normal 4 9 3" xfId="8588"/>
    <cellStyle name="Normal 4 9 3 2" xfId="8589"/>
    <cellStyle name="Normal 4 9 4" xfId="8590"/>
    <cellStyle name="Normal 4_100713 Data Request for Statistics Center Abu Dhabi" xfId="8591"/>
    <cellStyle name="Normal 40" xfId="8592"/>
    <cellStyle name="Normal 40 2" xfId="8593"/>
    <cellStyle name="Normal 40 2 2" xfId="8594"/>
    <cellStyle name="Normal 40 2 2 2" xfId="8595"/>
    <cellStyle name="Normal 40 2 2 2 2" xfId="8596"/>
    <cellStyle name="Normal 40 2 2 3" xfId="8597"/>
    <cellStyle name="Normal 40 2 2 3 2" xfId="8598"/>
    <cellStyle name="Normal 40 2 2 4" xfId="8599"/>
    <cellStyle name="Normal 40 2 3" xfId="8600"/>
    <cellStyle name="Normal 40 2 3 2" xfId="8601"/>
    <cellStyle name="Normal 40 2 4" xfId="8602"/>
    <cellStyle name="Normal 40 2 4 2" xfId="8603"/>
    <cellStyle name="Normal 40 2 5" xfId="8604"/>
    <cellStyle name="Normal 40 2 6" xfId="8605"/>
    <cellStyle name="Normal 40 3" xfId="8606"/>
    <cellStyle name="Normal 40 3 2" xfId="8607"/>
    <cellStyle name="Normal 40 3 2 2" xfId="8608"/>
    <cellStyle name="Normal 40 3 3" xfId="8609"/>
    <cellStyle name="Normal 40 3 3 2" xfId="8610"/>
    <cellStyle name="Normal 40 3 4" xfId="8611"/>
    <cellStyle name="Normal 40 4" xfId="8612"/>
    <cellStyle name="Normal 40 4 2" xfId="8613"/>
    <cellStyle name="Normal 40 5" xfId="8614"/>
    <cellStyle name="Normal 40 5 2" xfId="8615"/>
    <cellStyle name="Normal 40 6" xfId="8616"/>
    <cellStyle name="Normal 40 7" xfId="8617"/>
    <cellStyle name="Normal 41" xfId="8618"/>
    <cellStyle name="Normal 41 2" xfId="8619"/>
    <cellStyle name="Normal 41 2 2" xfId="8620"/>
    <cellStyle name="Normal 41 2 2 2" xfId="8621"/>
    <cellStyle name="Normal 41 2 2 2 2" xfId="8622"/>
    <cellStyle name="Normal 41 2 2 3" xfId="8623"/>
    <cellStyle name="Normal 41 2 2 3 2" xfId="8624"/>
    <cellStyle name="Normal 41 2 2 4" xfId="8625"/>
    <cellStyle name="Normal 41 2 3" xfId="8626"/>
    <cellStyle name="Normal 41 2 3 2" xfId="8627"/>
    <cellStyle name="Normal 41 2 4" xfId="8628"/>
    <cellStyle name="Normal 41 2 4 2" xfId="8629"/>
    <cellStyle name="Normal 41 2 5" xfId="8630"/>
    <cellStyle name="Normal 41 2 6" xfId="8631"/>
    <cellStyle name="Normal 41 3" xfId="8632"/>
    <cellStyle name="Normal 41 3 2" xfId="8633"/>
    <cellStyle name="Normal 41 3 2 2" xfId="8634"/>
    <cellStyle name="Normal 41 3 3" xfId="8635"/>
    <cellStyle name="Normal 41 3 3 2" xfId="8636"/>
    <cellStyle name="Normal 41 3 4" xfId="8637"/>
    <cellStyle name="Normal 41 4" xfId="8638"/>
    <cellStyle name="Normal 41 4 2" xfId="8639"/>
    <cellStyle name="Normal 41 5" xfId="8640"/>
    <cellStyle name="Normal 41 5 2" xfId="8641"/>
    <cellStyle name="Normal 41 6" xfId="8642"/>
    <cellStyle name="Normal 41 7" xfId="8643"/>
    <cellStyle name="Normal 42" xfId="8644"/>
    <cellStyle name="Normal 42 2" xfId="8645"/>
    <cellStyle name="Normal 42 2 2" xfId="8646"/>
    <cellStyle name="Normal 42 2 2 2" xfId="8647"/>
    <cellStyle name="Normal 42 2 3" xfId="8648"/>
    <cellStyle name="Normal 42 2 3 2" xfId="8649"/>
    <cellStyle name="Normal 42 2 4" xfId="8650"/>
    <cellStyle name="Normal 42 3" xfId="8651"/>
    <cellStyle name="Normal 42 3 2" xfId="8652"/>
    <cellStyle name="Normal 42 4" xfId="8653"/>
    <cellStyle name="Normal 42 4 2" xfId="8654"/>
    <cellStyle name="Normal 42 5" xfId="8655"/>
    <cellStyle name="Normal 42 6" xfId="8656"/>
    <cellStyle name="Normal 43" xfId="8657"/>
    <cellStyle name="Normal 43 2" xfId="8658"/>
    <cellStyle name="Normal 43 2 2" xfId="8659"/>
    <cellStyle name="Normal 43 3" xfId="8660"/>
    <cellStyle name="Normal 44" xfId="8661"/>
    <cellStyle name="Normal 44 2" xfId="8662"/>
    <cellStyle name="Normal 44 2 2" xfId="8663"/>
    <cellStyle name="Normal 44 2 2 2" xfId="8664"/>
    <cellStyle name="Normal 44 2 2 2 2" xfId="8665"/>
    <cellStyle name="Normal 44 2 2 3" xfId="8666"/>
    <cellStyle name="Normal 44 2 2 3 2" xfId="8667"/>
    <cellStyle name="Normal 44 2 2 4" xfId="8668"/>
    <cellStyle name="Normal 44 2 3" xfId="8669"/>
    <cellStyle name="Normal 44 2 3 2" xfId="8670"/>
    <cellStyle name="Normal 44 2 4" xfId="8671"/>
    <cellStyle name="Normal 44 2 4 2" xfId="8672"/>
    <cellStyle name="Normal 44 2 5" xfId="8673"/>
    <cellStyle name="Normal 44 2 6" xfId="8674"/>
    <cellStyle name="Normal 44 3" xfId="8675"/>
    <cellStyle name="Normal 44 3 2" xfId="8676"/>
    <cellStyle name="Normal 44 3 2 2" xfId="8677"/>
    <cellStyle name="Normal 44 3 3" xfId="8678"/>
    <cellStyle name="Normal 44 3 3 2" xfId="8679"/>
    <cellStyle name="Normal 44 3 4" xfId="8680"/>
    <cellStyle name="Normal 44 4" xfId="8681"/>
    <cellStyle name="Normal 44 4 2" xfId="8682"/>
    <cellStyle name="Normal 44 5" xfId="8683"/>
    <cellStyle name="Normal 44 5 2" xfId="8684"/>
    <cellStyle name="Normal 44 6" xfId="8685"/>
    <cellStyle name="Normal 44 7" xfId="8686"/>
    <cellStyle name="Normal 45" xfId="8687"/>
    <cellStyle name="Normal 45 2" xfId="8688"/>
    <cellStyle name="Normal 45 2 2" xfId="8689"/>
    <cellStyle name="Normal 45 2 2 2" xfId="8690"/>
    <cellStyle name="Normal 45 2 2 2 2" xfId="8691"/>
    <cellStyle name="Normal 45 2 2 3" xfId="8692"/>
    <cellStyle name="Normal 45 2 2 3 2" xfId="8693"/>
    <cellStyle name="Normal 45 2 2 4" xfId="8694"/>
    <cellStyle name="Normal 45 2 3" xfId="8695"/>
    <cellStyle name="Normal 45 2 3 2" xfId="8696"/>
    <cellStyle name="Normal 45 2 4" xfId="8697"/>
    <cellStyle name="Normal 45 2 4 2" xfId="8698"/>
    <cellStyle name="Normal 45 2 5" xfId="8699"/>
    <cellStyle name="Normal 45 2 6" xfId="8700"/>
    <cellStyle name="Normal 45 3" xfId="8701"/>
    <cellStyle name="Normal 45 3 2" xfId="8702"/>
    <cellStyle name="Normal 45 3 2 2" xfId="8703"/>
    <cellStyle name="Normal 45 3 3" xfId="8704"/>
    <cellStyle name="Normal 45 3 3 2" xfId="8705"/>
    <cellStyle name="Normal 45 3 4" xfId="8706"/>
    <cellStyle name="Normal 45 4" xfId="8707"/>
    <cellStyle name="Normal 45 4 2" xfId="8708"/>
    <cellStyle name="Normal 45 5" xfId="8709"/>
    <cellStyle name="Normal 45 5 2" xfId="8710"/>
    <cellStyle name="Normal 45 6" xfId="8711"/>
    <cellStyle name="Normal 45 7" xfId="8712"/>
    <cellStyle name="Normal 46" xfId="8713"/>
    <cellStyle name="Normal 46 2" xfId="8714"/>
    <cellStyle name="Normal 46 2 2" xfId="8715"/>
    <cellStyle name="Normal 46 2 2 2" xfId="8716"/>
    <cellStyle name="Normal 46 2 2 2 2" xfId="8717"/>
    <cellStyle name="Normal 46 2 2 3" xfId="8718"/>
    <cellStyle name="Normal 46 2 2 3 2" xfId="8719"/>
    <cellStyle name="Normal 46 2 2 4" xfId="8720"/>
    <cellStyle name="Normal 46 2 3" xfId="8721"/>
    <cellStyle name="Normal 46 2 3 2" xfId="8722"/>
    <cellStyle name="Normal 46 2 4" xfId="8723"/>
    <cellStyle name="Normal 46 2 4 2" xfId="8724"/>
    <cellStyle name="Normal 46 2 5" xfId="8725"/>
    <cellStyle name="Normal 46 2 6" xfId="8726"/>
    <cellStyle name="Normal 46 3" xfId="8727"/>
    <cellStyle name="Normal 46 3 2" xfId="8728"/>
    <cellStyle name="Normal 46 3 2 2" xfId="8729"/>
    <cellStyle name="Normal 46 3 3" xfId="8730"/>
    <cellStyle name="Normal 46 3 3 2" xfId="8731"/>
    <cellStyle name="Normal 46 3 4" xfId="8732"/>
    <cellStyle name="Normal 46 4" xfId="8733"/>
    <cellStyle name="Normal 46 4 2" xfId="8734"/>
    <cellStyle name="Normal 46 5" xfId="8735"/>
    <cellStyle name="Normal 46 5 2" xfId="8736"/>
    <cellStyle name="Normal 46 6" xfId="8737"/>
    <cellStyle name="Normal 46 7" xfId="8738"/>
    <cellStyle name="Normal 47" xfId="8739"/>
    <cellStyle name="Normal 47 2" xfId="8740"/>
    <cellStyle name="Normal 47 2 2" xfId="8741"/>
    <cellStyle name="Normal 47 2 2 2" xfId="8742"/>
    <cellStyle name="Normal 47 2 3" xfId="8743"/>
    <cellStyle name="Normal 47 2 3 2" xfId="8744"/>
    <cellStyle name="Normal 47 2 4" xfId="8745"/>
    <cellStyle name="Normal 47 3" xfId="8746"/>
    <cellStyle name="Normal 47 3 2" xfId="8747"/>
    <cellStyle name="Normal 47 4" xfId="8748"/>
    <cellStyle name="Normal 47 4 2" xfId="8749"/>
    <cellStyle name="Normal 47 5" xfId="8750"/>
    <cellStyle name="Normal 47 6" xfId="8751"/>
    <cellStyle name="Normal 48" xfId="8752"/>
    <cellStyle name="Normal 48 2" xfId="8753"/>
    <cellStyle name="Normal 48 2 2" xfId="8754"/>
    <cellStyle name="Normal 48 2 2 2" xfId="8755"/>
    <cellStyle name="Normal 48 2 3" xfId="8756"/>
    <cellStyle name="Normal 48 2 3 2" xfId="8757"/>
    <cellStyle name="Normal 48 2 4" xfId="8758"/>
    <cellStyle name="Normal 48 3" xfId="8759"/>
    <cellStyle name="Normal 48 3 2" xfId="8760"/>
    <cellStyle name="Normal 48 4" xfId="8761"/>
    <cellStyle name="Normal 48 4 2" xfId="8762"/>
    <cellStyle name="Normal 48 5" xfId="8763"/>
    <cellStyle name="Normal 48 6" xfId="8764"/>
    <cellStyle name="Normal 49" xfId="8765"/>
    <cellStyle name="Normal 49 2" xfId="8766"/>
    <cellStyle name="Normal 49 2 2" xfId="8767"/>
    <cellStyle name="Normal 49 2 2 2" xfId="8768"/>
    <cellStyle name="Normal 49 2 2 2 2" xfId="8769"/>
    <cellStyle name="Normal 49 2 2 3" xfId="8770"/>
    <cellStyle name="Normal 49 2 2 3 2" xfId="8771"/>
    <cellStyle name="Normal 49 2 2 4" xfId="8772"/>
    <cellStyle name="Normal 49 2 3" xfId="8773"/>
    <cellStyle name="Normal 49 2 3 2" xfId="8774"/>
    <cellStyle name="Normal 49 2 4" xfId="8775"/>
    <cellStyle name="Normal 49 2 4 2" xfId="8776"/>
    <cellStyle name="Normal 49 2 5" xfId="8777"/>
    <cellStyle name="Normal 49 2 6" xfId="8778"/>
    <cellStyle name="Normal 49 3" xfId="8779"/>
    <cellStyle name="Normal 49 3 2" xfId="8780"/>
    <cellStyle name="Normal 49 3 2 2" xfId="8781"/>
    <cellStyle name="Normal 49 3 2 2 2" xfId="8782"/>
    <cellStyle name="Normal 49 3 2 3" xfId="8783"/>
    <cellStyle name="Normal 49 3 2 3 2" xfId="8784"/>
    <cellStyle name="Normal 49 3 2 4" xfId="8785"/>
    <cellStyle name="Normal 49 3 3" xfId="8786"/>
    <cellStyle name="Normal 49 3 3 2" xfId="8787"/>
    <cellStyle name="Normal 49 3 4" xfId="8788"/>
    <cellStyle name="Normal 49 3 4 2" xfId="8789"/>
    <cellStyle name="Normal 49 3 5" xfId="8790"/>
    <cellStyle name="Normal 49 3 6" xfId="8791"/>
    <cellStyle name="Normal 49 4" xfId="8792"/>
    <cellStyle name="Normal 49 4 2" xfId="8793"/>
    <cellStyle name="Normal 49 4 2 2" xfId="8794"/>
    <cellStyle name="Normal 49 4 3" xfId="8795"/>
    <cellStyle name="Normal 49 4 3 2" xfId="8796"/>
    <cellStyle name="Normal 49 4 4" xfId="8797"/>
    <cellStyle name="Normal 49 5" xfId="8798"/>
    <cellStyle name="Normal 49 5 2" xfId="8799"/>
    <cellStyle name="Normal 49 6" xfId="8800"/>
    <cellStyle name="Normal 49 6 2" xfId="8801"/>
    <cellStyle name="Normal 49 7" xfId="8802"/>
    <cellStyle name="Normal 49 8" xfId="8803"/>
    <cellStyle name="Normal 5" xfId="22"/>
    <cellStyle name="Normal 5 10" xfId="8804"/>
    <cellStyle name="Normal 5 10 2" xfId="8805"/>
    <cellStyle name="Normal 5 11" xfId="8806"/>
    <cellStyle name="Normal 5 11 2" xfId="8807"/>
    <cellStyle name="Normal 5 12" xfId="8808"/>
    <cellStyle name="Normal 5 13" xfId="8809"/>
    <cellStyle name="Normal 5 2" xfId="46"/>
    <cellStyle name="Normal 5 2 10" xfId="8810"/>
    <cellStyle name="Normal 5 2 10 2" xfId="8811"/>
    <cellStyle name="Normal 5 2 11" xfId="8812"/>
    <cellStyle name="Normal 5 2 12" xfId="8813"/>
    <cellStyle name="Normal 5 2 12 2" xfId="8814"/>
    <cellStyle name="Normal 5 2 13" xfId="8815"/>
    <cellStyle name="Normal 5 2 14" xfId="8816"/>
    <cellStyle name="Normal 5 2 2" xfId="8817"/>
    <cellStyle name="Normal 5 2 2 2" xfId="8818"/>
    <cellStyle name="Normal 5 2 2 2 2" xfId="8819"/>
    <cellStyle name="Normal 5 2 2 3" xfId="8820"/>
    <cellStyle name="Normal 5 2 2 3 2" xfId="8821"/>
    <cellStyle name="Normal 5 2 2 4" xfId="8822"/>
    <cellStyle name="Normal 5 2 2 5" xfId="8823"/>
    <cellStyle name="Normal 5 2 2 5 2" xfId="8824"/>
    <cellStyle name="Normal 5 2 2 6" xfId="8825"/>
    <cellStyle name="Normal 5 2 3" xfId="8826"/>
    <cellStyle name="Normal 5 2 3 10" xfId="8827"/>
    <cellStyle name="Normal 5 2 3 2" xfId="73"/>
    <cellStyle name="Normal 5 2 3 2 2" xfId="8828"/>
    <cellStyle name="Normal 5 2 3 2 2 2" xfId="8829"/>
    <cellStyle name="Normal 5 2 3 2 2 2 2" xfId="8830"/>
    <cellStyle name="Normal 5 2 3 2 2 3" xfId="8831"/>
    <cellStyle name="Normal 5 2 3 2 2 3 2" xfId="8832"/>
    <cellStyle name="Normal 5 2 3 2 2 4" xfId="8833"/>
    <cellStyle name="Normal 5 2 3 2 3" xfId="8834"/>
    <cellStyle name="Normal 5 2 3 2 3 2" xfId="8835"/>
    <cellStyle name="Normal 5 2 3 2 4" xfId="8836"/>
    <cellStyle name="Normal 5 2 3 2 4 2" xfId="8837"/>
    <cellStyle name="Normal 5 2 3 2 5" xfId="8838"/>
    <cellStyle name="Normal 5 2 3 2 6" xfId="8839"/>
    <cellStyle name="Normal 5 2 3 2 7" xfId="8840"/>
    <cellStyle name="Normal 5 2 3 3" xfId="8841"/>
    <cellStyle name="Normal 5 2 3 3 2" xfId="8842"/>
    <cellStyle name="Normal 5 2 3 3 2 2" xfId="8843"/>
    <cellStyle name="Normal 5 2 3 3 2 2 2" xfId="8844"/>
    <cellStyle name="Normal 5 2 3 3 2 3" xfId="8845"/>
    <cellStyle name="Normal 5 2 3 3 2 3 2" xfId="8846"/>
    <cellStyle name="Normal 5 2 3 3 2 4" xfId="8847"/>
    <cellStyle name="Normal 5 2 3 3 3" xfId="8848"/>
    <cellStyle name="Normal 5 2 3 3 3 2" xfId="8849"/>
    <cellStyle name="Normal 5 2 3 3 4" xfId="8850"/>
    <cellStyle name="Normal 5 2 3 3 4 2" xfId="8851"/>
    <cellStyle name="Normal 5 2 3 3 5" xfId="8852"/>
    <cellStyle name="Normal 5 2 3 3 6" xfId="8853"/>
    <cellStyle name="Normal 5 2 3 4" xfId="8854"/>
    <cellStyle name="Normal 5 2 3 4 2" xfId="8855"/>
    <cellStyle name="Normal 5 2 3 4 2 2" xfId="8856"/>
    <cellStyle name="Normal 5 2 3 4 2 2 2" xfId="8857"/>
    <cellStyle name="Normal 5 2 3 4 2 3" xfId="8858"/>
    <cellStyle name="Normal 5 2 3 4 2 3 2" xfId="8859"/>
    <cellStyle name="Normal 5 2 3 4 2 4" xfId="8860"/>
    <cellStyle name="Normal 5 2 3 4 3" xfId="8861"/>
    <cellStyle name="Normal 5 2 3 4 4" xfId="8862"/>
    <cellStyle name="Normal 5 2 3 4 4 2" xfId="8863"/>
    <cellStyle name="Normal 5 2 3 4 5" xfId="8864"/>
    <cellStyle name="Normal 5 2 3 5" xfId="8865"/>
    <cellStyle name="Normal 5 2 3 5 2" xfId="8866"/>
    <cellStyle name="Normal 5 2 3 5 2 2" xfId="8867"/>
    <cellStyle name="Normal 5 2 3 5 2 2 2" xfId="8868"/>
    <cellStyle name="Normal 5 2 3 5 2 3" xfId="8869"/>
    <cellStyle name="Normal 5 2 3 5 2 3 2" xfId="8870"/>
    <cellStyle name="Normal 5 2 3 5 2 4" xfId="75"/>
    <cellStyle name="Normal 5 2 3 5 2 4 2" xfId="8871"/>
    <cellStyle name="Normal 5 2 3 5 2 4 2 2" xfId="8872"/>
    <cellStyle name="Normal 5 2 3 5 2 4 3" xfId="8873"/>
    <cellStyle name="Normal 5 2 3 5 2 5" xfId="8874"/>
    <cellStyle name="Normal 5 2 3 5 3" xfId="8875"/>
    <cellStyle name="Normal 5 2 3 5 3 2" xfId="8876"/>
    <cellStyle name="Normal 5 2 3 5 4" xfId="8877"/>
    <cellStyle name="Normal 5 2 3 5 4 2" xfId="8878"/>
    <cellStyle name="Normal 5 2 3 5 5" xfId="8879"/>
    <cellStyle name="Normal 5 2 3 6" xfId="8880"/>
    <cellStyle name="Normal 5 2 3 6 2" xfId="8881"/>
    <cellStyle name="Normal 5 2 3 6 2 2" xfId="8882"/>
    <cellStyle name="Normal 5 2 3 6 3" xfId="8883"/>
    <cellStyle name="Normal 5 2 3 6 3 2" xfId="8884"/>
    <cellStyle name="Normal 5 2 3 6 4" xfId="8885"/>
    <cellStyle name="Normal 5 2 3 7" xfId="8886"/>
    <cellStyle name="Normal 5 2 3 8" xfId="8887"/>
    <cellStyle name="Normal 5 2 3 8 2" xfId="8888"/>
    <cellStyle name="Normal 5 2 3 9" xfId="8889"/>
    <cellStyle name="Normal 5 2 4" xfId="8890"/>
    <cellStyle name="Normal 5 2 4 2" xfId="8891"/>
    <cellStyle name="Normal 5 2 4 2 2" xfId="8892"/>
    <cellStyle name="Normal 5 2 4 2 2 2" xfId="8893"/>
    <cellStyle name="Normal 5 2 4 2 3" xfId="8894"/>
    <cellStyle name="Normal 5 2 4 2 3 2" xfId="8895"/>
    <cellStyle name="Normal 5 2 4 2 4" xfId="8896"/>
    <cellStyle name="Normal 5 2 4 3" xfId="8897"/>
    <cellStyle name="Normal 5 2 4 3 2" xfId="8898"/>
    <cellStyle name="Normal 5 2 4 4" xfId="8899"/>
    <cellStyle name="Normal 5 2 4 4 2" xfId="8900"/>
    <cellStyle name="Normal 5 2 4 5" xfId="8901"/>
    <cellStyle name="Normal 5 2 4 5 2" xfId="8902"/>
    <cellStyle name="Normal 5 2 4 6" xfId="8903"/>
    <cellStyle name="Normal 5 2 4 7" xfId="8904"/>
    <cellStyle name="Normal 5 2 5" xfId="8905"/>
    <cellStyle name="Normal 5 2 5 2" xfId="8906"/>
    <cellStyle name="Normal 5 2 5 2 2" xfId="8907"/>
    <cellStyle name="Normal 5 2 5 2 2 2" xfId="8908"/>
    <cellStyle name="Normal 5 2 5 2 3" xfId="8909"/>
    <cellStyle name="Normal 5 2 5 2 3 2" xfId="8910"/>
    <cellStyle name="Normal 5 2 5 2 4" xfId="8911"/>
    <cellStyle name="Normal 5 2 5 3" xfId="8912"/>
    <cellStyle name="Normal 5 2 5 4" xfId="8913"/>
    <cellStyle name="Normal 5 2 5 4 2" xfId="8914"/>
    <cellStyle name="Normal 5 2 5 5" xfId="8915"/>
    <cellStyle name="Normal 5 2 6" xfId="8916"/>
    <cellStyle name="Normal 5 2 6 2" xfId="8917"/>
    <cellStyle name="Normal 5 2 6 2 2" xfId="8918"/>
    <cellStyle name="Normal 5 2 6 2 2 2" xfId="8919"/>
    <cellStyle name="Normal 5 2 6 2 3" xfId="8920"/>
    <cellStyle name="Normal 5 2 6 2 3 2" xfId="8921"/>
    <cellStyle name="Normal 5 2 6 2 4" xfId="8922"/>
    <cellStyle name="Normal 5 2 6 3" xfId="8923"/>
    <cellStyle name="Normal 5 2 6 3 2" xfId="8924"/>
    <cellStyle name="Normal 5 2 6 3 2 2" xfId="8925"/>
    <cellStyle name="Normal 5 2 6 3 3" xfId="8926"/>
    <cellStyle name="Normal 5 2 6 3 3 2" xfId="8927"/>
    <cellStyle name="Normal 5 2 6 3 4" xfId="70"/>
    <cellStyle name="Normal 5 2 6 3 4 2" xfId="8928"/>
    <cellStyle name="Normal 5 2 6 3 4 3" xfId="8929"/>
    <cellStyle name="Normal 5 2 6 3 5" xfId="8930"/>
    <cellStyle name="Normal 5 2 6 4" xfId="8931"/>
    <cellStyle name="Normal 5 2 6 4 2" xfId="8932"/>
    <cellStyle name="Normal 5 2 6 5" xfId="8933"/>
    <cellStyle name="Normal 5 2 6 5 2" xfId="8934"/>
    <cellStyle name="Normal 5 2 6 6" xfId="8935"/>
    <cellStyle name="Normal 5 2 6 7" xfId="8936"/>
    <cellStyle name="Normal 5 2 7" xfId="8937"/>
    <cellStyle name="Normal 5 2 7 2" xfId="8938"/>
    <cellStyle name="Normal 5 2 7 2 2" xfId="8939"/>
    <cellStyle name="Normal 5 2 7 3" xfId="8940"/>
    <cellStyle name="Normal 5 2 7 3 2" xfId="8941"/>
    <cellStyle name="Normal 5 2 7 4" xfId="8942"/>
    <cellStyle name="Normal 5 2 7 5" xfId="8943"/>
    <cellStyle name="Normal 5 2 8" xfId="8944"/>
    <cellStyle name="Normal 5 2 8 2" xfId="8945"/>
    <cellStyle name="Normal 5 2 8 2 2" xfId="8946"/>
    <cellStyle name="Normal 5 2 8 3" xfId="8947"/>
    <cellStyle name="Normal 5 2 8 3 2" xfId="8948"/>
    <cellStyle name="Normal 5 2 8 4" xfId="8949"/>
    <cellStyle name="Normal 5 2 8 5" xfId="8950"/>
    <cellStyle name="Normal 5 2 9" xfId="8951"/>
    <cellStyle name="Normal 5 2 9 2" xfId="8952"/>
    <cellStyle name="Normal 5 3" xfId="8953"/>
    <cellStyle name="Normal 5 3 2" xfId="8954"/>
    <cellStyle name="Normal 5 3 2 2" xfId="8955"/>
    <cellStyle name="Normal 5 3 2 2 2" xfId="8956"/>
    <cellStyle name="Normal 5 3 2 2 2 2" xfId="8957"/>
    <cellStyle name="Normal 5 3 2 2 2 2 2" xfId="8958"/>
    <cellStyle name="Normal 5 3 2 2 2 3" xfId="8959"/>
    <cellStyle name="Normal 5 3 2 2 2 3 2" xfId="8960"/>
    <cellStyle name="Normal 5 3 2 2 2 4" xfId="8961"/>
    <cellStyle name="Normal 5 3 2 2 3" xfId="8962"/>
    <cellStyle name="Normal 5 3 2 2 4" xfId="8963"/>
    <cellStyle name="Normal 5 3 2 2 4 2" xfId="8964"/>
    <cellStyle name="Normal 5 3 2 2 5" xfId="8965"/>
    <cellStyle name="Normal 5 3 2 3" xfId="8966"/>
    <cellStyle name="Normal 5 3 2 3 2" xfId="8967"/>
    <cellStyle name="Normal 5 3 2 3 2 2" xfId="8968"/>
    <cellStyle name="Normal 5 3 2 3 2 2 2" xfId="8969"/>
    <cellStyle name="Normal 5 3 2 3 2 3" xfId="8970"/>
    <cellStyle name="Normal 5 3 2 3 2 3 2" xfId="8971"/>
    <cellStyle name="Normal 5 3 2 3 2 4" xfId="63"/>
    <cellStyle name="Normal 5 3 2 3 2 4 2" xfId="8972"/>
    <cellStyle name="Normal 5 3 2 3 2 4 2 2" xfId="8973"/>
    <cellStyle name="Normal 5 3 2 3 2 4 3" xfId="8974"/>
    <cellStyle name="Normal 5 3 2 3 2 5" xfId="8975"/>
    <cellStyle name="Normal 5 3 2 3 3" xfId="8976"/>
    <cellStyle name="Normal 5 3 2 3 3 2" xfId="8977"/>
    <cellStyle name="Normal 5 3 2 3 4" xfId="8978"/>
    <cellStyle name="Normal 5 3 2 3 4 2" xfId="8979"/>
    <cellStyle name="Normal 5 3 2 3 5" xfId="8980"/>
    <cellStyle name="Normal 5 3 2 4" xfId="8981"/>
    <cellStyle name="Normal 5 3 2 5" xfId="8982"/>
    <cellStyle name="Normal 5 3 2 5 2" xfId="8983"/>
    <cellStyle name="Normal 5 3 2 6" xfId="8984"/>
    <cellStyle name="Normal 5 3 3" xfId="8985"/>
    <cellStyle name="Normal 5 3 3 2" xfId="8986"/>
    <cellStyle name="Normal 5 3 3 2 2" xfId="8987"/>
    <cellStyle name="Normal 5 3 3 2 2 2" xfId="8988"/>
    <cellStyle name="Normal 5 3 3 2 3" xfId="8989"/>
    <cellStyle name="Normal 5 3 3 2 3 2" xfId="8990"/>
    <cellStyle name="Normal 5 3 3 2 4" xfId="8991"/>
    <cellStyle name="Normal 5 3 3 3" xfId="8992"/>
    <cellStyle name="Normal 5 3 3 3 2" xfId="8993"/>
    <cellStyle name="Normal 5 3 3 4" xfId="8994"/>
    <cellStyle name="Normal 5 3 3 4 2" xfId="8995"/>
    <cellStyle name="Normal 5 3 3 5" xfId="8996"/>
    <cellStyle name="Normal 5 3 3 5 2" xfId="8997"/>
    <cellStyle name="Normal 5 3 3 5 2 2" xfId="8998"/>
    <cellStyle name="Normal 5 3 3 6" xfId="8999"/>
    <cellStyle name="Normal 5 3 3 7" xfId="9000"/>
    <cellStyle name="Normal 5 3 4" xfId="9001"/>
    <cellStyle name="Normal 5 3 4 2" xfId="9002"/>
    <cellStyle name="Normal 5 3 4 2 2" xfId="9003"/>
    <cellStyle name="Normal 5 3 4 2 2 2" xfId="9004"/>
    <cellStyle name="Normal 5 3 4 2 3" xfId="9005"/>
    <cellStyle name="Normal 5 3 4 2 3 2" xfId="9006"/>
    <cellStyle name="Normal 5 3 4 2 4" xfId="9007"/>
    <cellStyle name="Normal 5 3 4 3" xfId="9008"/>
    <cellStyle name="Normal 5 3 4 3 2" xfId="9009"/>
    <cellStyle name="Normal 5 3 4 3 2 2" xfId="9010"/>
    <cellStyle name="Normal 5 3 4 3 3" xfId="9011"/>
    <cellStyle name="Normal 5 3 4 3 3 2" xfId="9012"/>
    <cellStyle name="Normal 5 3 4 3 4" xfId="61"/>
    <cellStyle name="Normal 5 3 4 3 4 2" xfId="9013"/>
    <cellStyle name="Normal 5 3 4 3 4 3" xfId="9014"/>
    <cellStyle name="Normal 5 3 4 3 5" xfId="9015"/>
    <cellStyle name="Normal 5 3 4 4" xfId="9016"/>
    <cellStyle name="Normal 5 3 4 4 2" xfId="9017"/>
    <cellStyle name="Normal 5 3 4 5" xfId="9018"/>
    <cellStyle name="Normal 5 3 4 5 2" xfId="9019"/>
    <cellStyle name="Normal 5 3 4 6" xfId="9020"/>
    <cellStyle name="Normal 5 3 4 7" xfId="9021"/>
    <cellStyle name="Normal 5 3 5" xfId="9022"/>
    <cellStyle name="Normal 5 3 5 2" xfId="9023"/>
    <cellStyle name="Normal 5 3 5 2 2" xfId="9024"/>
    <cellStyle name="Normal 5 3 5 3" xfId="9025"/>
    <cellStyle name="Normal 5 3 5 3 2" xfId="9026"/>
    <cellStyle name="Normal 5 3 5 4" xfId="9027"/>
    <cellStyle name="Normal 5 3 6" xfId="9028"/>
    <cellStyle name="Normal 5 3 6 2" xfId="9029"/>
    <cellStyle name="Normal 5 3 7" xfId="9030"/>
    <cellStyle name="Normal 5 3 7 2" xfId="9031"/>
    <cellStyle name="Normal 5 3 8" xfId="9032"/>
    <cellStyle name="Normal 5 3 9" xfId="9033"/>
    <cellStyle name="Normal 5 4" xfId="9034"/>
    <cellStyle name="Normal 5 4 2" xfId="9035"/>
    <cellStyle name="Normal 5 4 2 2" xfId="9036"/>
    <cellStyle name="Normal 5 4 2 2 2" xfId="9037"/>
    <cellStyle name="Normal 5 4 2 3" xfId="9038"/>
    <cellStyle name="Normal 5 4 2 3 2" xfId="9039"/>
    <cellStyle name="Normal 5 4 2 4" xfId="9040"/>
    <cellStyle name="Normal 5 4 3" xfId="9041"/>
    <cellStyle name="Normal 5 4 3 2" xfId="9042"/>
    <cellStyle name="Normal 5 4 4" xfId="9043"/>
    <cellStyle name="Normal 5 4 4 2" xfId="9044"/>
    <cellStyle name="Normal 5 4 5" xfId="9045"/>
    <cellStyle name="Normal 5 4 6" xfId="9046"/>
    <cellStyle name="Normal 5 5" xfId="9047"/>
    <cellStyle name="Normal 5 5 2" xfId="9048"/>
    <cellStyle name="Normal 5 5 2 2" xfId="9049"/>
    <cellStyle name="Normal 5 5 2 2 2" xfId="9050"/>
    <cellStyle name="Normal 5 5 2 3" xfId="9051"/>
    <cellStyle name="Normal 5 5 2 3 2" xfId="9052"/>
    <cellStyle name="Normal 5 5 2 4" xfId="9053"/>
    <cellStyle name="Normal 5 5 3" xfId="9054"/>
    <cellStyle name="Normal 5 5 3 2" xfId="9055"/>
    <cellStyle name="Normal 5 5 4" xfId="9056"/>
    <cellStyle name="Normal 5 5 4 2" xfId="9057"/>
    <cellStyle name="Normal 5 5 5" xfId="9058"/>
    <cellStyle name="Normal 5 5 5 2" xfId="9059"/>
    <cellStyle name="Normal 5 5 6" xfId="9060"/>
    <cellStyle name="Normal 5 5 7" xfId="9061"/>
    <cellStyle name="Normal 5 6" xfId="9062"/>
    <cellStyle name="Normal 5 6 2" xfId="9063"/>
    <cellStyle name="Normal 5 6 2 2" xfId="9064"/>
    <cellStyle name="Normal 5 6 3" xfId="9065"/>
    <cellStyle name="Normal 5 6 3 2" xfId="9066"/>
    <cellStyle name="Normal 5 6 4" xfId="9067"/>
    <cellStyle name="Normal 5 6 5" xfId="9068"/>
    <cellStyle name="Normal 5 7" xfId="9069"/>
    <cellStyle name="Normal 5 7 2" xfId="9070"/>
    <cellStyle name="Normal 5 7 2 2" xfId="9071"/>
    <cellStyle name="Normal 5 7 3" xfId="9072"/>
    <cellStyle name="Normal 5 7 3 2" xfId="9073"/>
    <cellStyle name="Normal 5 7 4" xfId="9074"/>
    <cellStyle name="Normal 5 7 5" xfId="9075"/>
    <cellStyle name="Normal 5 8" xfId="9076"/>
    <cellStyle name="Normal 5 8 2" xfId="9077"/>
    <cellStyle name="Normal 5 8 2 2" xfId="9078"/>
    <cellStyle name="Normal 5 8 3" xfId="9079"/>
    <cellStyle name="Normal 5 8 3 2" xfId="9080"/>
    <cellStyle name="Normal 5 8 4" xfId="9081"/>
    <cellStyle name="Normal 5 8 5" xfId="9082"/>
    <cellStyle name="Normal 5 9" xfId="9083"/>
    <cellStyle name="Normal 5 9 2" xfId="9084"/>
    <cellStyle name="Normal 5 9 2 2" xfId="9085"/>
    <cellStyle name="Normal 5 9 3" xfId="9086"/>
    <cellStyle name="Normal 5 9 3 2" xfId="9087"/>
    <cellStyle name="Normal 5 9 4" xfId="9088"/>
    <cellStyle name="Normal 5_100713 Data Request for Statistics Center Abu Dhabi" xfId="9089"/>
    <cellStyle name="Normal 50" xfId="9090"/>
    <cellStyle name="Normal 50 2" xfId="9091"/>
    <cellStyle name="Normal 50 2 2" xfId="9092"/>
    <cellStyle name="Normal 50 2 2 2" xfId="9093"/>
    <cellStyle name="Normal 50 2 3" xfId="9094"/>
    <cellStyle name="Normal 50 2 3 2" xfId="9095"/>
    <cellStyle name="Normal 50 2 4" xfId="9096"/>
    <cellStyle name="Normal 50 3" xfId="9097"/>
    <cellStyle name="Normal 50 3 2" xfId="9098"/>
    <cellStyle name="Normal 50 4" xfId="9099"/>
    <cellStyle name="Normal 50 4 2" xfId="9100"/>
    <cellStyle name="Normal 50 5" xfId="9101"/>
    <cellStyle name="Normal 50 6" xfId="9102"/>
    <cellStyle name="Normal 51" xfId="9103"/>
    <cellStyle name="Normal 51 2" xfId="9104"/>
    <cellStyle name="Normal 51 2 2" xfId="9105"/>
    <cellStyle name="Normal 51 3" xfId="9106"/>
    <cellStyle name="Normal 52" xfId="9107"/>
    <cellStyle name="Normal 52 2" xfId="9108"/>
    <cellStyle name="Normal 52 2 2" xfId="9109"/>
    <cellStyle name="Normal 52 3" xfId="9110"/>
    <cellStyle name="Normal 53" xfId="9111"/>
    <cellStyle name="Normal 53 2" xfId="9112"/>
    <cellStyle name="Normal 53 2 2" xfId="9113"/>
    <cellStyle name="Normal 53 2 2 2" xfId="9114"/>
    <cellStyle name="Normal 53 2 3" xfId="9115"/>
    <cellStyle name="Normal 53 2 3 2" xfId="9116"/>
    <cellStyle name="Normal 53 2 4" xfId="9117"/>
    <cellStyle name="Normal 53 3" xfId="9118"/>
    <cellStyle name="Normal 53 3 2" xfId="9119"/>
    <cellStyle name="Normal 53 4" xfId="9120"/>
    <cellStyle name="Normal 53 4 2" xfId="9121"/>
    <cellStyle name="Normal 53 5" xfId="9122"/>
    <cellStyle name="Normal 53 6" xfId="9123"/>
    <cellStyle name="Normal 54" xfId="9124"/>
    <cellStyle name="Normal 54 2" xfId="9125"/>
    <cellStyle name="Normal 54 2 2" xfId="9126"/>
    <cellStyle name="Normal 54 3" xfId="9127"/>
    <cellStyle name="Normal 55" xfId="9128"/>
    <cellStyle name="Normal 55 2" xfId="9129"/>
    <cellStyle name="Normal 55 2 2" xfId="9130"/>
    <cellStyle name="Normal 55 3" xfId="9131"/>
    <cellStyle name="Normal 55 3 2" xfId="9132"/>
    <cellStyle name="Normal 55 4" xfId="9133"/>
    <cellStyle name="Normal 55 4 2" xfId="9134"/>
    <cellStyle name="Normal 55 5" xfId="9135"/>
    <cellStyle name="Normal 56" xfId="9136"/>
    <cellStyle name="Normal 56 2" xfId="9137"/>
    <cellStyle name="Normal 56 2 2" xfId="9138"/>
    <cellStyle name="Normal 56 3" xfId="9139"/>
    <cellStyle name="Normal 56 3 2" xfId="9140"/>
    <cellStyle name="Normal 56 4" xfId="9141"/>
    <cellStyle name="Normal 56 4 2" xfId="9142"/>
    <cellStyle name="Normal 56 5" xfId="9143"/>
    <cellStyle name="Normal 57" xfId="9144"/>
    <cellStyle name="Normal 57 2" xfId="9145"/>
    <cellStyle name="Normal 57 2 2" xfId="9146"/>
    <cellStyle name="Normal 57 3" xfId="9147"/>
    <cellStyle name="Normal 57 3 2" xfId="9148"/>
    <cellStyle name="Normal 57 4" xfId="9149"/>
    <cellStyle name="Normal 57 4 2" xfId="9150"/>
    <cellStyle name="Normal 57 5" xfId="9151"/>
    <cellStyle name="Normal 58" xfId="9152"/>
    <cellStyle name="Normal 58 2" xfId="9153"/>
    <cellStyle name="Normal 58 2 2" xfId="9154"/>
    <cellStyle name="Normal 58 3" xfId="9155"/>
    <cellStyle name="Normal 58 3 2" xfId="9156"/>
    <cellStyle name="Normal 58 4" xfId="9157"/>
    <cellStyle name="Normal 59" xfId="9158"/>
    <cellStyle name="Normal 59 2" xfId="9159"/>
    <cellStyle name="Normal 59 2 2" xfId="9160"/>
    <cellStyle name="Normal 59 2 2 2" xfId="9161"/>
    <cellStyle name="Normal 59 2 3" xfId="9162"/>
    <cellStyle name="Normal 59 2 3 2" xfId="9163"/>
    <cellStyle name="Normal 59 2 4" xfId="9164"/>
    <cellStyle name="Normal 59 3" xfId="9165"/>
    <cellStyle name="Normal 59 3 2" xfId="9166"/>
    <cellStyle name="Normal 59 4" xfId="9167"/>
    <cellStyle name="Normal 59 4 2" xfId="9168"/>
    <cellStyle name="Normal 59 5" xfId="9169"/>
    <cellStyle name="Normal 59 6" xfId="9170"/>
    <cellStyle name="Normal 6" xfId="23"/>
    <cellStyle name="Normal 6 10" xfId="9171"/>
    <cellStyle name="Normal 6 10 2" xfId="9172"/>
    <cellStyle name="Normal 6 10 2 2" xfId="9173"/>
    <cellStyle name="Normal 6 10 2 2 2" xfId="9174"/>
    <cellStyle name="Normal 6 10 2 3" xfId="9175"/>
    <cellStyle name="Normal 6 10 2 3 2" xfId="9176"/>
    <cellStyle name="Normal 6 10 2 4" xfId="9177"/>
    <cellStyle name="Normal 6 10 3" xfId="9178"/>
    <cellStyle name="Normal 6 10 3 2" xfId="9179"/>
    <cellStyle name="Normal 6 10 4" xfId="9180"/>
    <cellStyle name="Normal 6 10 4 2" xfId="9181"/>
    <cellStyle name="Normal 6 10 5" xfId="9182"/>
    <cellStyle name="Normal 6 10 6" xfId="9183"/>
    <cellStyle name="Normal 6 11" xfId="9184"/>
    <cellStyle name="Normal 6 11 2" xfId="9185"/>
    <cellStyle name="Normal 6 2" xfId="9186"/>
    <cellStyle name="Normal 6 2 2" xfId="9187"/>
    <cellStyle name="Normal 6 2 2 2" xfId="9188"/>
    <cellStyle name="Normal 6 2 3" xfId="9189"/>
    <cellStyle name="Normal 6 3" xfId="9190"/>
    <cellStyle name="Normal 6 3 2" xfId="9191"/>
    <cellStyle name="Normal 6 3 2 2" xfId="9192"/>
    <cellStyle name="Normal 6 3 3" xfId="9193"/>
    <cellStyle name="Normal 6 4" xfId="9194"/>
    <cellStyle name="Normal 6 4 2" xfId="9195"/>
    <cellStyle name="Normal 6 4 2 2" xfId="9196"/>
    <cellStyle name="Normal 6 4 3" xfId="9197"/>
    <cellStyle name="Normal 6 5" xfId="9198"/>
    <cellStyle name="Normal 6 5 2" xfId="9199"/>
    <cellStyle name="Normal 6 5 2 2" xfId="9200"/>
    <cellStyle name="Normal 6 5 3" xfId="9201"/>
    <cellStyle name="Normal 6 6" xfId="9202"/>
    <cellStyle name="Normal 6 6 2" xfId="9203"/>
    <cellStyle name="Normal 6 6 2 2" xfId="9204"/>
    <cellStyle name="Normal 6 6 3" xfId="9205"/>
    <cellStyle name="Normal 6 7" xfId="9206"/>
    <cellStyle name="Normal 6 7 2" xfId="9207"/>
    <cellStyle name="Normal 6 7 2 2" xfId="9208"/>
    <cellStyle name="Normal 6 7 3" xfId="9209"/>
    <cellStyle name="Normal 6 8" xfId="9210"/>
    <cellStyle name="Normal 6 8 2" xfId="9211"/>
    <cellStyle name="Normal 6 8 2 2" xfId="9212"/>
    <cellStyle name="Normal 6 8 3" xfId="9213"/>
    <cellStyle name="Normal 6 8 3 2" xfId="9214"/>
    <cellStyle name="Normal 6 8 4" xfId="9215"/>
    <cellStyle name="Normal 6 9" xfId="9216"/>
    <cellStyle name="Normal 6 9 2" xfId="9217"/>
    <cellStyle name="Normal 6_100713 Data Request for Statistics Center Abu Dhabi" xfId="9218"/>
    <cellStyle name="Normal 60" xfId="9219"/>
    <cellStyle name="Normal 60 2" xfId="9220"/>
    <cellStyle name="Normal 60 2 2" xfId="9221"/>
    <cellStyle name="Normal 60 2 2 2" xfId="9222"/>
    <cellStyle name="Normal 60 2 2 2 2" xfId="9223"/>
    <cellStyle name="Normal 60 2 2 3" xfId="9224"/>
    <cellStyle name="Normal 60 2 2 3 2" xfId="9225"/>
    <cellStyle name="Normal 60 2 2 4" xfId="9226"/>
    <cellStyle name="Normal 60 2 3" xfId="9227"/>
    <cellStyle name="Normal 60 2 3 2" xfId="9228"/>
    <cellStyle name="Normal 60 2 4" xfId="9229"/>
    <cellStyle name="Normal 60 2 4 2" xfId="9230"/>
    <cellStyle name="Normal 60 2 5" xfId="9231"/>
    <cellStyle name="Normal 60 2 6" xfId="9232"/>
    <cellStyle name="Normal 60 3" xfId="9233"/>
    <cellStyle name="Normal 60 3 2" xfId="9234"/>
    <cellStyle name="Normal 60 3 2 2" xfId="9235"/>
    <cellStyle name="Normal 60 3 3" xfId="9236"/>
    <cellStyle name="Normal 60 3 3 2" xfId="9237"/>
    <cellStyle name="Normal 60 3 4" xfId="9238"/>
    <cellStyle name="Normal 60 4" xfId="9239"/>
    <cellStyle name="Normal 60 4 2" xfId="9240"/>
    <cellStyle name="Normal 60 5" xfId="9241"/>
    <cellStyle name="Normal 60 5 2" xfId="9242"/>
    <cellStyle name="Normal 60 6" xfId="9243"/>
    <cellStyle name="Normal 60 7" xfId="9244"/>
    <cellStyle name="Normal 61" xfId="9245"/>
    <cellStyle name="Normal 61 2" xfId="9246"/>
    <cellStyle name="Normal 61 2 2" xfId="9247"/>
    <cellStyle name="Normal 61 2 3" xfId="9248"/>
    <cellStyle name="Normal 61 3" xfId="9249"/>
    <cellStyle name="Normal 61 4" xfId="9250"/>
    <cellStyle name="Normal 61 4 2" xfId="9251"/>
    <cellStyle name="Normal 61 5" xfId="9252"/>
    <cellStyle name="Normal 62" xfId="9253"/>
    <cellStyle name="Normal 62 2" xfId="9254"/>
    <cellStyle name="Normal 62 2 2" xfId="9255"/>
    <cellStyle name="Normal 62 2 3" xfId="9256"/>
    <cellStyle name="Normal 62 3" xfId="9257"/>
    <cellStyle name="Normal 62 3 2" xfId="9258"/>
    <cellStyle name="Normal 62 3 3" xfId="9259"/>
    <cellStyle name="Normal 62 4" xfId="9260"/>
    <cellStyle name="Normal 62 4 2" xfId="9261"/>
    <cellStyle name="Normal 62 5" xfId="9262"/>
    <cellStyle name="Normal 63" xfId="9263"/>
    <cellStyle name="Normal 63 2" xfId="9264"/>
    <cellStyle name="Normal 63 2 2" xfId="9265"/>
    <cellStyle name="Normal 63 3" xfId="9266"/>
    <cellStyle name="Normal 64" xfId="9267"/>
    <cellStyle name="Normal 64 2" xfId="9268"/>
    <cellStyle name="Normal 64 2 2" xfId="9269"/>
    <cellStyle name="Normal 64 3" xfId="9270"/>
    <cellStyle name="Normal 65" xfId="9271"/>
    <cellStyle name="Normal 65 2" xfId="9272"/>
    <cellStyle name="Normal 65 2 2" xfId="9273"/>
    <cellStyle name="Normal 65 3" xfId="9274"/>
    <cellStyle name="Normal 66" xfId="9275"/>
    <cellStyle name="Normal 66 2" xfId="9276"/>
    <cellStyle name="Normal 66 2 2" xfId="9277"/>
    <cellStyle name="Normal 66 3" xfId="9278"/>
    <cellStyle name="Normal 67" xfId="9279"/>
    <cellStyle name="Normal 67 2" xfId="9280"/>
    <cellStyle name="Normal 67 2 2" xfId="9281"/>
    <cellStyle name="Normal 67 2 2 2" xfId="9282"/>
    <cellStyle name="Normal 67 2 2 2 2" xfId="9283"/>
    <cellStyle name="Normal 67 2 2 3" xfId="9284"/>
    <cellStyle name="Normal 67 2 2 3 2" xfId="9285"/>
    <cellStyle name="Normal 67 2 2 4" xfId="9286"/>
    <cellStyle name="Normal 67 2 3" xfId="9287"/>
    <cellStyle name="Normal 67 2 3 2" xfId="9288"/>
    <cellStyle name="Normal 67 2 4" xfId="9289"/>
    <cellStyle name="Normal 67 2 4 2" xfId="9290"/>
    <cellStyle name="Normal 67 2 5" xfId="9291"/>
    <cellStyle name="Normal 67 2 6" xfId="9292"/>
    <cellStyle name="Normal 67 3" xfId="9293"/>
    <cellStyle name="Normal 67 3 2" xfId="9294"/>
    <cellStyle name="Normal 67 3 2 2" xfId="9295"/>
    <cellStyle name="Normal 67 3 2 2 2" xfId="9296"/>
    <cellStyle name="Normal 67 3 2 3" xfId="9297"/>
    <cellStyle name="Normal 67 3 2 3 2" xfId="9298"/>
    <cellStyle name="Normal 67 3 2 4" xfId="9299"/>
    <cellStyle name="Normal 67 3 3" xfId="9300"/>
    <cellStyle name="Normal 67 3 3 2" xfId="9301"/>
    <cellStyle name="Normal 67 3 4" xfId="9302"/>
    <cellStyle name="Normal 67 3 4 2" xfId="9303"/>
    <cellStyle name="Normal 67 3 5" xfId="9304"/>
    <cellStyle name="Normal 67 3 6" xfId="9305"/>
    <cellStyle name="Normal 67 4" xfId="9306"/>
    <cellStyle name="Normal 67 4 2" xfId="9307"/>
    <cellStyle name="Normal 67 4 2 2" xfId="9308"/>
    <cellStyle name="Normal 67 4 3" xfId="9309"/>
    <cellStyle name="Normal 67 4 3 2" xfId="9310"/>
    <cellStyle name="Normal 67 4 4" xfId="9311"/>
    <cellStyle name="Normal 67 5" xfId="9312"/>
    <cellStyle name="Normal 67 5 2" xfId="9313"/>
    <cellStyle name="Normal 67 6" xfId="9314"/>
    <cellStyle name="Normal 67 6 2" xfId="9315"/>
    <cellStyle name="Normal 67 7" xfId="9316"/>
    <cellStyle name="Normal 67 8" xfId="9317"/>
    <cellStyle name="Normal 68" xfId="9318"/>
    <cellStyle name="Normal 68 2" xfId="9319"/>
    <cellStyle name="Normal 68 2 2" xfId="9320"/>
    <cellStyle name="Normal 68 2 2 2" xfId="9321"/>
    <cellStyle name="Normal 68 2 3" xfId="9322"/>
    <cellStyle name="Normal 68 2 3 2" xfId="9323"/>
    <cellStyle name="Normal 68 2 4" xfId="9324"/>
    <cellStyle name="Normal 68 3" xfId="9325"/>
    <cellStyle name="Normal 68 3 2" xfId="9326"/>
    <cellStyle name="Normal 68 4" xfId="9327"/>
    <cellStyle name="Normal 68 4 2" xfId="9328"/>
    <cellStyle name="Normal 68 5" xfId="9329"/>
    <cellStyle name="Normal 68 6" xfId="9330"/>
    <cellStyle name="Normal 69" xfId="9331"/>
    <cellStyle name="Normal 69 2" xfId="9332"/>
    <cellStyle name="Normal 69 2 2" xfId="9333"/>
    <cellStyle name="Normal 69 3" xfId="9334"/>
    <cellStyle name="Normal 69 3 2" xfId="9335"/>
    <cellStyle name="Normal 69 4" xfId="9336"/>
    <cellStyle name="Normal 7" xfId="34"/>
    <cellStyle name="Normal 7 2" xfId="51"/>
    <cellStyle name="Normal 7 2 2" xfId="9337"/>
    <cellStyle name="Normal 7 2 2 2" xfId="9338"/>
    <cellStyle name="Normal 7 2 3" xfId="9339"/>
    <cellStyle name="Normal 7 2 3 2" xfId="9340"/>
    <cellStyle name="Normal 7 2 4" xfId="9341"/>
    <cellStyle name="Normal 7 2 4 2" xfId="9342"/>
    <cellStyle name="Normal 7 2 5" xfId="9343"/>
    <cellStyle name="Normal 7 2 5 2" xfId="9344"/>
    <cellStyle name="Normal 7 2 6" xfId="9345"/>
    <cellStyle name="Normal 7 2 7" xfId="9346"/>
    <cellStyle name="Normal 7 2 7 2" xfId="9347"/>
    <cellStyle name="Normal 7 2 8" xfId="9348"/>
    <cellStyle name="Normal 7 2 9" xfId="9349"/>
    <cellStyle name="Normal 7 3" xfId="9350"/>
    <cellStyle name="Normal 7 3 2" xfId="9351"/>
    <cellStyle name="Normal 7 3 2 2" xfId="9352"/>
    <cellStyle name="Normal 7 3 3" xfId="9353"/>
    <cellStyle name="Normal 7 3 4" xfId="9354"/>
    <cellStyle name="Normal 7 4" xfId="9355"/>
    <cellStyle name="Normal 7 4 2" xfId="9356"/>
    <cellStyle name="Normal 7 5" xfId="9357"/>
    <cellStyle name="Normal 7 5 2" xfId="9358"/>
    <cellStyle name="Normal 7 5 2 2" xfId="9359"/>
    <cellStyle name="Normal 7 5 3" xfId="9360"/>
    <cellStyle name="Normal 7 5 3 2" xfId="9361"/>
    <cellStyle name="Normal 7 5 4" xfId="9362"/>
    <cellStyle name="Normal 7 5 5" xfId="9363"/>
    <cellStyle name="Normal 7 6" xfId="9364"/>
    <cellStyle name="Normal 7 6 2" xfId="9365"/>
    <cellStyle name="Normal 7 6 2 2" xfId="9366"/>
    <cellStyle name="Normal 7 6 3" xfId="9367"/>
    <cellStyle name="Normal 7 6 3 2" xfId="9368"/>
    <cellStyle name="Normal 7 6 4" xfId="9369"/>
    <cellStyle name="Normal 7 7" xfId="9370"/>
    <cellStyle name="Normal 7 7 2" xfId="9371"/>
    <cellStyle name="Normal 7_100713 Data Request for Statistics Center Abu Dhabi" xfId="9372"/>
    <cellStyle name="Normal 70" xfId="9373"/>
    <cellStyle name="Normal 70 2" xfId="9374"/>
    <cellStyle name="Normal 71" xfId="9375"/>
    <cellStyle name="Normal 71 2" xfId="9376"/>
    <cellStyle name="Normal 72" xfId="9377"/>
    <cellStyle name="Normal 72 2" xfId="9378"/>
    <cellStyle name="Normal 73" xfId="9379"/>
    <cellStyle name="Normal 8" xfId="37"/>
    <cellStyle name="Normal 8 2" xfId="9380"/>
    <cellStyle name="Normal 8 2 2" xfId="9381"/>
    <cellStyle name="Normal 8 2 2 2" xfId="9382"/>
    <cellStyle name="Normal 8 2 3" xfId="9383"/>
    <cellStyle name="Normal 8 2 3 2" xfId="9384"/>
    <cellStyle name="Normal 8 2 4" xfId="9385"/>
    <cellStyle name="Normal 8 2 4 2" xfId="9386"/>
    <cellStyle name="Normal 8 2 5" xfId="9387"/>
    <cellStyle name="Normal 8 2 6" xfId="9388"/>
    <cellStyle name="Normal 8 2 6 2" xfId="9389"/>
    <cellStyle name="Normal 8 2 7" xfId="9390"/>
    <cellStyle name="Normal 8 2 8" xfId="9391"/>
    <cellStyle name="Normal 8 3" xfId="9392"/>
    <cellStyle name="Normal 8 3 2" xfId="9393"/>
    <cellStyle name="Normal 8 4" xfId="9394"/>
    <cellStyle name="Normal 8 4 2" xfId="9395"/>
    <cellStyle name="Normal 8 4 2 2" xfId="9396"/>
    <cellStyle name="Normal 8 4 3" xfId="9397"/>
    <cellStyle name="Normal 8 4 3 2" xfId="9398"/>
    <cellStyle name="Normal 8 4 4" xfId="9399"/>
    <cellStyle name="Normal 8 4 5" xfId="9400"/>
    <cellStyle name="Normal 8 5" xfId="9401"/>
    <cellStyle name="Normal 8 5 2" xfId="9402"/>
    <cellStyle name="Normal 8 5 2 2" xfId="9403"/>
    <cellStyle name="Normal 8 5 3" xfId="9404"/>
    <cellStyle name="Normal 8 5 3 2" xfId="9405"/>
    <cellStyle name="Normal 8 5 4" xfId="9406"/>
    <cellStyle name="Normal 8 5 4 2" xfId="9407"/>
    <cellStyle name="Normal 8 5 5" xfId="9408"/>
    <cellStyle name="Normal 8 6" xfId="9409"/>
    <cellStyle name="Normal 8 6 2" xfId="9410"/>
    <cellStyle name="Normal 8 7" xfId="9411"/>
    <cellStyle name="Normal 8 7 2" xfId="9412"/>
    <cellStyle name="Normal 8 8" xfId="9413"/>
    <cellStyle name="Normal 8 9" xfId="9414"/>
    <cellStyle name="Normal 8_100713 Data Request for Statistics Center Abu Dhabi" xfId="9415"/>
    <cellStyle name="Normal 86" xfId="9416"/>
    <cellStyle name="Normal 86 2" xfId="9417"/>
    <cellStyle name="Normal 86 2 2" xfId="9418"/>
    <cellStyle name="Normal 86 3" xfId="9419"/>
    <cellStyle name="Normal 86 3 2" xfId="9420"/>
    <cellStyle name="Normal 86 4" xfId="9421"/>
    <cellStyle name="Normal 87" xfId="9422"/>
    <cellStyle name="Normal 87 12 2" xfId="9423"/>
    <cellStyle name="Normal 87 12 2 2" xfId="9424"/>
    <cellStyle name="Normal 87 12 2 2 2" xfId="9425"/>
    <cellStyle name="Normal 87 12 2 3" xfId="9426"/>
    <cellStyle name="Normal 87 12 2 3 2" xfId="9427"/>
    <cellStyle name="Normal 87 12 2 4" xfId="9428"/>
    <cellStyle name="Normal 87 2" xfId="9429"/>
    <cellStyle name="Normal 87 2 2" xfId="9430"/>
    <cellStyle name="Normal 87 2 2 2" xfId="9431"/>
    <cellStyle name="Normal 87 2 3" xfId="9432"/>
    <cellStyle name="Normal 87 2 3 2" xfId="9433"/>
    <cellStyle name="Normal 87 2 4" xfId="9434"/>
    <cellStyle name="Normal 87 3" xfId="9435"/>
    <cellStyle name="Normal 87 3 2" xfId="9436"/>
    <cellStyle name="Normal 87 4" xfId="9437"/>
    <cellStyle name="Normal 87 4 2" xfId="9438"/>
    <cellStyle name="Normal 87 5" xfId="9439"/>
    <cellStyle name="Normal 88" xfId="9440"/>
    <cellStyle name="Normal 88 2" xfId="9441"/>
    <cellStyle name="Normal 88 2 2" xfId="9442"/>
    <cellStyle name="Normal 88 3" xfId="9443"/>
    <cellStyle name="Normal 88 3 2" xfId="9444"/>
    <cellStyle name="Normal 88 4" xfId="9445"/>
    <cellStyle name="Normal 89" xfId="9446"/>
    <cellStyle name="Normal 89 2" xfId="9447"/>
    <cellStyle name="Normal 89 2 2" xfId="9448"/>
    <cellStyle name="Normal 89 3" xfId="9449"/>
    <cellStyle name="Normal 89 3 2" xfId="9450"/>
    <cellStyle name="Normal 89 4" xfId="9451"/>
    <cellStyle name="Normal 9" xfId="9452"/>
    <cellStyle name="Normal 9 10" xfId="9453"/>
    <cellStyle name="Normal 9 10 2" xfId="9454"/>
    <cellStyle name="Normal 9 11" xfId="9455"/>
    <cellStyle name="Normal 9 11 2" xfId="9456"/>
    <cellStyle name="Normal 9 12" xfId="9457"/>
    <cellStyle name="Normal 9 13" xfId="9458"/>
    <cellStyle name="Normal 9 2" xfId="9459"/>
    <cellStyle name="Normal 9 2 2" xfId="9460"/>
    <cellStyle name="Normal 9 2 2 2" xfId="9461"/>
    <cellStyle name="Normal 9 2 3" xfId="9462"/>
    <cellStyle name="Normal 9 2 3 2" xfId="9463"/>
    <cellStyle name="Normal 9 2 4" xfId="9464"/>
    <cellStyle name="Normal 9 2 4 2" xfId="9465"/>
    <cellStyle name="Normal 9 2 5" xfId="9466"/>
    <cellStyle name="Normal 9 2 6" xfId="9467"/>
    <cellStyle name="Normal 9 2 6 2" xfId="9468"/>
    <cellStyle name="Normal 9 2 7" xfId="9469"/>
    <cellStyle name="Normal 9 3" xfId="9470"/>
    <cellStyle name="Normal 9 3 2" xfId="9471"/>
    <cellStyle name="Normal 9 3 2 2" xfId="9472"/>
    <cellStyle name="Normal 9 3 3" xfId="9473"/>
    <cellStyle name="Normal 9 4" xfId="9474"/>
    <cellStyle name="Normal 9 4 2" xfId="9475"/>
    <cellStyle name="Normal 9 4 2 2" xfId="9476"/>
    <cellStyle name="Normal 9 4 3" xfId="9477"/>
    <cellStyle name="Normal 9 5" xfId="9478"/>
    <cellStyle name="Normal 9 5 2" xfId="9479"/>
    <cellStyle name="Normal 9 5 2 2" xfId="9480"/>
    <cellStyle name="Normal 9 5 3" xfId="9481"/>
    <cellStyle name="Normal 9 6" xfId="9482"/>
    <cellStyle name="Normal 9 6 2" xfId="9483"/>
    <cellStyle name="Normal 9 7" xfId="9484"/>
    <cellStyle name="Normal 9 7 2" xfId="9485"/>
    <cellStyle name="Normal 9 8" xfId="9486"/>
    <cellStyle name="Normal 9 8 2" xfId="9487"/>
    <cellStyle name="Normal 9 8 2 2" xfId="9488"/>
    <cellStyle name="Normal 9 8 2 2 2" xfId="9489"/>
    <cellStyle name="Normal 9 8 2 3" xfId="9490"/>
    <cellStyle name="Normal 9 8 2 3 2" xfId="9491"/>
    <cellStyle name="Normal 9 8 2 4" xfId="9492"/>
    <cellStyle name="Normal 9 8 3" xfId="9493"/>
    <cellStyle name="Normal 9 8 3 2" xfId="9494"/>
    <cellStyle name="Normal 9 8 4" xfId="9495"/>
    <cellStyle name="Normal 9 8 4 2" xfId="9496"/>
    <cellStyle name="Normal 9 8 5" xfId="9497"/>
    <cellStyle name="Normal 9 8 6" xfId="9498"/>
    <cellStyle name="Normal 9 9" xfId="9499"/>
    <cellStyle name="Normal 9 9 2" xfId="9500"/>
    <cellStyle name="Normal 9 9 2 2" xfId="9501"/>
    <cellStyle name="Normal 9 9 3" xfId="9502"/>
    <cellStyle name="Normal 9 9 3 2" xfId="9503"/>
    <cellStyle name="Normal 9 9 4" xfId="9504"/>
    <cellStyle name="Normal 9_100713 Data Request for Statistics Center Abu Dhabi" xfId="9505"/>
    <cellStyle name="Normal 90" xfId="9506"/>
    <cellStyle name="Normal 90 2" xfId="9507"/>
    <cellStyle name="Normal 90 2 2" xfId="9508"/>
    <cellStyle name="Normal 90 3" xfId="9509"/>
    <cellStyle name="Normal 90 3 2" xfId="9510"/>
    <cellStyle name="Normal 90 4" xfId="9511"/>
    <cellStyle name="Normal 91" xfId="9512"/>
    <cellStyle name="Normal 91 2" xfId="9513"/>
    <cellStyle name="Normal 91 2 2" xfId="9514"/>
    <cellStyle name="Normal 91 3" xfId="9515"/>
    <cellStyle name="Normal 91 3 2" xfId="9516"/>
    <cellStyle name="Normal 91 4" xfId="9517"/>
    <cellStyle name="Normal_Sheet1" xfId="29"/>
    <cellStyle name="Normal_Sheet2_PYRAMID" xfId="55"/>
    <cellStyle name="Normal_T100105-1" xfId="9518"/>
    <cellStyle name="Normal_Xl0000135" xfId="60"/>
    <cellStyle name="Normal_Xl0000135 7 2" xfId="56"/>
    <cellStyle name="Normal_Xl0000135 7 2 2" xfId="59"/>
    <cellStyle name="Normal_Xl0000135 7 2 3" xfId="66"/>
    <cellStyle name="Normal_Xl0000135 7 2 4" xfId="9519"/>
    <cellStyle name="Normal_Xl0000135 7 2 5" xfId="9520"/>
    <cellStyle name="Normal_جدول 1 " xfId="24"/>
    <cellStyle name="Note 10" xfId="9521"/>
    <cellStyle name="Note 10 2" xfId="9522"/>
    <cellStyle name="Note 10 2 2" xfId="9523"/>
    <cellStyle name="Note 10 3" xfId="9524"/>
    <cellStyle name="Note 11" xfId="9525"/>
    <cellStyle name="Note 11 2" xfId="9526"/>
    <cellStyle name="Note 11 2 2" xfId="9527"/>
    <cellStyle name="Note 11 3" xfId="9528"/>
    <cellStyle name="Note 12" xfId="9529"/>
    <cellStyle name="Note 12 2" xfId="9530"/>
    <cellStyle name="Note 12 2 2" xfId="9531"/>
    <cellStyle name="Note 12 3" xfId="9532"/>
    <cellStyle name="Note 13" xfId="9533"/>
    <cellStyle name="Note 13 2" xfId="9534"/>
    <cellStyle name="Note 13 2 2" xfId="9535"/>
    <cellStyle name="Note 13 3" xfId="9536"/>
    <cellStyle name="Note 14" xfId="9537"/>
    <cellStyle name="Note 14 2" xfId="9538"/>
    <cellStyle name="Note 14 2 2" xfId="9539"/>
    <cellStyle name="Note 14 3" xfId="9540"/>
    <cellStyle name="Note 15" xfId="9541"/>
    <cellStyle name="Note 15 2" xfId="9542"/>
    <cellStyle name="Note 15 2 2" xfId="9543"/>
    <cellStyle name="Note 15 3" xfId="9544"/>
    <cellStyle name="Note 16" xfId="9545"/>
    <cellStyle name="Note 16 2" xfId="9546"/>
    <cellStyle name="Note 16 2 2" xfId="9547"/>
    <cellStyle name="Note 16 3" xfId="9548"/>
    <cellStyle name="Note 17" xfId="9549"/>
    <cellStyle name="Note 17 2" xfId="9550"/>
    <cellStyle name="Note 17 2 2" xfId="9551"/>
    <cellStyle name="Note 17 3" xfId="9552"/>
    <cellStyle name="Note 18" xfId="9553"/>
    <cellStyle name="Note 18 2" xfId="9554"/>
    <cellStyle name="Note 18 2 2" xfId="9555"/>
    <cellStyle name="Note 18 3" xfId="9556"/>
    <cellStyle name="Note 19" xfId="9557"/>
    <cellStyle name="Note 19 2" xfId="9558"/>
    <cellStyle name="Note 19 2 2" xfId="9559"/>
    <cellStyle name="Note 19 3" xfId="9560"/>
    <cellStyle name="Note 2" xfId="9561"/>
    <cellStyle name="Note 2 2" xfId="9562"/>
    <cellStyle name="Note 2 2 2" xfId="9563"/>
    <cellStyle name="Note 2 3" xfId="9564"/>
    <cellStyle name="Note 2 3 2" xfId="9565"/>
    <cellStyle name="Note 2 4" xfId="9566"/>
    <cellStyle name="Note 20" xfId="9567"/>
    <cellStyle name="Note 20 2" xfId="9568"/>
    <cellStyle name="Note 20 2 2" xfId="9569"/>
    <cellStyle name="Note 20 3" xfId="9570"/>
    <cellStyle name="Note 21" xfId="9571"/>
    <cellStyle name="Note 21 2" xfId="9572"/>
    <cellStyle name="Note 21 2 2" xfId="9573"/>
    <cellStyle name="Note 21 3" xfId="9574"/>
    <cellStyle name="Note 22" xfId="9575"/>
    <cellStyle name="Note 22 2" xfId="9576"/>
    <cellStyle name="Note 22 2 2" xfId="9577"/>
    <cellStyle name="Note 22 3" xfId="9578"/>
    <cellStyle name="Note 23" xfId="9579"/>
    <cellStyle name="Note 23 2" xfId="9580"/>
    <cellStyle name="Note 23 2 2" xfId="9581"/>
    <cellStyle name="Note 23 3" xfId="9582"/>
    <cellStyle name="Note 24" xfId="9583"/>
    <cellStyle name="Note 24 2" xfId="9584"/>
    <cellStyle name="Note 24 2 2" xfId="9585"/>
    <cellStyle name="Note 24 3" xfId="9586"/>
    <cellStyle name="Note 25" xfId="9587"/>
    <cellStyle name="Note 25 2" xfId="9588"/>
    <cellStyle name="Note 25 2 2" xfId="9589"/>
    <cellStyle name="Note 25 3" xfId="9590"/>
    <cellStyle name="Note 26" xfId="9591"/>
    <cellStyle name="Note 26 2" xfId="9592"/>
    <cellStyle name="Note 26 2 2" xfId="9593"/>
    <cellStyle name="Note 26 3" xfId="9594"/>
    <cellStyle name="Note 27" xfId="9595"/>
    <cellStyle name="Note 27 2" xfId="9596"/>
    <cellStyle name="Note 27 2 2" xfId="9597"/>
    <cellStyle name="Note 27 3" xfId="9598"/>
    <cellStyle name="Note 28" xfId="9599"/>
    <cellStyle name="Note 28 2" xfId="9600"/>
    <cellStyle name="Note 28 2 2" xfId="9601"/>
    <cellStyle name="Note 28 3" xfId="9602"/>
    <cellStyle name="Note 3" xfId="9603"/>
    <cellStyle name="Note 3 2" xfId="9604"/>
    <cellStyle name="Note 3 2 2" xfId="9605"/>
    <cellStyle name="Note 3 3" xfId="9606"/>
    <cellStyle name="Note 4" xfId="9607"/>
    <cellStyle name="Note 4 2" xfId="9608"/>
    <cellStyle name="Note 4 2 2" xfId="9609"/>
    <cellStyle name="Note 4 3" xfId="9610"/>
    <cellStyle name="Note 5" xfId="9611"/>
    <cellStyle name="Note 5 2" xfId="9612"/>
    <cellStyle name="Note 5 2 2" xfId="9613"/>
    <cellStyle name="Note 5 3" xfId="9614"/>
    <cellStyle name="Note 6" xfId="9615"/>
    <cellStyle name="Note 6 2" xfId="9616"/>
    <cellStyle name="Note 6 2 2" xfId="9617"/>
    <cellStyle name="Note 6 3" xfId="9618"/>
    <cellStyle name="Note 7" xfId="9619"/>
    <cellStyle name="Note 7 2" xfId="9620"/>
    <cellStyle name="Note 7 2 2" xfId="9621"/>
    <cellStyle name="Note 7 3" xfId="9622"/>
    <cellStyle name="Note 8" xfId="9623"/>
    <cellStyle name="Note 8 2" xfId="9624"/>
    <cellStyle name="Note 8 2 2" xfId="9625"/>
    <cellStyle name="Note 8 3" xfId="9626"/>
    <cellStyle name="Note 9" xfId="9627"/>
    <cellStyle name="Note 9 2" xfId="9628"/>
    <cellStyle name="Note 9 2 2" xfId="9629"/>
    <cellStyle name="Note 9 3" xfId="9630"/>
    <cellStyle name="Output 10" xfId="9631"/>
    <cellStyle name="Output 10 2" xfId="9632"/>
    <cellStyle name="Output 10 2 2" xfId="9633"/>
    <cellStyle name="Output 10 3" xfId="9634"/>
    <cellStyle name="Output 11" xfId="9635"/>
    <cellStyle name="Output 11 2" xfId="9636"/>
    <cellStyle name="Output 11 2 2" xfId="9637"/>
    <cellStyle name="Output 11 3" xfId="9638"/>
    <cellStyle name="Output 12" xfId="9639"/>
    <cellStyle name="Output 12 2" xfId="9640"/>
    <cellStyle name="Output 12 2 2" xfId="9641"/>
    <cellStyle name="Output 12 3" xfId="9642"/>
    <cellStyle name="Output 13" xfId="9643"/>
    <cellStyle name="Output 13 2" xfId="9644"/>
    <cellStyle name="Output 13 2 2" xfId="9645"/>
    <cellStyle name="Output 13 3" xfId="9646"/>
    <cellStyle name="Output 14" xfId="9647"/>
    <cellStyle name="Output 14 2" xfId="9648"/>
    <cellStyle name="Output 14 2 2" xfId="9649"/>
    <cellStyle name="Output 14 3" xfId="9650"/>
    <cellStyle name="Output 15" xfId="9651"/>
    <cellStyle name="Output 15 2" xfId="9652"/>
    <cellStyle name="Output 15 2 2" xfId="9653"/>
    <cellStyle name="Output 15 3" xfId="9654"/>
    <cellStyle name="Output 16" xfId="9655"/>
    <cellStyle name="Output 16 2" xfId="9656"/>
    <cellStyle name="Output 16 2 2" xfId="9657"/>
    <cellStyle name="Output 16 3" xfId="9658"/>
    <cellStyle name="Output 17" xfId="9659"/>
    <cellStyle name="Output 17 2" xfId="9660"/>
    <cellStyle name="Output 17 2 2" xfId="9661"/>
    <cellStyle name="Output 17 3" xfId="9662"/>
    <cellStyle name="Output 18" xfId="9663"/>
    <cellStyle name="Output 18 2" xfId="9664"/>
    <cellStyle name="Output 18 2 2" xfId="9665"/>
    <cellStyle name="Output 18 3" xfId="9666"/>
    <cellStyle name="Output 19" xfId="9667"/>
    <cellStyle name="Output 19 2" xfId="9668"/>
    <cellStyle name="Output 19 2 2" xfId="9669"/>
    <cellStyle name="Output 19 3" xfId="9670"/>
    <cellStyle name="Output 2" xfId="9671"/>
    <cellStyle name="Output 2 2" xfId="9672"/>
    <cellStyle name="Output 2 2 2" xfId="9673"/>
    <cellStyle name="Output 2 3" xfId="9674"/>
    <cellStyle name="Output 20" xfId="9675"/>
    <cellStyle name="Output 20 2" xfId="9676"/>
    <cellStyle name="Output 20 2 2" xfId="9677"/>
    <cellStyle name="Output 20 3" xfId="9678"/>
    <cellStyle name="Output 21" xfId="9679"/>
    <cellStyle name="Output 21 2" xfId="9680"/>
    <cellStyle name="Output 21 2 2" xfId="9681"/>
    <cellStyle name="Output 21 3" xfId="9682"/>
    <cellStyle name="Output 22" xfId="9683"/>
    <cellStyle name="Output 22 2" xfId="9684"/>
    <cellStyle name="Output 22 2 2" xfId="9685"/>
    <cellStyle name="Output 22 3" xfId="9686"/>
    <cellStyle name="Output 23" xfId="9687"/>
    <cellStyle name="Output 23 2" xfId="9688"/>
    <cellStyle name="Output 23 2 2" xfId="9689"/>
    <cellStyle name="Output 23 3" xfId="9690"/>
    <cellStyle name="Output 24" xfId="9691"/>
    <cellStyle name="Output 24 2" xfId="9692"/>
    <cellStyle name="Output 24 2 2" xfId="9693"/>
    <cellStyle name="Output 24 3" xfId="9694"/>
    <cellStyle name="Output 25" xfId="9695"/>
    <cellStyle name="Output 25 2" xfId="9696"/>
    <cellStyle name="Output 25 2 2" xfId="9697"/>
    <cellStyle name="Output 25 3" xfId="9698"/>
    <cellStyle name="Output 26" xfId="9699"/>
    <cellStyle name="Output 26 2" xfId="9700"/>
    <cellStyle name="Output 26 2 2" xfId="9701"/>
    <cellStyle name="Output 26 3" xfId="9702"/>
    <cellStyle name="Output 27" xfId="9703"/>
    <cellStyle name="Output 27 2" xfId="9704"/>
    <cellStyle name="Output 27 2 2" xfId="9705"/>
    <cellStyle name="Output 27 3" xfId="9706"/>
    <cellStyle name="Output 28" xfId="9707"/>
    <cellStyle name="Output 28 2" xfId="9708"/>
    <cellStyle name="Output 28 2 2" xfId="9709"/>
    <cellStyle name="Output 28 3" xfId="9710"/>
    <cellStyle name="Output 3" xfId="9711"/>
    <cellStyle name="Output 3 2" xfId="9712"/>
    <cellStyle name="Output 3 2 2" xfId="9713"/>
    <cellStyle name="Output 3 3" xfId="9714"/>
    <cellStyle name="Output 4" xfId="9715"/>
    <cellStyle name="Output 4 2" xfId="9716"/>
    <cellStyle name="Output 4 2 2" xfId="9717"/>
    <cellStyle name="Output 4 3" xfId="9718"/>
    <cellStyle name="Output 5" xfId="9719"/>
    <cellStyle name="Output 5 2" xfId="9720"/>
    <cellStyle name="Output 5 2 2" xfId="9721"/>
    <cellStyle name="Output 5 3" xfId="9722"/>
    <cellStyle name="Output 6" xfId="9723"/>
    <cellStyle name="Output 6 2" xfId="9724"/>
    <cellStyle name="Output 6 2 2" xfId="9725"/>
    <cellStyle name="Output 6 3" xfId="9726"/>
    <cellStyle name="Output 7" xfId="9727"/>
    <cellStyle name="Output 7 2" xfId="9728"/>
    <cellStyle name="Output 7 2 2" xfId="9729"/>
    <cellStyle name="Output 7 3" xfId="9730"/>
    <cellStyle name="Output 8" xfId="9731"/>
    <cellStyle name="Output 8 2" xfId="9732"/>
    <cellStyle name="Output 8 2 2" xfId="9733"/>
    <cellStyle name="Output 8 3" xfId="9734"/>
    <cellStyle name="Output 9" xfId="9735"/>
    <cellStyle name="Output 9 2" xfId="9736"/>
    <cellStyle name="Output 9 2 2" xfId="9737"/>
    <cellStyle name="Output 9 3" xfId="9738"/>
    <cellStyle name="Percent" xfId="33" builtinId="5"/>
    <cellStyle name="Percent 2" xfId="25"/>
    <cellStyle name="Percent 2 10" xfId="9739"/>
    <cellStyle name="Percent 2 11" xfId="9740"/>
    <cellStyle name="Percent 2 2" xfId="26"/>
    <cellStyle name="Percent 2 3" xfId="9741"/>
    <cellStyle name="Percent 2 3 2" xfId="9742"/>
    <cellStyle name="Percent 2 3 3" xfId="9743"/>
    <cellStyle name="Percent 2 4" xfId="9744"/>
    <cellStyle name="Percent 2 5" xfId="9745"/>
    <cellStyle name="Percent 2 6" xfId="9746"/>
    <cellStyle name="Percent 2 7" xfId="9747"/>
    <cellStyle name="Percent 2 8" xfId="9748"/>
    <cellStyle name="Percent 2 8 2" xfId="9749"/>
    <cellStyle name="Percent 2 8 3" xfId="9750"/>
    <cellStyle name="Percent 2 9" xfId="9751"/>
    <cellStyle name="Percent 3" xfId="27"/>
    <cellStyle name="Percent 3 2" xfId="9752"/>
    <cellStyle name="Percent 4" xfId="36"/>
    <cellStyle name="Percent 4 2" xfId="9753"/>
    <cellStyle name="Percent 4 3" xfId="9754"/>
    <cellStyle name="Percent 4 3 2" xfId="9755"/>
    <cellStyle name="Percent 4 4" xfId="9756"/>
    <cellStyle name="Percent 4 4 2" xfId="9757"/>
    <cellStyle name="Percent 4 5" xfId="54"/>
    <cellStyle name="Percent 4 6" xfId="9758"/>
    <cellStyle name="Percent 5" xfId="9759"/>
    <cellStyle name="Percent 5 2" xfId="9760"/>
    <cellStyle name="Percent 5 2 2" xfId="9761"/>
    <cellStyle name="Percent 5 3" xfId="9762"/>
    <cellStyle name="Percent 5 3 2" xfId="9763"/>
    <cellStyle name="Percent 5 4" xfId="9764"/>
    <cellStyle name="Percent 6" xfId="9765"/>
    <cellStyle name="Percent 7" xfId="9766"/>
    <cellStyle name="Style 1" xfId="9767"/>
    <cellStyle name="Style 2" xfId="9768"/>
    <cellStyle name="Style 3" xfId="9769"/>
    <cellStyle name="Table Heading" xfId="9770"/>
    <cellStyle name="Table Heading 2" xfId="9771"/>
    <cellStyle name="Table Title" xfId="9772"/>
    <cellStyle name="Table Title 2" xfId="9773"/>
    <cellStyle name="Table Units" xfId="9774"/>
    <cellStyle name="Table Units 2" xfId="9775"/>
    <cellStyle name="Title 10" xfId="9776"/>
    <cellStyle name="Title 10 2" xfId="9777"/>
    <cellStyle name="Title 10 2 2" xfId="9778"/>
    <cellStyle name="Title 10 3" xfId="9779"/>
    <cellStyle name="Title 11" xfId="9780"/>
    <cellStyle name="Title 11 2" xfId="9781"/>
    <cellStyle name="Title 11 2 2" xfId="9782"/>
    <cellStyle name="Title 11 3" xfId="9783"/>
    <cellStyle name="Title 12" xfId="9784"/>
    <cellStyle name="Title 12 2" xfId="9785"/>
    <cellStyle name="Title 12 2 2" xfId="9786"/>
    <cellStyle name="Title 12 3" xfId="9787"/>
    <cellStyle name="Title 13" xfId="9788"/>
    <cellStyle name="Title 13 2" xfId="9789"/>
    <cellStyle name="Title 13 2 2" xfId="9790"/>
    <cellStyle name="Title 13 3" xfId="9791"/>
    <cellStyle name="Title 14" xfId="9792"/>
    <cellStyle name="Title 14 2" xfId="9793"/>
    <cellStyle name="Title 14 2 2" xfId="9794"/>
    <cellStyle name="Title 14 3" xfId="9795"/>
    <cellStyle name="Title 15" xfId="9796"/>
    <cellStyle name="Title 15 2" xfId="9797"/>
    <cellStyle name="Title 15 2 2" xfId="9798"/>
    <cellStyle name="Title 15 3" xfId="9799"/>
    <cellStyle name="Title 16" xfId="9800"/>
    <cellStyle name="Title 16 2" xfId="9801"/>
    <cellStyle name="Title 16 2 2" xfId="9802"/>
    <cellStyle name="Title 16 3" xfId="9803"/>
    <cellStyle name="Title 17" xfId="9804"/>
    <cellStyle name="Title 17 2" xfId="9805"/>
    <cellStyle name="Title 17 2 2" xfId="9806"/>
    <cellStyle name="Title 17 3" xfId="9807"/>
    <cellStyle name="Title 18" xfId="9808"/>
    <cellStyle name="Title 18 2" xfId="9809"/>
    <cellStyle name="Title 18 2 2" xfId="9810"/>
    <cellStyle name="Title 18 3" xfId="9811"/>
    <cellStyle name="Title 19" xfId="9812"/>
    <cellStyle name="Title 19 2" xfId="9813"/>
    <cellStyle name="Title 19 2 2" xfId="9814"/>
    <cellStyle name="Title 19 3" xfId="9815"/>
    <cellStyle name="Title 2" xfId="9816"/>
    <cellStyle name="Title 2 2" xfId="9817"/>
    <cellStyle name="Title 2 2 2" xfId="9818"/>
    <cellStyle name="Title 2 3" xfId="9819"/>
    <cellStyle name="Title 20" xfId="9820"/>
    <cellStyle name="Title 20 2" xfId="9821"/>
    <cellStyle name="Title 20 2 2" xfId="9822"/>
    <cellStyle name="Title 20 3" xfId="9823"/>
    <cellStyle name="Title 21" xfId="9824"/>
    <cellStyle name="Title 21 2" xfId="9825"/>
    <cellStyle name="Title 21 2 2" xfId="9826"/>
    <cellStyle name="Title 21 3" xfId="9827"/>
    <cellStyle name="Title 22" xfId="9828"/>
    <cellStyle name="Title 22 2" xfId="9829"/>
    <cellStyle name="Title 22 2 2" xfId="9830"/>
    <cellStyle name="Title 22 3" xfId="9831"/>
    <cellStyle name="Title 23" xfId="9832"/>
    <cellStyle name="Title 23 2" xfId="9833"/>
    <cellStyle name="Title 23 2 2" xfId="9834"/>
    <cellStyle name="Title 23 3" xfId="9835"/>
    <cellStyle name="Title 24" xfId="9836"/>
    <cellStyle name="Title 24 2" xfId="9837"/>
    <cellStyle name="Title 24 2 2" xfId="9838"/>
    <cellStyle name="Title 24 3" xfId="9839"/>
    <cellStyle name="Title 25" xfId="9840"/>
    <cellStyle name="Title 25 2" xfId="9841"/>
    <cellStyle name="Title 25 2 2" xfId="9842"/>
    <cellStyle name="Title 25 3" xfId="9843"/>
    <cellStyle name="Title 26" xfId="9844"/>
    <cellStyle name="Title 26 2" xfId="9845"/>
    <cellStyle name="Title 26 2 2" xfId="9846"/>
    <cellStyle name="Title 26 3" xfId="9847"/>
    <cellStyle name="Title 27" xfId="9848"/>
    <cellStyle name="Title 27 2" xfId="9849"/>
    <cellStyle name="Title 27 2 2" xfId="9850"/>
    <cellStyle name="Title 27 3" xfId="9851"/>
    <cellStyle name="Title 28" xfId="9852"/>
    <cellStyle name="Title 28 2" xfId="9853"/>
    <cellStyle name="Title 28 2 2" xfId="9854"/>
    <cellStyle name="Title 28 3" xfId="9855"/>
    <cellStyle name="Title 3" xfId="9856"/>
    <cellStyle name="Title 3 2" xfId="9857"/>
    <cellStyle name="Title 3 2 2" xfId="9858"/>
    <cellStyle name="Title 3 3" xfId="9859"/>
    <cellStyle name="Title 4" xfId="9860"/>
    <cellStyle name="Title 4 2" xfId="9861"/>
    <cellStyle name="Title 4 2 2" xfId="9862"/>
    <cellStyle name="Title 4 3" xfId="9863"/>
    <cellStyle name="Title 5" xfId="9864"/>
    <cellStyle name="Title 5 2" xfId="9865"/>
    <cellStyle name="Title 5 2 2" xfId="9866"/>
    <cellStyle name="Title 5 3" xfId="9867"/>
    <cellStyle name="Title 6" xfId="9868"/>
    <cellStyle name="Title 6 2" xfId="9869"/>
    <cellStyle name="Title 6 2 2" xfId="9870"/>
    <cellStyle name="Title 6 3" xfId="9871"/>
    <cellStyle name="Title 7" xfId="9872"/>
    <cellStyle name="Title 7 2" xfId="9873"/>
    <cellStyle name="Title 7 2 2" xfId="9874"/>
    <cellStyle name="Title 7 3" xfId="9875"/>
    <cellStyle name="Title 8" xfId="9876"/>
    <cellStyle name="Title 8 2" xfId="9877"/>
    <cellStyle name="Title 8 2 2" xfId="9878"/>
    <cellStyle name="Title 8 3" xfId="9879"/>
    <cellStyle name="Title 9" xfId="9880"/>
    <cellStyle name="Title 9 2" xfId="9881"/>
    <cellStyle name="Title 9 2 2" xfId="9882"/>
    <cellStyle name="Title 9 3" xfId="9883"/>
    <cellStyle name="Total 10" xfId="9884"/>
    <cellStyle name="Total 10 2" xfId="9885"/>
    <cellStyle name="Total 10 2 2" xfId="9886"/>
    <cellStyle name="Total 10 3" xfId="9887"/>
    <cellStyle name="Total 11" xfId="9888"/>
    <cellStyle name="Total 11 2" xfId="9889"/>
    <cellStyle name="Total 11 2 2" xfId="9890"/>
    <cellStyle name="Total 11 3" xfId="9891"/>
    <cellStyle name="Total 12" xfId="9892"/>
    <cellStyle name="Total 12 2" xfId="9893"/>
    <cellStyle name="Total 12 2 2" xfId="9894"/>
    <cellStyle name="Total 12 3" xfId="9895"/>
    <cellStyle name="Total 13" xfId="9896"/>
    <cellStyle name="Total 13 2" xfId="9897"/>
    <cellStyle name="Total 13 2 2" xfId="9898"/>
    <cellStyle name="Total 13 3" xfId="9899"/>
    <cellStyle name="Total 14" xfId="9900"/>
    <cellStyle name="Total 14 2" xfId="9901"/>
    <cellStyle name="Total 14 2 2" xfId="9902"/>
    <cellStyle name="Total 14 3" xfId="9903"/>
    <cellStyle name="Total 15" xfId="9904"/>
    <cellStyle name="Total 15 2" xfId="9905"/>
    <cellStyle name="Total 15 2 2" xfId="9906"/>
    <cellStyle name="Total 15 3" xfId="9907"/>
    <cellStyle name="Total 16" xfId="9908"/>
    <cellStyle name="Total 16 2" xfId="9909"/>
    <cellStyle name="Total 16 2 2" xfId="9910"/>
    <cellStyle name="Total 16 3" xfId="9911"/>
    <cellStyle name="Total 17" xfId="9912"/>
    <cellStyle name="Total 17 2" xfId="9913"/>
    <cellStyle name="Total 17 2 2" xfId="9914"/>
    <cellStyle name="Total 17 3" xfId="9915"/>
    <cellStyle name="Total 18" xfId="9916"/>
    <cellStyle name="Total 18 2" xfId="9917"/>
    <cellStyle name="Total 18 2 2" xfId="9918"/>
    <cellStyle name="Total 18 3" xfId="9919"/>
    <cellStyle name="Total 19" xfId="9920"/>
    <cellStyle name="Total 19 2" xfId="9921"/>
    <cellStyle name="Total 19 2 2" xfId="9922"/>
    <cellStyle name="Total 19 3" xfId="9923"/>
    <cellStyle name="Total 2" xfId="9924"/>
    <cellStyle name="Total 2 2" xfId="9925"/>
    <cellStyle name="Total 2 2 2" xfId="9926"/>
    <cellStyle name="Total 2 3" xfId="9927"/>
    <cellStyle name="Total 20" xfId="9928"/>
    <cellStyle name="Total 20 2" xfId="9929"/>
    <cellStyle name="Total 20 2 2" xfId="9930"/>
    <cellStyle name="Total 20 3" xfId="9931"/>
    <cellStyle name="Total 21" xfId="9932"/>
    <cellStyle name="Total 21 2" xfId="9933"/>
    <cellStyle name="Total 21 2 2" xfId="9934"/>
    <cellStyle name="Total 21 3" xfId="9935"/>
    <cellStyle name="Total 22" xfId="9936"/>
    <cellStyle name="Total 22 2" xfId="9937"/>
    <cellStyle name="Total 22 2 2" xfId="9938"/>
    <cellStyle name="Total 22 3" xfId="9939"/>
    <cellStyle name="Total 23" xfId="9940"/>
    <cellStyle name="Total 23 2" xfId="9941"/>
    <cellStyle name="Total 23 2 2" xfId="9942"/>
    <cellStyle name="Total 23 3" xfId="9943"/>
    <cellStyle name="Total 24" xfId="9944"/>
    <cellStyle name="Total 24 2" xfId="9945"/>
    <cellStyle name="Total 24 2 2" xfId="9946"/>
    <cellStyle name="Total 24 3" xfId="9947"/>
    <cellStyle name="Total 25" xfId="9948"/>
    <cellStyle name="Total 25 2" xfId="9949"/>
    <cellStyle name="Total 25 2 2" xfId="9950"/>
    <cellStyle name="Total 25 3" xfId="9951"/>
    <cellStyle name="Total 26" xfId="9952"/>
    <cellStyle name="Total 26 2" xfId="9953"/>
    <cellStyle name="Total 26 2 2" xfId="9954"/>
    <cellStyle name="Total 26 3" xfId="9955"/>
    <cellStyle name="Total 27" xfId="9956"/>
    <cellStyle name="Total 27 2" xfId="9957"/>
    <cellStyle name="Total 27 2 2" xfId="9958"/>
    <cellStyle name="Total 27 3" xfId="9959"/>
    <cellStyle name="Total 28" xfId="9960"/>
    <cellStyle name="Total 28 2" xfId="9961"/>
    <cellStyle name="Total 28 2 2" xfId="9962"/>
    <cellStyle name="Total 28 3" xfId="9963"/>
    <cellStyle name="Total 3" xfId="9964"/>
    <cellStyle name="Total 3 2" xfId="9965"/>
    <cellStyle name="Total 3 2 2" xfId="9966"/>
    <cellStyle name="Total 3 3" xfId="9967"/>
    <cellStyle name="Total 4" xfId="9968"/>
    <cellStyle name="Total 4 2" xfId="9969"/>
    <cellStyle name="Total 4 2 2" xfId="9970"/>
    <cellStyle name="Total 4 3" xfId="9971"/>
    <cellStyle name="Total 5" xfId="9972"/>
    <cellStyle name="Total 5 2" xfId="9973"/>
    <cellStyle name="Total 5 2 2" xfId="9974"/>
    <cellStyle name="Total 5 3" xfId="9975"/>
    <cellStyle name="Total 6" xfId="9976"/>
    <cellStyle name="Total 6 2" xfId="9977"/>
    <cellStyle name="Total 6 2 2" xfId="9978"/>
    <cellStyle name="Total 6 3" xfId="9979"/>
    <cellStyle name="Total 7" xfId="9980"/>
    <cellStyle name="Total 7 2" xfId="9981"/>
    <cellStyle name="Total 7 2 2" xfId="9982"/>
    <cellStyle name="Total 7 3" xfId="9983"/>
    <cellStyle name="Total 8" xfId="9984"/>
    <cellStyle name="Total 8 2" xfId="9985"/>
    <cellStyle name="Total 8 2 2" xfId="9986"/>
    <cellStyle name="Total 8 3" xfId="9987"/>
    <cellStyle name="Total 9" xfId="9988"/>
    <cellStyle name="Total 9 2" xfId="9989"/>
    <cellStyle name="Total 9 2 2" xfId="9990"/>
    <cellStyle name="Total 9 3" xfId="9991"/>
    <cellStyle name="Warning Text 10" xfId="9992"/>
    <cellStyle name="Warning Text 10 2" xfId="9993"/>
    <cellStyle name="Warning Text 10 2 2" xfId="9994"/>
    <cellStyle name="Warning Text 10 3" xfId="9995"/>
    <cellStyle name="Warning Text 11" xfId="9996"/>
    <cellStyle name="Warning Text 11 2" xfId="9997"/>
    <cellStyle name="Warning Text 11 2 2" xfId="9998"/>
    <cellStyle name="Warning Text 11 3" xfId="9999"/>
    <cellStyle name="Warning Text 12" xfId="10000"/>
    <cellStyle name="Warning Text 12 2" xfId="10001"/>
    <cellStyle name="Warning Text 12 2 2" xfId="10002"/>
    <cellStyle name="Warning Text 12 3" xfId="10003"/>
    <cellStyle name="Warning Text 13" xfId="10004"/>
    <cellStyle name="Warning Text 13 2" xfId="10005"/>
    <cellStyle name="Warning Text 13 2 2" xfId="10006"/>
    <cellStyle name="Warning Text 13 3" xfId="10007"/>
    <cellStyle name="Warning Text 14" xfId="10008"/>
    <cellStyle name="Warning Text 14 2" xfId="10009"/>
    <cellStyle name="Warning Text 14 2 2" xfId="10010"/>
    <cellStyle name="Warning Text 14 3" xfId="10011"/>
    <cellStyle name="Warning Text 15" xfId="10012"/>
    <cellStyle name="Warning Text 15 2" xfId="10013"/>
    <cellStyle name="Warning Text 15 2 2" xfId="10014"/>
    <cellStyle name="Warning Text 15 3" xfId="10015"/>
    <cellStyle name="Warning Text 16" xfId="10016"/>
    <cellStyle name="Warning Text 16 2" xfId="10017"/>
    <cellStyle name="Warning Text 16 2 2" xfId="10018"/>
    <cellStyle name="Warning Text 16 3" xfId="10019"/>
    <cellStyle name="Warning Text 17" xfId="10020"/>
    <cellStyle name="Warning Text 17 2" xfId="10021"/>
    <cellStyle name="Warning Text 17 2 2" xfId="10022"/>
    <cellStyle name="Warning Text 17 3" xfId="10023"/>
    <cellStyle name="Warning Text 18" xfId="10024"/>
    <cellStyle name="Warning Text 18 2" xfId="10025"/>
    <cellStyle name="Warning Text 18 2 2" xfId="10026"/>
    <cellStyle name="Warning Text 18 3" xfId="10027"/>
    <cellStyle name="Warning Text 19" xfId="10028"/>
    <cellStyle name="Warning Text 19 2" xfId="10029"/>
    <cellStyle name="Warning Text 19 2 2" xfId="10030"/>
    <cellStyle name="Warning Text 19 3" xfId="10031"/>
    <cellStyle name="Warning Text 2" xfId="10032"/>
    <cellStyle name="Warning Text 2 2" xfId="10033"/>
    <cellStyle name="Warning Text 2 2 2" xfId="10034"/>
    <cellStyle name="Warning Text 2 3" xfId="10035"/>
    <cellStyle name="Warning Text 20" xfId="10036"/>
    <cellStyle name="Warning Text 20 2" xfId="10037"/>
    <cellStyle name="Warning Text 20 2 2" xfId="10038"/>
    <cellStyle name="Warning Text 20 3" xfId="10039"/>
    <cellStyle name="Warning Text 21" xfId="10040"/>
    <cellStyle name="Warning Text 21 2" xfId="10041"/>
    <cellStyle name="Warning Text 21 2 2" xfId="10042"/>
    <cellStyle name="Warning Text 21 3" xfId="10043"/>
    <cellStyle name="Warning Text 22" xfId="10044"/>
    <cellStyle name="Warning Text 22 2" xfId="10045"/>
    <cellStyle name="Warning Text 22 2 2" xfId="10046"/>
    <cellStyle name="Warning Text 22 3" xfId="10047"/>
    <cellStyle name="Warning Text 23" xfId="10048"/>
    <cellStyle name="Warning Text 23 2" xfId="10049"/>
    <cellStyle name="Warning Text 23 2 2" xfId="10050"/>
    <cellStyle name="Warning Text 23 3" xfId="10051"/>
    <cellStyle name="Warning Text 24" xfId="10052"/>
    <cellStyle name="Warning Text 24 2" xfId="10053"/>
    <cellStyle name="Warning Text 24 2 2" xfId="10054"/>
    <cellStyle name="Warning Text 24 3" xfId="10055"/>
    <cellStyle name="Warning Text 25" xfId="10056"/>
    <cellStyle name="Warning Text 25 2" xfId="10057"/>
    <cellStyle name="Warning Text 25 2 2" xfId="10058"/>
    <cellStyle name="Warning Text 25 3" xfId="10059"/>
    <cellStyle name="Warning Text 26" xfId="10060"/>
    <cellStyle name="Warning Text 26 2" xfId="10061"/>
    <cellStyle name="Warning Text 26 2 2" xfId="10062"/>
    <cellStyle name="Warning Text 26 3" xfId="10063"/>
    <cellStyle name="Warning Text 27" xfId="10064"/>
    <cellStyle name="Warning Text 27 2" xfId="10065"/>
    <cellStyle name="Warning Text 27 2 2" xfId="10066"/>
    <cellStyle name="Warning Text 27 3" xfId="10067"/>
    <cellStyle name="Warning Text 28" xfId="10068"/>
    <cellStyle name="Warning Text 28 2" xfId="10069"/>
    <cellStyle name="Warning Text 28 2 2" xfId="10070"/>
    <cellStyle name="Warning Text 28 3" xfId="10071"/>
    <cellStyle name="Warning Text 3" xfId="10072"/>
    <cellStyle name="Warning Text 3 2" xfId="10073"/>
    <cellStyle name="Warning Text 3 2 2" xfId="10074"/>
    <cellStyle name="Warning Text 3 3" xfId="10075"/>
    <cellStyle name="Warning Text 4" xfId="10076"/>
    <cellStyle name="Warning Text 4 2" xfId="10077"/>
    <cellStyle name="Warning Text 4 2 2" xfId="10078"/>
    <cellStyle name="Warning Text 4 3" xfId="10079"/>
    <cellStyle name="Warning Text 5" xfId="10080"/>
    <cellStyle name="Warning Text 5 2" xfId="10081"/>
    <cellStyle name="Warning Text 5 2 2" xfId="10082"/>
    <cellStyle name="Warning Text 5 3" xfId="10083"/>
    <cellStyle name="Warning Text 6" xfId="10084"/>
    <cellStyle name="Warning Text 6 2" xfId="10085"/>
    <cellStyle name="Warning Text 6 2 2" xfId="10086"/>
    <cellStyle name="Warning Text 6 3" xfId="10087"/>
    <cellStyle name="Warning Text 7" xfId="10088"/>
    <cellStyle name="Warning Text 7 2" xfId="10089"/>
    <cellStyle name="Warning Text 7 2 2" xfId="10090"/>
    <cellStyle name="Warning Text 7 3" xfId="10091"/>
    <cellStyle name="Warning Text 8" xfId="10092"/>
    <cellStyle name="Warning Text 8 2" xfId="10093"/>
    <cellStyle name="Warning Text 8 2 2" xfId="10094"/>
    <cellStyle name="Warning Text 8 3" xfId="10095"/>
    <cellStyle name="Warning Text 9" xfId="10096"/>
    <cellStyle name="Warning Text 9 2" xfId="10097"/>
    <cellStyle name="Warning Text 9 2 2" xfId="10098"/>
    <cellStyle name="Warning Text 9 3" xfId="10099"/>
    <cellStyle name="عادي_4Assist" xfId="10100"/>
    <cellStyle name="عملة [0]_4Assist" xfId="10101"/>
    <cellStyle name="عملة_4Assist" xfId="10102"/>
    <cellStyle name="فاصلة [0]_internetضياء" xfId="10103"/>
    <cellStyle name="فاصلة_internetضياء" xfId="10104"/>
  </cellStyles>
  <dxfs count="6">
    <dxf>
      <font>
        <b val="0"/>
        <strike val="0"/>
        <outline val="0"/>
        <shadow val="0"/>
        <u val="none"/>
        <vertAlign val="baseline"/>
        <sz val="11"/>
        <color auto="1"/>
        <name val="Calibri"/>
        <scheme val="none"/>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minor"/>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minor"/>
      </font>
      <fill>
        <patternFill patternType="none">
          <fgColor indexed="64"/>
          <bgColor indexed="65"/>
        </patternFill>
      </fill>
      <alignment horizontal="left" vertical="center" textRotation="0" wrapText="0" relativeIndent="1"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0" indent="2" justifyLastLine="0" shrinkToFit="0" readingOrder="0"/>
    </dxf>
    <dxf>
      <font>
        <b/>
        <strike val="0"/>
        <outline val="0"/>
        <shadow val="0"/>
        <u val="none"/>
        <vertAlign val="baseline"/>
        <sz val="11"/>
        <color auto="1"/>
        <name val="Calibri"/>
        <scheme val="none"/>
      </font>
      <fill>
        <patternFill patternType="none">
          <fgColor rgb="FF000000"/>
          <bgColor rgb="FFFFFFFF"/>
        </patternFill>
      </fill>
      <alignment horizontal="general" vertical="center" textRotation="0" wrapText="0" indent="0" justifyLastLine="0" shrinkToFit="0" readingOrder="0"/>
    </dxf>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9" defaultPivotStyle="PivotStyleLight16"/>
  <colors>
    <mruColors>
      <color rgb="FFE93723"/>
      <color rgb="FF948A54"/>
      <color rgb="FF3F3F3F"/>
      <color rgb="FF828182"/>
      <color rgb="FFE63723"/>
      <color rgb="FFBE9B55"/>
      <color rgb="FFD9969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70400277274132E-2"/>
          <c:y val="4.2706892672288999E-2"/>
          <c:w val="0.74928920903142671"/>
          <c:h val="0.75470763701254151"/>
        </c:manualLayout>
      </c:layout>
      <c:barChart>
        <c:barDir val="col"/>
        <c:grouping val="clustered"/>
        <c:varyColors val="0"/>
        <c:ser>
          <c:idx val="0"/>
          <c:order val="0"/>
          <c:tx>
            <c:strRef>
              <c:f>'GDP '!$G$223</c:f>
              <c:strCache>
                <c:ptCount val="1"/>
                <c:pt idx="0">
                  <c:v>الناتج المحلي الإجمالي</c:v>
                </c:pt>
              </c:strCache>
            </c:strRef>
          </c:tx>
          <c:spPr>
            <a:solidFill>
              <a:srgbClr val="948A54"/>
            </a:solidFill>
          </c:spPr>
          <c:invertIfNegative val="0"/>
          <c:cat>
            <c:numRef>
              <c:f>'GDP '!$I$222:$J$222</c:f>
              <c:numCache>
                <c:formatCode>General</c:formatCode>
                <c:ptCount val="2"/>
                <c:pt idx="0">
                  <c:v>2010</c:v>
                </c:pt>
                <c:pt idx="1">
                  <c:v>2011</c:v>
                </c:pt>
              </c:numCache>
            </c:numRef>
          </c:cat>
          <c:val>
            <c:numRef>
              <c:f>'GDP '!$I$223:$J$223</c:f>
              <c:numCache>
                <c:formatCode>General</c:formatCode>
                <c:ptCount val="2"/>
                <c:pt idx="0">
                  <c:v>620316</c:v>
                </c:pt>
                <c:pt idx="1">
                  <c:v>806031</c:v>
                </c:pt>
              </c:numCache>
            </c:numRef>
          </c:val>
        </c:ser>
        <c:ser>
          <c:idx val="1"/>
          <c:order val="1"/>
          <c:tx>
            <c:strRef>
              <c:f>'GDP '!$G$224</c:f>
              <c:strCache>
                <c:ptCount val="1"/>
                <c:pt idx="0">
                  <c:v>إجمالي الصادرات </c:v>
                </c:pt>
              </c:strCache>
            </c:strRef>
          </c:tx>
          <c:spPr>
            <a:solidFill>
              <a:srgbClr val="E93723"/>
            </a:solidFill>
          </c:spPr>
          <c:invertIfNegative val="0"/>
          <c:cat>
            <c:numRef>
              <c:f>'GDP '!$I$222:$J$222</c:f>
              <c:numCache>
                <c:formatCode>General</c:formatCode>
                <c:ptCount val="2"/>
                <c:pt idx="0">
                  <c:v>2010</c:v>
                </c:pt>
                <c:pt idx="1">
                  <c:v>2011</c:v>
                </c:pt>
              </c:numCache>
            </c:numRef>
          </c:cat>
          <c:val>
            <c:numRef>
              <c:f>'GDP '!$I$224:$J$224</c:f>
              <c:numCache>
                <c:formatCode>#,##0</c:formatCode>
                <c:ptCount val="2"/>
                <c:pt idx="0">
                  <c:v>300702.08477700001</c:v>
                </c:pt>
                <c:pt idx="1">
                  <c:v>416483.97865189059</c:v>
                </c:pt>
              </c:numCache>
            </c:numRef>
          </c:val>
        </c:ser>
        <c:dLbls>
          <c:showLegendKey val="0"/>
          <c:showVal val="0"/>
          <c:showCatName val="0"/>
          <c:showSerName val="0"/>
          <c:showPercent val="0"/>
          <c:showBubbleSize val="0"/>
        </c:dLbls>
        <c:gapWidth val="333"/>
        <c:overlap val="-36"/>
        <c:axId val="182108928"/>
        <c:axId val="182110464"/>
      </c:barChart>
      <c:catAx>
        <c:axId val="182108928"/>
        <c:scaling>
          <c:orientation val="maxMin"/>
        </c:scaling>
        <c:delete val="0"/>
        <c:axPos val="b"/>
        <c:numFmt formatCode="General" sourceLinked="1"/>
        <c:majorTickMark val="out"/>
        <c:minorTickMark val="none"/>
        <c:tickLblPos val="nextTo"/>
        <c:txPr>
          <a:bodyPr/>
          <a:lstStyle/>
          <a:p>
            <a:pPr>
              <a:defRPr lang="en-US"/>
            </a:pPr>
            <a:endParaRPr lang="en-US"/>
          </a:p>
        </c:txPr>
        <c:crossAx val="182110464"/>
        <c:crosses val="autoZero"/>
        <c:auto val="1"/>
        <c:lblAlgn val="ctr"/>
        <c:lblOffset val="100"/>
        <c:noMultiLvlLbl val="0"/>
      </c:catAx>
      <c:valAx>
        <c:axId val="182110464"/>
        <c:scaling>
          <c:orientation val="minMax"/>
          <c:max val="900000"/>
        </c:scaling>
        <c:delete val="0"/>
        <c:axPos val="r"/>
        <c:majorGridlines/>
        <c:numFmt formatCode="#,##0" sourceLinked="0"/>
        <c:majorTickMark val="out"/>
        <c:minorTickMark val="none"/>
        <c:tickLblPos val="nextTo"/>
        <c:txPr>
          <a:bodyPr/>
          <a:lstStyle/>
          <a:p>
            <a:pPr>
              <a:defRPr lang="en-US"/>
            </a:pPr>
            <a:endParaRPr lang="en-US"/>
          </a:p>
        </c:txPr>
        <c:crossAx val="182108928"/>
        <c:crosses val="autoZero"/>
        <c:crossBetween val="between"/>
        <c:majorUnit val="100000"/>
      </c:valAx>
    </c:plotArea>
    <c:legend>
      <c:legendPos val="r"/>
      <c:layout>
        <c:manualLayout>
          <c:xMode val="edge"/>
          <c:yMode val="edge"/>
          <c:x val="5.6923853556973693E-2"/>
          <c:y val="0.8787150071934996"/>
          <c:w val="0.85191523568779493"/>
          <c:h val="0.10367920226188042"/>
        </c:manualLayout>
      </c:layout>
      <c:overlay val="0"/>
      <c:txPr>
        <a:bodyPr/>
        <a:lstStyle/>
        <a:p>
          <a:pPr>
            <a:defRPr lang="en-US"/>
          </a:pPr>
          <a:endParaRPr lang="en-US"/>
        </a:p>
      </c:txPr>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797716488311491"/>
          <c:y val="0.10535769821225177"/>
          <c:w val="0.36835804860119598"/>
          <c:h val="0.77424691724855155"/>
        </c:manualLayout>
      </c:layout>
      <c:pieChart>
        <c:varyColors val="1"/>
        <c:ser>
          <c:idx val="0"/>
          <c:order val="0"/>
          <c:dPt>
            <c:idx val="0"/>
            <c:bubble3D val="0"/>
            <c:spPr>
              <a:solidFill>
                <a:srgbClr val="948A54"/>
              </a:solidFill>
            </c:spPr>
          </c:dPt>
          <c:dPt>
            <c:idx val="1"/>
            <c:bubble3D val="0"/>
            <c:spPr>
              <a:solidFill>
                <a:srgbClr val="828182"/>
              </a:solidFill>
            </c:spPr>
          </c:dPt>
          <c:dPt>
            <c:idx val="2"/>
            <c:bubble3D val="0"/>
            <c:spPr>
              <a:solidFill>
                <a:srgbClr val="E93723"/>
              </a:solidFill>
            </c:spPr>
          </c:dPt>
          <c:dLbls>
            <c:dLbl>
              <c:idx val="2"/>
              <c:spPr/>
              <c:txPr>
                <a:bodyPr/>
                <a:lstStyle/>
                <a:p>
                  <a:pPr>
                    <a:defRPr b="1">
                      <a:solidFill>
                        <a:sysClr val="windowText" lastClr="000000"/>
                      </a:solidFill>
                    </a:defRPr>
                  </a:pPr>
                  <a:endParaRPr lang="en-US"/>
                </a:p>
              </c:txPr>
              <c:dLblPos val="bestFit"/>
              <c:showLegendKey val="0"/>
              <c:showVal val="1"/>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1"/>
          </c:dLbls>
          <c:cat>
            <c:strRef>
              <c:f>GovFinance!$A$8:$A$10</c:f>
              <c:strCache>
                <c:ptCount val="3"/>
                <c:pt idx="0">
                  <c:v>إيرادات بترولية وعائدات ضريبية</c:v>
                </c:pt>
                <c:pt idx="1">
                  <c:v>الإيرادات الجارية للدوائر</c:v>
                </c:pt>
                <c:pt idx="2">
                  <c:v>الإيرادات الرأسمالية</c:v>
                </c:pt>
              </c:strCache>
            </c:strRef>
          </c:cat>
          <c:val>
            <c:numRef>
              <c:f>GovFinance!$F$8:$F$10</c:f>
              <c:numCache>
                <c:formatCode>0.0%</c:formatCode>
                <c:ptCount val="3"/>
                <c:pt idx="0">
                  <c:v>0.9056367531463394</c:v>
                </c:pt>
                <c:pt idx="1">
                  <c:v>6.5000677569024015E-2</c:v>
                </c:pt>
                <c:pt idx="2">
                  <c:v>2.9362569284636608E-2</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703077321797971"/>
          <c:y val="0.23872506513327998"/>
          <c:w val="0.29452890202010207"/>
          <c:h val="0.5275623990833781"/>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9660545353366"/>
          <c:y val="8.6923183185097799E-2"/>
          <c:w val="0.74619834457253775"/>
          <c:h val="0.80864165258694887"/>
        </c:manualLayout>
      </c:layout>
      <c:barChart>
        <c:barDir val="col"/>
        <c:grouping val="clustered"/>
        <c:varyColors val="0"/>
        <c:ser>
          <c:idx val="0"/>
          <c:order val="0"/>
          <c:tx>
            <c:strRef>
              <c:f>FIS!$H$93</c:f>
              <c:strCache>
                <c:ptCount val="1"/>
                <c:pt idx="0">
                  <c:v>2008</c:v>
                </c:pt>
              </c:strCache>
            </c:strRef>
          </c:tx>
          <c:spPr>
            <a:solidFill>
              <a:srgbClr val="E93723"/>
            </a:solidFill>
            <a:ln>
              <a:noFill/>
            </a:ln>
            <a:scene3d>
              <a:camera prst="orthographicFront"/>
              <a:lightRig rig="threePt" dir="t"/>
            </a:scene3d>
            <a:sp3d/>
          </c:spPr>
          <c:invertIfNegative val="0"/>
          <c:dLbls>
            <c:dLbl>
              <c:idx val="1"/>
              <c:layout>
                <c:manualLayout>
                  <c:x val="-8.9035531660378846E-3"/>
                  <c:y val="0"/>
                </c:manualLayout>
              </c:layout>
              <c:showLegendKey val="0"/>
              <c:showVal val="1"/>
              <c:showCatName val="0"/>
              <c:showSerName val="0"/>
              <c:showPercent val="0"/>
              <c:showBubbleSize val="0"/>
            </c:dLbl>
            <c:dLbl>
              <c:idx val="2"/>
              <c:layout>
                <c:manualLayout>
                  <c:x val="-1.1129660545353366E-2"/>
                  <c:y val="0"/>
                </c:manualLayout>
              </c:layout>
              <c:showLegendKey val="0"/>
              <c:showVal val="1"/>
              <c:showCatName val="0"/>
              <c:showSerName val="0"/>
              <c:showPercent val="0"/>
              <c:showBubbleSize val="0"/>
            </c:dLbl>
            <c:dLbl>
              <c:idx val="3"/>
              <c:layout>
                <c:manualLayout>
                  <c:x val="-1.1129660545353366E-2"/>
                  <c:y val="0"/>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FIS!$I$94:$I$97</c:f>
              <c:strCache>
                <c:ptCount val="4"/>
                <c:pt idx="0">
                  <c:v>التشييد والبناء</c:v>
                </c:pt>
                <c:pt idx="1">
                  <c:v>المؤسسات المالية والتأمين</c:v>
                </c:pt>
                <c:pt idx="2">
                  <c:v>العقارات وخدمات الأعمال</c:v>
                </c:pt>
                <c:pt idx="3">
                  <c:v>المجموع </c:v>
                </c:pt>
              </c:strCache>
            </c:strRef>
          </c:cat>
          <c:val>
            <c:numRef>
              <c:f>FIS!$H$94:$H$97</c:f>
              <c:numCache>
                <c:formatCode>#,##0</c:formatCode>
                <c:ptCount val="4"/>
                <c:pt idx="0">
                  <c:v>156</c:v>
                </c:pt>
                <c:pt idx="1">
                  <c:v>1720</c:v>
                </c:pt>
                <c:pt idx="2">
                  <c:v>4136</c:v>
                </c:pt>
                <c:pt idx="3">
                  <c:v>6012</c:v>
                </c:pt>
              </c:numCache>
            </c:numRef>
          </c:val>
        </c:ser>
        <c:ser>
          <c:idx val="1"/>
          <c:order val="1"/>
          <c:tx>
            <c:strRef>
              <c:f>FIS!$G$93</c:f>
              <c:strCache>
                <c:ptCount val="1"/>
                <c:pt idx="0">
                  <c:v>2009</c:v>
                </c:pt>
              </c:strCache>
            </c:strRef>
          </c:tx>
          <c:spPr>
            <a:solidFill>
              <a:srgbClr val="948A54"/>
            </a:solidFill>
            <a:ln>
              <a:noFill/>
            </a:ln>
            <a:scene3d>
              <a:camera prst="orthographicFront"/>
              <a:lightRig rig="threePt" dir="t"/>
            </a:scene3d>
            <a:sp3d/>
          </c:spPr>
          <c:invertIfNegative val="0"/>
          <c:dLbls>
            <c:dLbl>
              <c:idx val="1"/>
              <c:layout>
                <c:manualLayout>
                  <c:x val="4.4518642181413468E-3"/>
                  <c:y val="-1.0796221322537112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FIS!$I$94:$I$97</c:f>
              <c:strCache>
                <c:ptCount val="4"/>
                <c:pt idx="0">
                  <c:v>التشييد والبناء</c:v>
                </c:pt>
                <c:pt idx="1">
                  <c:v>المؤسسات المالية والتأمين</c:v>
                </c:pt>
                <c:pt idx="2">
                  <c:v>العقارات وخدمات الأعمال</c:v>
                </c:pt>
                <c:pt idx="3">
                  <c:v>المجموع </c:v>
                </c:pt>
              </c:strCache>
            </c:strRef>
          </c:cat>
          <c:val>
            <c:numRef>
              <c:f>FIS!$G$94:$G$97</c:f>
              <c:numCache>
                <c:formatCode>#,##0</c:formatCode>
                <c:ptCount val="4"/>
                <c:pt idx="0">
                  <c:v>440</c:v>
                </c:pt>
                <c:pt idx="1">
                  <c:v>1641</c:v>
                </c:pt>
                <c:pt idx="2">
                  <c:v>5529</c:v>
                </c:pt>
                <c:pt idx="3">
                  <c:v>7609</c:v>
                </c:pt>
              </c:numCache>
            </c:numRef>
          </c:val>
        </c:ser>
        <c:dLbls>
          <c:showLegendKey val="0"/>
          <c:showVal val="0"/>
          <c:showCatName val="0"/>
          <c:showSerName val="0"/>
          <c:showPercent val="0"/>
          <c:showBubbleSize val="0"/>
        </c:dLbls>
        <c:gapWidth val="150"/>
        <c:axId val="189388288"/>
        <c:axId val="189389824"/>
      </c:barChart>
      <c:catAx>
        <c:axId val="189388288"/>
        <c:scaling>
          <c:orientation val="maxMin"/>
        </c:scaling>
        <c:delete val="0"/>
        <c:axPos val="b"/>
        <c:numFmt formatCode="General" sourceLinked="1"/>
        <c:majorTickMark val="out"/>
        <c:minorTickMark val="none"/>
        <c:tickLblPos val="nextTo"/>
        <c:txPr>
          <a:bodyPr/>
          <a:lstStyle/>
          <a:p>
            <a:pPr>
              <a:defRPr sz="900"/>
            </a:pPr>
            <a:endParaRPr lang="en-US"/>
          </a:p>
        </c:txPr>
        <c:crossAx val="189389824"/>
        <c:crosses val="autoZero"/>
        <c:auto val="1"/>
        <c:lblAlgn val="ctr"/>
        <c:lblOffset val="100"/>
        <c:noMultiLvlLbl val="0"/>
      </c:catAx>
      <c:valAx>
        <c:axId val="189389824"/>
        <c:scaling>
          <c:orientation val="minMax"/>
          <c:min val="0"/>
        </c:scaling>
        <c:delete val="0"/>
        <c:axPos val="r"/>
        <c:majorGridlines/>
        <c:title>
          <c:tx>
            <c:rich>
              <a:bodyPr rot="-5400000" vert="horz"/>
              <a:lstStyle/>
              <a:p>
                <a:pPr>
                  <a:defRPr/>
                </a:pPr>
                <a:r>
                  <a:rPr lang="ar-SA"/>
                  <a:t>مليون درهم</a:t>
                </a:r>
                <a:endParaRPr lang="en-US"/>
              </a:p>
            </c:rich>
          </c:tx>
          <c:layout>
            <c:manualLayout>
              <c:xMode val="edge"/>
              <c:yMode val="edge"/>
              <c:x val="0.94775842502158014"/>
              <c:y val="0.34085243393158848"/>
            </c:manualLayout>
          </c:layout>
          <c:overlay val="0"/>
        </c:title>
        <c:numFmt formatCode="#,##0" sourceLinked="1"/>
        <c:majorTickMark val="none"/>
        <c:minorTickMark val="none"/>
        <c:tickLblPos val="nextTo"/>
        <c:crossAx val="189388288"/>
        <c:crosses val="autoZero"/>
        <c:crossBetween val="between"/>
        <c:majorUnit val="1000"/>
      </c:valAx>
      <c:spPr>
        <a:noFill/>
        <a:ln w="25400">
          <a:noFill/>
        </a:ln>
      </c:spPr>
    </c:plotArea>
    <c:legend>
      <c:legendPos val="r"/>
      <c:layout>
        <c:manualLayout>
          <c:xMode val="edge"/>
          <c:yMode val="edge"/>
          <c:x val="0.61655094448753167"/>
          <c:y val="0.37539566663478807"/>
          <c:w val="0.20092262256867308"/>
          <c:h val="0.15744036044077486"/>
        </c:manualLayout>
      </c:layout>
      <c:overlay val="0"/>
    </c:legend>
    <c:plotVisOnly val="1"/>
    <c:dispBlanksAs val="zero"/>
    <c:showDLblsOverMax val="0"/>
  </c:chart>
  <c:spPr>
    <a:ln>
      <a:noFill/>
    </a:ln>
  </c:spPr>
  <c:printSettings>
    <c:headerFooter/>
    <c:pageMargins b="0.75000000000001432" l="0.70000000000000062" r="0.70000000000000062" t="0.75000000000001432"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4.5955928170849147E-2"/>
          <c:y val="0.12366426224693947"/>
          <c:w val="0.47624744212362674"/>
          <c:h val="0.80881353890975949"/>
        </c:manualLayout>
      </c:layout>
      <c:pieChart>
        <c:varyColors val="1"/>
        <c:ser>
          <c:idx val="0"/>
          <c:order val="0"/>
          <c:dPt>
            <c:idx val="0"/>
            <c:bubble3D val="0"/>
            <c:spPr>
              <a:solidFill>
                <a:schemeClr val="accent3">
                  <a:lumMod val="75000"/>
                </a:schemeClr>
              </a:solidFill>
            </c:spPr>
          </c:dPt>
          <c:dPt>
            <c:idx val="1"/>
            <c:bubble3D val="0"/>
            <c:spPr>
              <a:solidFill>
                <a:schemeClr val="bg1">
                  <a:lumMod val="65000"/>
                </a:schemeClr>
              </a:solidFill>
            </c:spPr>
          </c:dPt>
          <c:dPt>
            <c:idx val="2"/>
            <c:bubble3D val="0"/>
            <c:spPr>
              <a:solidFill>
                <a:srgbClr val="828182"/>
              </a:solidFill>
            </c:spPr>
          </c:dPt>
          <c:dPt>
            <c:idx val="3"/>
            <c:bubble3D val="0"/>
          </c:dPt>
          <c:dPt>
            <c:idx val="4"/>
            <c:bubble3D val="0"/>
            <c:spPr>
              <a:solidFill>
                <a:srgbClr val="E93723"/>
              </a:solidFill>
            </c:spPr>
          </c:dPt>
          <c:dPt>
            <c:idx val="5"/>
            <c:bubble3D val="0"/>
            <c:spPr>
              <a:solidFill>
                <a:srgbClr val="BE9B55"/>
              </a:solidFill>
            </c:spPr>
          </c:dPt>
          <c:dPt>
            <c:idx val="6"/>
            <c:bubble3D val="0"/>
            <c:spPr>
              <a:solidFill>
                <a:srgbClr val="0070C0"/>
              </a:solidFill>
            </c:spPr>
          </c:dPt>
          <c:dPt>
            <c:idx val="7"/>
            <c:bubble3D val="0"/>
            <c:spPr>
              <a:solidFill>
                <a:srgbClr val="948A54"/>
              </a:solidFill>
            </c:spPr>
          </c:dPt>
          <c:dLbls>
            <c:dLbl>
              <c:idx val="0"/>
              <c:layout>
                <c:manualLayout>
                  <c:x val="-1.7388357030910705E-2"/>
                  <c:y val="1.7604023273314614E-2"/>
                </c:manualLayout>
              </c:layout>
              <c:dLblPos val="bestFit"/>
              <c:showLegendKey val="0"/>
              <c:showVal val="0"/>
              <c:showCatName val="0"/>
              <c:showSerName val="0"/>
              <c:showPercent val="1"/>
              <c:showBubbleSize val="0"/>
            </c:dLbl>
            <c:dLbl>
              <c:idx val="1"/>
              <c:layout>
                <c:manualLayout>
                  <c:x val="-1.2010611982854656E-2"/>
                  <c:y val="1.7516289484793422E-2"/>
                </c:manualLayout>
              </c:layout>
              <c:dLblPos val="bestFit"/>
              <c:showLegendKey val="0"/>
              <c:showVal val="0"/>
              <c:showCatName val="0"/>
              <c:showSerName val="0"/>
              <c:showPercent val="1"/>
              <c:showBubbleSize val="0"/>
            </c:dLbl>
            <c:dLbl>
              <c:idx val="2"/>
              <c:layout>
                <c:manualLayout>
                  <c:x val="-1.5018221643157918E-2"/>
                  <c:y val="1.1210836407686801E-2"/>
                </c:manualLayout>
              </c:layout>
              <c:dLblPos val="bestFit"/>
              <c:showLegendKey val="0"/>
              <c:showVal val="0"/>
              <c:showCatName val="0"/>
              <c:showSerName val="0"/>
              <c:showPercent val="1"/>
              <c:showBubbleSize val="0"/>
            </c:dLbl>
            <c:dLbl>
              <c:idx val="3"/>
              <c:layout>
                <c:manualLayout>
                  <c:x val="2.737967106629658E-5"/>
                  <c:y val="1.457335315603032E-2"/>
                </c:manualLayout>
              </c:layout>
              <c:dLblPos val="bestFit"/>
              <c:showLegendKey val="0"/>
              <c:showVal val="0"/>
              <c:showCatName val="0"/>
              <c:showSerName val="0"/>
              <c:showPercent val="1"/>
              <c:showBubbleSize val="0"/>
            </c:dLbl>
            <c:dLbl>
              <c:idx val="4"/>
              <c:layout>
                <c:manualLayout>
                  <c:x val="1.1823863743650753E-2"/>
                  <c:y val="-7.4776352256667233E-2"/>
                </c:manualLayout>
              </c:layout>
              <c:dLblPos val="bestFit"/>
              <c:showLegendKey val="0"/>
              <c:showVal val="0"/>
              <c:showCatName val="0"/>
              <c:showSerName val="0"/>
              <c:showPercent val="1"/>
              <c:showBubbleSize val="0"/>
            </c:dLbl>
            <c:dLbl>
              <c:idx val="5"/>
              <c:layout>
                <c:manualLayout>
                  <c:x val="1.9398874601106519E-2"/>
                  <c:y val="7.8934713580382874E-3"/>
                </c:manualLayout>
              </c:layout>
              <c:dLblPos val="bestFit"/>
              <c:showLegendKey val="0"/>
              <c:showVal val="0"/>
              <c:showCatName val="0"/>
              <c:showSerName val="0"/>
              <c:showPercent val="1"/>
              <c:showBubbleSize val="0"/>
            </c:dLbl>
            <c:dLbl>
              <c:idx val="6"/>
              <c:layout>
                <c:manualLayout>
                  <c:x val="-3.8860250382371277E-4"/>
                  <c:y val="-2.2852632931373094E-2"/>
                </c:manualLayout>
              </c:layout>
              <c:dLblPos val="bestFit"/>
              <c:showLegendKey val="0"/>
              <c:showVal val="0"/>
              <c:showCatName val="0"/>
              <c:showSerName val="0"/>
              <c:showPercent val="1"/>
              <c:showBubbleSize val="0"/>
            </c:dLbl>
            <c:dLbl>
              <c:idx val="7"/>
              <c:layout>
                <c:manualLayout>
                  <c:x val="1.6309031514945525E-2"/>
                  <c:y val="-4.6401262779215524E-2"/>
                </c:manualLayout>
              </c:layout>
              <c:dLblPos val="bestFit"/>
              <c:showLegendKey val="0"/>
              <c:showVal val="0"/>
              <c:showCatName val="0"/>
              <c:showSerName val="0"/>
              <c:showPercent val="1"/>
              <c:showBubbleSize val="0"/>
            </c:dLbl>
            <c:dLbl>
              <c:idx val="8"/>
              <c:layout>
                <c:manualLayout>
                  <c:x val="-2.8492985139447494E-2"/>
                  <c:y val="8.5993796230016697E-2"/>
                </c:manualLayout>
              </c:layout>
              <c:dLblPos val="bestFit"/>
              <c:showLegendKey val="0"/>
              <c:showVal val="0"/>
              <c:showCatName val="0"/>
              <c:showSerName val="0"/>
              <c:showPercent val="1"/>
              <c:showBubbleSize val="0"/>
            </c:dLbl>
            <c:numFmt formatCode="0.0%" sourceLinked="0"/>
            <c:showLegendKey val="0"/>
            <c:showVal val="0"/>
            <c:showCatName val="0"/>
            <c:showSerName val="0"/>
            <c:showPercent val="1"/>
            <c:showBubbleSize val="0"/>
            <c:showLeaderLines val="0"/>
          </c:dLbls>
          <c:cat>
            <c:strRef>
              <c:f>FIS!$F$63:$F$70</c:f>
              <c:strCache>
                <c:ptCount val="8"/>
                <c:pt idx="0">
                  <c:v>مجلس التعاون لدول الخليج العربية</c:v>
                </c:pt>
                <c:pt idx="1">
                  <c:v>الدول العربية الأخرى</c:v>
                </c:pt>
                <c:pt idx="2">
                  <c:v>دول آسيوية أخرى</c:v>
                </c:pt>
                <c:pt idx="3">
                  <c:v>دول افريقية أخرى </c:v>
                </c:pt>
                <c:pt idx="4">
                  <c:v>دول أوروبية</c:v>
                </c:pt>
                <c:pt idx="5">
                  <c:v>دول أمريكا الشمالية </c:v>
                </c:pt>
                <c:pt idx="6">
                  <c:v>دول أمريكا الجنوبية</c:v>
                </c:pt>
                <c:pt idx="7">
                  <c:v>مجموعة دول أخرى </c:v>
                </c:pt>
              </c:strCache>
            </c:strRef>
          </c:cat>
          <c:val>
            <c:numRef>
              <c:f>FIS!$G$63:$G$70</c:f>
              <c:numCache>
                <c:formatCode>0.0</c:formatCode>
                <c:ptCount val="8"/>
                <c:pt idx="0">
                  <c:v>8.7697144616437299</c:v>
                </c:pt>
                <c:pt idx="1">
                  <c:v>6.7174252347508787</c:v>
                </c:pt>
                <c:pt idx="2">
                  <c:v>14.456362375889736</c:v>
                </c:pt>
                <c:pt idx="3">
                  <c:v>0.51886319054627483</c:v>
                </c:pt>
                <c:pt idx="4">
                  <c:v>22.878623808149804</c:v>
                </c:pt>
                <c:pt idx="5">
                  <c:v>4.7693719166731245</c:v>
                </c:pt>
                <c:pt idx="6">
                  <c:v>0.5234958976047237</c:v>
                </c:pt>
                <c:pt idx="7">
                  <c:v>41.367757678419302</c:v>
                </c:pt>
              </c:numCache>
            </c:numRef>
          </c:val>
        </c:ser>
        <c:dLbls>
          <c:showLegendKey val="0"/>
          <c:showVal val="0"/>
          <c:showCatName val="0"/>
          <c:showSerName val="0"/>
          <c:showPercent val="0"/>
          <c:showBubbleSize val="0"/>
          <c:showLeaderLines val="0"/>
        </c:dLbls>
        <c:firstSliceAng val="0"/>
      </c:pieChart>
    </c:plotArea>
    <c:legend>
      <c:legendPos val="r"/>
      <c:layout>
        <c:manualLayout>
          <c:xMode val="edge"/>
          <c:yMode val="edge"/>
          <c:x val="0.75496620893402822"/>
          <c:y val="2.2280805207719082E-2"/>
          <c:w val="0.24503379106597181"/>
          <c:h val="0.9554379270873079"/>
        </c:manualLayout>
      </c:layout>
      <c:overlay val="1"/>
      <c:spPr>
        <a:effectLst>
          <a:glow>
            <a:schemeClr val="accent1">
              <a:alpha val="40000"/>
            </a:schemeClr>
          </a:glow>
        </a:effectLst>
      </c:spPr>
    </c:legend>
    <c:plotVisOnly val="1"/>
    <c:dispBlanksAs val="zero"/>
    <c:showDLblsOverMax val="0"/>
  </c:chart>
  <c:spPr>
    <a:ln>
      <a:noFill/>
    </a:ln>
  </c:spPr>
  <c:printSettings>
    <c:headerFooter/>
    <c:pageMargins b="0.75000000000000966" l="0.70000000000000062" r="0.70000000000000062" t="0.7500000000000096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33833086517344"/>
          <c:y val="7.8040237225123613E-2"/>
          <c:w val="0.65336269946588155"/>
          <c:h val="0.37119003586396909"/>
        </c:manualLayout>
      </c:layout>
      <c:barChart>
        <c:barDir val="col"/>
        <c:grouping val="clustered"/>
        <c:varyColors val="0"/>
        <c:ser>
          <c:idx val="0"/>
          <c:order val="0"/>
          <c:tx>
            <c:strRef>
              <c:f>manufacturing!$F$52</c:f>
              <c:strCache>
                <c:ptCount val="1"/>
                <c:pt idx="0">
                  <c:v>2009</c:v>
                </c:pt>
              </c:strCache>
            </c:strRef>
          </c:tx>
          <c:spPr>
            <a:solidFill>
              <a:srgbClr val="948A54"/>
            </a:solidFill>
          </c:spPr>
          <c:invertIfNegative val="0"/>
          <c:cat>
            <c:strRef>
              <c:f>manufacturing!$H$53:$H$63</c:f>
              <c:strCache>
                <c:ptCount val="11"/>
                <c:pt idx="0">
                  <c:v>المواد الغذائية والمشروبات والتبغ</c:v>
                </c:pt>
                <c:pt idx="1">
                  <c:v>النسيج والملابس والمنتجات الجلدية</c:v>
                </c:pt>
                <c:pt idx="2">
                  <c:v>الأخشاب والمنتجات الخشبية</c:v>
                </c:pt>
                <c:pt idx="3">
                  <c:v>الورق والطباعة والنشر ووسائط الاستنساخ</c:v>
                </c:pt>
                <c:pt idx="4">
                  <c:v>الكيماويات واللدائن ومنتجاتها</c:v>
                </c:pt>
                <c:pt idx="5">
                  <c:v>المنتجات التعـدينية غـــــير  المعدنية  (اللافلزية)</c:v>
                </c:pt>
                <c:pt idx="6">
                  <c:v>الصناعات المعدنية الأساسية</c:v>
                </c:pt>
                <c:pt idx="7">
                  <c:v>المنتجات المعدنية الإنشائية ما عدا الآلات والمعدات</c:v>
                </c:pt>
                <c:pt idx="8">
                  <c:v>صناعة الآلات والمعدات والأجهزة</c:v>
                </c:pt>
                <c:pt idx="9">
                  <c:v>الأثاث</c:v>
                </c:pt>
                <c:pt idx="10">
                  <c:v>تصليح وتركيب المعدات والآلات والصناعات التحويلية الأخرى</c:v>
                </c:pt>
              </c:strCache>
            </c:strRef>
          </c:cat>
          <c:val>
            <c:numRef>
              <c:f>manufacturing!$F$53:$F$63</c:f>
              <c:numCache>
                <c:formatCode>0.0</c:formatCode>
                <c:ptCount val="11"/>
                <c:pt idx="0">
                  <c:v>1342.2655156408671</c:v>
                </c:pt>
                <c:pt idx="1">
                  <c:v>859.16271135641887</c:v>
                </c:pt>
                <c:pt idx="2">
                  <c:v>461.08240378947397</c:v>
                </c:pt>
                <c:pt idx="3">
                  <c:v>341.59002469999996</c:v>
                </c:pt>
                <c:pt idx="4">
                  <c:v>10846.142631973529</c:v>
                </c:pt>
                <c:pt idx="5">
                  <c:v>4282.1284513022902</c:v>
                </c:pt>
                <c:pt idx="6">
                  <c:v>929.4628061333309</c:v>
                </c:pt>
                <c:pt idx="7">
                  <c:v>5377.0468646646405</c:v>
                </c:pt>
                <c:pt idx="8">
                  <c:v>2198.74554485</c:v>
                </c:pt>
                <c:pt idx="9">
                  <c:v>438.80339948571401</c:v>
                </c:pt>
                <c:pt idx="10">
                  <c:v>2913.4167043416701</c:v>
                </c:pt>
              </c:numCache>
            </c:numRef>
          </c:val>
        </c:ser>
        <c:ser>
          <c:idx val="1"/>
          <c:order val="1"/>
          <c:tx>
            <c:strRef>
              <c:f>manufacturing!$G$52</c:f>
              <c:strCache>
                <c:ptCount val="1"/>
                <c:pt idx="0">
                  <c:v>2010</c:v>
                </c:pt>
              </c:strCache>
            </c:strRef>
          </c:tx>
          <c:spPr>
            <a:solidFill>
              <a:srgbClr val="E93723"/>
            </a:solidFill>
          </c:spPr>
          <c:invertIfNegative val="0"/>
          <c:cat>
            <c:strRef>
              <c:f>manufacturing!$H$53:$H$63</c:f>
              <c:strCache>
                <c:ptCount val="11"/>
                <c:pt idx="0">
                  <c:v>المواد الغذائية والمشروبات والتبغ</c:v>
                </c:pt>
                <c:pt idx="1">
                  <c:v>النسيج والملابس والمنتجات الجلدية</c:v>
                </c:pt>
                <c:pt idx="2">
                  <c:v>الأخشاب والمنتجات الخشبية</c:v>
                </c:pt>
                <c:pt idx="3">
                  <c:v>الورق والطباعة والنشر ووسائط الاستنساخ</c:v>
                </c:pt>
                <c:pt idx="4">
                  <c:v>الكيماويات واللدائن ومنتجاتها</c:v>
                </c:pt>
                <c:pt idx="5">
                  <c:v>المنتجات التعـدينية غـــــير  المعدنية  (اللافلزية)</c:v>
                </c:pt>
                <c:pt idx="6">
                  <c:v>الصناعات المعدنية الأساسية</c:v>
                </c:pt>
                <c:pt idx="7">
                  <c:v>المنتجات المعدنية الإنشائية ما عدا الآلات والمعدات</c:v>
                </c:pt>
                <c:pt idx="8">
                  <c:v>صناعة الآلات والمعدات والأجهزة</c:v>
                </c:pt>
                <c:pt idx="9">
                  <c:v>الأثاث</c:v>
                </c:pt>
                <c:pt idx="10">
                  <c:v>تصليح وتركيب المعدات والآلات والصناعات التحويلية الأخرى</c:v>
                </c:pt>
              </c:strCache>
            </c:strRef>
          </c:cat>
          <c:val>
            <c:numRef>
              <c:f>manufacturing!$G$53:$G$63</c:f>
              <c:numCache>
                <c:formatCode>0.0</c:formatCode>
                <c:ptCount val="11"/>
                <c:pt idx="0">
                  <c:v>1493.6730658051576</c:v>
                </c:pt>
                <c:pt idx="1">
                  <c:v>917.05351847288034</c:v>
                </c:pt>
                <c:pt idx="2">
                  <c:v>491.48757854792444</c:v>
                </c:pt>
                <c:pt idx="3">
                  <c:v>366.69633553960801</c:v>
                </c:pt>
                <c:pt idx="4">
                  <c:v>12520.845354499008</c:v>
                </c:pt>
                <c:pt idx="5">
                  <c:v>4485.9577655842759</c:v>
                </c:pt>
                <c:pt idx="6">
                  <c:v>1068.8822270533315</c:v>
                </c:pt>
                <c:pt idx="7">
                  <c:v>6183.6038943643398</c:v>
                </c:pt>
                <c:pt idx="8">
                  <c:v>2296.4722870582445</c:v>
                </c:pt>
                <c:pt idx="9">
                  <c:v>456.79433886462823</c:v>
                </c:pt>
                <c:pt idx="10">
                  <c:v>3041.8355803263084</c:v>
                </c:pt>
              </c:numCache>
            </c:numRef>
          </c:val>
        </c:ser>
        <c:dLbls>
          <c:showLegendKey val="0"/>
          <c:showVal val="0"/>
          <c:showCatName val="0"/>
          <c:showSerName val="0"/>
          <c:showPercent val="0"/>
          <c:showBubbleSize val="0"/>
        </c:dLbls>
        <c:gapWidth val="150"/>
        <c:axId val="190686336"/>
        <c:axId val="190687872"/>
      </c:barChart>
      <c:catAx>
        <c:axId val="190686336"/>
        <c:scaling>
          <c:orientation val="maxMin"/>
        </c:scaling>
        <c:delete val="0"/>
        <c:axPos val="b"/>
        <c:numFmt formatCode="General" sourceLinked="1"/>
        <c:majorTickMark val="out"/>
        <c:minorTickMark val="none"/>
        <c:tickLblPos val="nextTo"/>
        <c:txPr>
          <a:bodyPr rot="-5400000" vert="horz"/>
          <a:lstStyle/>
          <a:p>
            <a:pPr>
              <a:defRPr lang="en-US" sz="900">
                <a:latin typeface="Arial" pitchFamily="34" charset="0"/>
                <a:cs typeface="Arial" pitchFamily="34" charset="0"/>
              </a:defRPr>
            </a:pPr>
            <a:endParaRPr lang="en-US"/>
          </a:p>
        </c:txPr>
        <c:crossAx val="190687872"/>
        <c:crosses val="autoZero"/>
        <c:auto val="1"/>
        <c:lblAlgn val="ctr"/>
        <c:lblOffset val="100"/>
        <c:noMultiLvlLbl val="0"/>
      </c:catAx>
      <c:valAx>
        <c:axId val="190687872"/>
        <c:scaling>
          <c:orientation val="minMax"/>
        </c:scaling>
        <c:delete val="0"/>
        <c:axPos val="r"/>
        <c:majorGridlines/>
        <c:numFmt formatCode="#,##0" sourceLinked="0"/>
        <c:majorTickMark val="out"/>
        <c:minorTickMark val="none"/>
        <c:tickLblPos val="nextTo"/>
        <c:txPr>
          <a:bodyPr/>
          <a:lstStyle/>
          <a:p>
            <a:pPr>
              <a:defRPr lang="en-US"/>
            </a:pPr>
            <a:endParaRPr lang="en-US"/>
          </a:p>
        </c:txPr>
        <c:crossAx val="190686336"/>
        <c:crosses val="autoZero"/>
        <c:crossBetween val="between"/>
      </c:valAx>
    </c:plotArea>
    <c:legend>
      <c:legendPos val="b"/>
      <c:layout>
        <c:manualLayout>
          <c:xMode val="edge"/>
          <c:yMode val="edge"/>
          <c:x val="0.59856066378799422"/>
          <c:y val="0.20111143121968844"/>
          <c:w val="0.15830886461772922"/>
          <c:h val="9.7657484190665403E-2"/>
        </c:manualLayout>
      </c:layout>
      <c:overlay val="0"/>
      <c:txPr>
        <a:bodyPr/>
        <a:lstStyle/>
        <a:p>
          <a:pPr>
            <a:defRPr lang="en-US"/>
          </a:pPr>
          <a:endParaRPr lang="en-US"/>
        </a:p>
      </c:txPr>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90614239605722E-2"/>
          <c:y val="8.1515781647665417E-2"/>
          <c:w val="0.84044679910671749"/>
          <c:h val="0.71713289655586965"/>
        </c:manualLayout>
      </c:layout>
      <c:lineChart>
        <c:grouping val="standard"/>
        <c:varyColors val="0"/>
        <c:ser>
          <c:idx val="2"/>
          <c:order val="0"/>
          <c:tx>
            <c:strRef>
              <c:f>'oil&amp;gas1'!$F$81</c:f>
              <c:strCache>
                <c:ptCount val="1"/>
                <c:pt idx="0">
                  <c:v>غاز طبيعي مسال</c:v>
                </c:pt>
              </c:strCache>
            </c:strRef>
          </c:tx>
          <c:marker>
            <c:symbol val="none"/>
          </c:marker>
          <c:cat>
            <c:numRef>
              <c:f>'oil&amp;gas1'!$G$80:$L$80</c:f>
              <c:numCache>
                <c:formatCode>General</c:formatCode>
                <c:ptCount val="6"/>
                <c:pt idx="0">
                  <c:v>2005</c:v>
                </c:pt>
                <c:pt idx="1">
                  <c:v>2006</c:v>
                </c:pt>
                <c:pt idx="2">
                  <c:v>2007</c:v>
                </c:pt>
                <c:pt idx="3">
                  <c:v>2008</c:v>
                </c:pt>
                <c:pt idx="4">
                  <c:v>2009</c:v>
                </c:pt>
                <c:pt idx="5">
                  <c:v>2010</c:v>
                </c:pt>
              </c:numCache>
            </c:numRef>
          </c:cat>
          <c:val>
            <c:numRef>
              <c:f>'oil&amp;gas1'!$G$81:$L$81</c:f>
              <c:numCache>
                <c:formatCode>0</c:formatCode>
                <c:ptCount val="6"/>
                <c:pt idx="0">
                  <c:v>283</c:v>
                </c:pt>
                <c:pt idx="1">
                  <c:v>355</c:v>
                </c:pt>
                <c:pt idx="2">
                  <c:v>367</c:v>
                </c:pt>
                <c:pt idx="3">
                  <c:v>579.48</c:v>
                </c:pt>
                <c:pt idx="4">
                  <c:v>446.78</c:v>
                </c:pt>
                <c:pt idx="5">
                  <c:v>565.03282660269554</c:v>
                </c:pt>
              </c:numCache>
            </c:numRef>
          </c:val>
          <c:smooth val="0"/>
        </c:ser>
        <c:ser>
          <c:idx val="0"/>
          <c:order val="1"/>
          <c:tx>
            <c:strRef>
              <c:f>'oil&amp;gas1'!$F$82</c:f>
              <c:strCache>
                <c:ptCount val="1"/>
                <c:pt idx="0">
                  <c:v>بروبان </c:v>
                </c:pt>
              </c:strCache>
            </c:strRef>
          </c:tx>
          <c:marker>
            <c:symbol val="none"/>
          </c:marker>
          <c:cat>
            <c:numRef>
              <c:f>'oil&amp;gas1'!$G$80:$L$80</c:f>
              <c:numCache>
                <c:formatCode>General</c:formatCode>
                <c:ptCount val="6"/>
                <c:pt idx="0">
                  <c:v>2005</c:v>
                </c:pt>
                <c:pt idx="1">
                  <c:v>2006</c:v>
                </c:pt>
                <c:pt idx="2">
                  <c:v>2007</c:v>
                </c:pt>
                <c:pt idx="3">
                  <c:v>2008</c:v>
                </c:pt>
                <c:pt idx="4">
                  <c:v>2009</c:v>
                </c:pt>
                <c:pt idx="5">
                  <c:v>2010</c:v>
                </c:pt>
              </c:numCache>
            </c:numRef>
          </c:cat>
          <c:val>
            <c:numRef>
              <c:f>'oil&amp;gas1'!$G$82:$L$82</c:f>
              <c:numCache>
                <c:formatCode>0</c:formatCode>
                <c:ptCount val="6"/>
                <c:pt idx="0">
                  <c:v>388</c:v>
                </c:pt>
                <c:pt idx="1">
                  <c:v>581</c:v>
                </c:pt>
                <c:pt idx="2">
                  <c:v>600</c:v>
                </c:pt>
                <c:pt idx="3">
                  <c:v>764.29</c:v>
                </c:pt>
                <c:pt idx="4">
                  <c:v>488.315</c:v>
                </c:pt>
                <c:pt idx="5">
                  <c:v>687.73202070656998</c:v>
                </c:pt>
              </c:numCache>
            </c:numRef>
          </c:val>
          <c:smooth val="0"/>
        </c:ser>
        <c:ser>
          <c:idx val="1"/>
          <c:order val="2"/>
          <c:tx>
            <c:strRef>
              <c:f>'oil&amp;gas1'!$F$83</c:f>
              <c:strCache>
                <c:ptCount val="1"/>
                <c:pt idx="0">
                  <c:v>بوتان</c:v>
                </c:pt>
              </c:strCache>
            </c:strRef>
          </c:tx>
          <c:marker>
            <c:symbol val="none"/>
          </c:marker>
          <c:cat>
            <c:numRef>
              <c:f>'oil&amp;gas1'!$G$80:$L$80</c:f>
              <c:numCache>
                <c:formatCode>General</c:formatCode>
                <c:ptCount val="6"/>
                <c:pt idx="0">
                  <c:v>2005</c:v>
                </c:pt>
                <c:pt idx="1">
                  <c:v>2006</c:v>
                </c:pt>
                <c:pt idx="2">
                  <c:v>2007</c:v>
                </c:pt>
                <c:pt idx="3">
                  <c:v>2008</c:v>
                </c:pt>
                <c:pt idx="4">
                  <c:v>2009</c:v>
                </c:pt>
                <c:pt idx="5">
                  <c:v>2010</c:v>
                </c:pt>
              </c:numCache>
            </c:numRef>
          </c:cat>
          <c:val>
            <c:numRef>
              <c:f>'oil&amp;gas1'!$G$83:$L$83</c:f>
              <c:numCache>
                <c:formatCode>0</c:formatCode>
                <c:ptCount val="6"/>
                <c:pt idx="0">
                  <c:v>392</c:v>
                </c:pt>
                <c:pt idx="1">
                  <c:v>597</c:v>
                </c:pt>
                <c:pt idx="2">
                  <c:v>617</c:v>
                </c:pt>
                <c:pt idx="3">
                  <c:v>772.58999999999992</c:v>
                </c:pt>
                <c:pt idx="4">
                  <c:v>504.61500000000001</c:v>
                </c:pt>
                <c:pt idx="5">
                  <c:v>692.98576420529298</c:v>
                </c:pt>
              </c:numCache>
            </c:numRef>
          </c:val>
          <c:smooth val="0"/>
        </c:ser>
        <c:ser>
          <c:idx val="3"/>
          <c:order val="3"/>
          <c:tx>
            <c:strRef>
              <c:f>'oil&amp;gas1'!$F$84</c:f>
              <c:strCache>
                <c:ptCount val="1"/>
                <c:pt idx="0">
                  <c:v>(+) بنتان</c:v>
                </c:pt>
              </c:strCache>
            </c:strRef>
          </c:tx>
          <c:marker>
            <c:symbol val="none"/>
          </c:marker>
          <c:cat>
            <c:numRef>
              <c:f>'oil&amp;gas1'!$G$80:$L$80</c:f>
              <c:numCache>
                <c:formatCode>General</c:formatCode>
                <c:ptCount val="6"/>
                <c:pt idx="0">
                  <c:v>2005</c:v>
                </c:pt>
                <c:pt idx="1">
                  <c:v>2006</c:v>
                </c:pt>
                <c:pt idx="2">
                  <c:v>2007</c:v>
                </c:pt>
                <c:pt idx="3">
                  <c:v>2008</c:v>
                </c:pt>
                <c:pt idx="4">
                  <c:v>2009</c:v>
                </c:pt>
                <c:pt idx="5">
                  <c:v>2010</c:v>
                </c:pt>
              </c:numCache>
            </c:numRef>
          </c:cat>
          <c:val>
            <c:numRef>
              <c:f>'oil&amp;gas1'!$G$84:$L$84</c:f>
              <c:numCache>
                <c:formatCode>0</c:formatCode>
                <c:ptCount val="6"/>
                <c:pt idx="0">
                  <c:v>464</c:v>
                </c:pt>
                <c:pt idx="1">
                  <c:v>653</c:v>
                </c:pt>
                <c:pt idx="2">
                  <c:v>675</c:v>
                </c:pt>
                <c:pt idx="3">
                  <c:v>805.68000000000006</c:v>
                </c:pt>
                <c:pt idx="4">
                  <c:v>537.29500000000007</c:v>
                </c:pt>
                <c:pt idx="5">
                  <c:v>701.63168952933472</c:v>
                </c:pt>
              </c:numCache>
            </c:numRef>
          </c:val>
          <c:smooth val="0"/>
        </c:ser>
        <c:ser>
          <c:idx val="4"/>
          <c:order val="4"/>
          <c:tx>
            <c:strRef>
              <c:f>'oil&amp;gas1'!$F$85</c:f>
              <c:strCache>
                <c:ptCount val="1"/>
                <c:pt idx="0">
                  <c:v>أخرى (كبريت)</c:v>
                </c:pt>
              </c:strCache>
            </c:strRef>
          </c:tx>
          <c:marker>
            <c:symbol val="none"/>
          </c:marker>
          <c:cat>
            <c:numRef>
              <c:f>'oil&amp;gas1'!$G$80:$L$80</c:f>
              <c:numCache>
                <c:formatCode>General</c:formatCode>
                <c:ptCount val="6"/>
                <c:pt idx="0">
                  <c:v>2005</c:v>
                </c:pt>
                <c:pt idx="1">
                  <c:v>2006</c:v>
                </c:pt>
                <c:pt idx="2">
                  <c:v>2007</c:v>
                </c:pt>
                <c:pt idx="3">
                  <c:v>2008</c:v>
                </c:pt>
                <c:pt idx="4">
                  <c:v>2009</c:v>
                </c:pt>
                <c:pt idx="5">
                  <c:v>2010</c:v>
                </c:pt>
              </c:numCache>
            </c:numRef>
          </c:cat>
          <c:val>
            <c:numRef>
              <c:f>'oil&amp;gas1'!$G$85:$L$85</c:f>
              <c:numCache>
                <c:formatCode>0</c:formatCode>
                <c:ptCount val="6"/>
                <c:pt idx="0">
                  <c:v>75</c:v>
                </c:pt>
                <c:pt idx="1">
                  <c:v>147</c:v>
                </c:pt>
                <c:pt idx="2">
                  <c:v>152</c:v>
                </c:pt>
                <c:pt idx="3">
                  <c:v>545.83999999999992</c:v>
                </c:pt>
                <c:pt idx="4">
                  <c:v>43.769999999999996</c:v>
                </c:pt>
                <c:pt idx="5">
                  <c:v>144.99108376844077</c:v>
                </c:pt>
              </c:numCache>
            </c:numRef>
          </c:val>
          <c:smooth val="0"/>
        </c:ser>
        <c:dLbls>
          <c:showLegendKey val="0"/>
          <c:showVal val="0"/>
          <c:showCatName val="0"/>
          <c:showSerName val="0"/>
          <c:showPercent val="0"/>
          <c:showBubbleSize val="0"/>
        </c:dLbls>
        <c:marker val="1"/>
        <c:smooth val="0"/>
        <c:axId val="190884096"/>
        <c:axId val="190889984"/>
      </c:lineChart>
      <c:catAx>
        <c:axId val="190884096"/>
        <c:scaling>
          <c:orientation val="maxMin"/>
        </c:scaling>
        <c:delete val="0"/>
        <c:axPos val="b"/>
        <c:numFmt formatCode="General" sourceLinked="1"/>
        <c:majorTickMark val="out"/>
        <c:minorTickMark val="none"/>
        <c:tickLblPos val="nextTo"/>
        <c:crossAx val="190889984"/>
        <c:crosses val="autoZero"/>
        <c:auto val="1"/>
        <c:lblAlgn val="ctr"/>
        <c:lblOffset val="100"/>
        <c:noMultiLvlLbl val="0"/>
      </c:catAx>
      <c:valAx>
        <c:axId val="190889984"/>
        <c:scaling>
          <c:orientation val="minMax"/>
        </c:scaling>
        <c:delete val="0"/>
        <c:axPos val="r"/>
        <c:majorGridlines/>
        <c:numFmt formatCode="0" sourceLinked="0"/>
        <c:majorTickMark val="out"/>
        <c:minorTickMark val="none"/>
        <c:tickLblPos val="nextTo"/>
        <c:spPr>
          <a:ln>
            <a:solidFill>
              <a:srgbClr val="BE9B55"/>
            </a:solidFill>
          </a:ln>
        </c:spPr>
        <c:crossAx val="190884096"/>
        <c:crosses val="autoZero"/>
        <c:crossBetween val="between"/>
      </c:valAx>
      <c:spPr>
        <a:noFill/>
        <a:ln>
          <a:noFill/>
        </a:ln>
      </c:spPr>
    </c:plotArea>
    <c:legend>
      <c:legendPos val="r"/>
      <c:layout>
        <c:manualLayout>
          <c:xMode val="edge"/>
          <c:yMode val="edge"/>
          <c:x val="0.18372841698265061"/>
          <c:y val="0.89239237522290493"/>
          <c:w val="0.65360371049509214"/>
          <c:h val="0.10640305559291238"/>
        </c:manualLayout>
      </c:layout>
      <c:overlay val="0"/>
    </c:legend>
    <c:plotVisOnly val="1"/>
    <c:dispBlanksAs val="gap"/>
    <c:showDLblsOverMax val="0"/>
  </c:chart>
  <c:spPr>
    <a:ln>
      <a:noFill/>
    </a:ln>
  </c:spPr>
  <c:printSettings>
    <c:headerFooter/>
    <c:pageMargins b="0.75000000000000966" l="0.70000000000000062" r="0.70000000000000062" t="0.7500000000000096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0786875764068"/>
          <c:y val="0.18147051183456686"/>
          <c:w val="0.43207655804293243"/>
          <c:h val="0.78960168579759094"/>
        </c:manualLayout>
      </c:layout>
      <c:pieChart>
        <c:varyColors val="1"/>
        <c:ser>
          <c:idx val="0"/>
          <c:order val="0"/>
          <c:spPr>
            <a:effectLst/>
            <a:scene3d>
              <a:camera prst="orthographicFront"/>
              <a:lightRig rig="threePt" dir="t"/>
            </a:scene3d>
            <a:sp3d/>
          </c:spPr>
          <c:dPt>
            <c:idx val="0"/>
            <c:bubble3D val="0"/>
            <c:spPr>
              <a:solidFill>
                <a:srgbClr val="00B050"/>
              </a:solidFill>
              <a:effectLst/>
              <a:scene3d>
                <a:camera prst="orthographicFront"/>
                <a:lightRig rig="threePt" dir="t"/>
              </a:scene3d>
              <a:sp3d/>
            </c:spPr>
          </c:dPt>
          <c:dPt>
            <c:idx val="1"/>
            <c:bubble3D val="0"/>
            <c:spPr>
              <a:solidFill>
                <a:schemeClr val="accent6">
                  <a:lumMod val="75000"/>
                </a:schemeClr>
              </a:solidFill>
              <a:effectLst/>
              <a:scene3d>
                <a:camera prst="orthographicFront"/>
                <a:lightRig rig="threePt" dir="t"/>
              </a:scene3d>
              <a:sp3d/>
            </c:spPr>
          </c:dPt>
          <c:dPt>
            <c:idx val="2"/>
            <c:bubble3D val="0"/>
            <c:spPr>
              <a:solidFill>
                <a:schemeClr val="accent3">
                  <a:lumMod val="75000"/>
                </a:schemeClr>
              </a:solidFill>
              <a:effectLst/>
              <a:scene3d>
                <a:camera prst="orthographicFront"/>
                <a:lightRig rig="threePt" dir="t"/>
              </a:scene3d>
              <a:sp3d/>
            </c:spPr>
          </c:dPt>
          <c:dPt>
            <c:idx val="3"/>
            <c:bubble3D val="0"/>
            <c:spPr>
              <a:solidFill>
                <a:srgbClr val="948A54"/>
              </a:solidFill>
              <a:effectLst/>
              <a:scene3d>
                <a:camera prst="orthographicFront"/>
                <a:lightRig rig="threePt" dir="t"/>
              </a:scene3d>
              <a:sp3d/>
            </c:spPr>
          </c:dPt>
          <c:dPt>
            <c:idx val="4"/>
            <c:bubble3D val="0"/>
            <c:spPr>
              <a:solidFill>
                <a:srgbClr val="E93723"/>
              </a:solidFill>
              <a:effectLst/>
              <a:scene3d>
                <a:camera prst="orthographicFront"/>
                <a:lightRig rig="threePt" dir="t"/>
              </a:scene3d>
              <a:sp3d/>
            </c:spPr>
          </c:dPt>
          <c:dPt>
            <c:idx val="5"/>
            <c:bubble3D val="0"/>
            <c:spPr>
              <a:solidFill>
                <a:srgbClr val="828182"/>
              </a:solidFill>
              <a:effectLst/>
              <a:scene3d>
                <a:camera prst="orthographicFront"/>
                <a:lightRig rig="threePt" dir="t"/>
              </a:scene3d>
              <a:sp3d/>
            </c:spPr>
          </c:dPt>
          <c:dLbls>
            <c:dLbl>
              <c:idx val="0"/>
              <c:layout>
                <c:manualLayout>
                  <c:x val="4.1064416196723325E-2"/>
                  <c:y val="-2.4214602878911289E-2"/>
                </c:manualLayout>
              </c:layout>
              <c:spPr/>
              <c:txPr>
                <a:bodyPr rot="0" vert="horz" anchor="t" anchorCtr="0"/>
                <a:lstStyle/>
                <a:p>
                  <a:pPr>
                    <a:defRPr sz="900" b="1" i="0" u="none" strike="noStrike" baseline="0">
                      <a:solidFill>
                        <a:sysClr val="windowText" lastClr="000000"/>
                      </a:solidFill>
                      <a:latin typeface="Calibri"/>
                      <a:ea typeface="Calibri"/>
                      <a:cs typeface="Calibri"/>
                    </a:defRPr>
                  </a:pPr>
                  <a:endParaRPr lang="en-US"/>
                </a:p>
              </c:txPr>
              <c:showLegendKey val="0"/>
              <c:showVal val="1"/>
              <c:showCatName val="1"/>
              <c:showSerName val="0"/>
              <c:showPercent val="0"/>
              <c:showBubbleSize val="0"/>
              <c:separator>
</c:separator>
            </c:dLbl>
            <c:dLbl>
              <c:idx val="3"/>
              <c:layout>
                <c:manualLayout>
                  <c:x val="0.10264964792589575"/>
                  <c:y val="-0.1695185554003529"/>
                </c:manualLayout>
              </c:layout>
              <c:showLegendKey val="0"/>
              <c:showVal val="1"/>
              <c:showCatName val="1"/>
              <c:showSerName val="0"/>
              <c:showPercent val="0"/>
              <c:showBubbleSize val="0"/>
              <c:separator>
</c:separator>
            </c:dLbl>
            <c:dLbl>
              <c:idx val="4"/>
              <c:layout>
                <c:manualLayout>
                  <c:x val="0.14814787550554506"/>
                  <c:y val="0.123296209613902"/>
                </c:manualLayout>
              </c:layout>
              <c:showLegendKey val="0"/>
              <c:showVal val="1"/>
              <c:showCatName val="1"/>
              <c:showSerName val="0"/>
              <c:showPercent val="0"/>
              <c:showBubbleSize val="0"/>
              <c:separator>
</c:separator>
            </c:dLbl>
            <c:dLbl>
              <c:idx val="5"/>
              <c:layout>
                <c:manualLayout>
                  <c:x val="-2.1019809919419506E-2"/>
                  <c:y val="7.1404251584599124E-3"/>
                </c:manualLayout>
              </c:layout>
              <c:spPr/>
              <c:txPr>
                <a:bodyPr rot="0" vert="horz" anchor="t" anchorCtr="0"/>
                <a:lstStyle/>
                <a:p>
                  <a:pPr>
                    <a:defRPr sz="900" b="1" i="0" u="none" strike="noStrike" baseline="0">
                      <a:solidFill>
                        <a:sysClr val="windowText" lastClr="000000"/>
                      </a:solidFill>
                      <a:latin typeface="Calibri"/>
                      <a:ea typeface="Calibri"/>
                      <a:cs typeface="Calibri"/>
                    </a:defRPr>
                  </a:pPr>
                  <a:endParaRPr lang="en-US"/>
                </a:p>
              </c:txPr>
              <c:showLegendKey val="0"/>
              <c:showVal val="1"/>
              <c:showCatName val="1"/>
              <c:showSerName val="0"/>
              <c:showPercent val="0"/>
              <c:showBubbleSize val="0"/>
              <c:separator>
</c:separator>
            </c:dLbl>
            <c:dLbl>
              <c:idx val="6"/>
              <c:spPr/>
              <c:txPr>
                <a:bodyPr rot="0" vert="horz" anchor="t" anchorCtr="0"/>
                <a:lstStyle/>
                <a:p>
                  <a:pPr>
                    <a:defRPr sz="900" b="1" i="0" u="none" strike="noStrike" baseline="0">
                      <a:solidFill>
                        <a:sysClr val="windowText" lastClr="000000"/>
                      </a:solidFill>
                      <a:latin typeface="Calibri"/>
                      <a:ea typeface="Calibri"/>
                      <a:cs typeface="Calibri"/>
                    </a:defRPr>
                  </a:pPr>
                  <a:endParaRPr lang="en-US"/>
                </a:p>
              </c:txPr>
              <c:showLegendKey val="0"/>
              <c:showVal val="1"/>
              <c:showCatName val="1"/>
              <c:showSerName val="0"/>
              <c:showPercent val="0"/>
              <c:showBubbleSize val="0"/>
            </c:dLbl>
            <c:txPr>
              <a:bodyPr rot="0" vert="horz" anchor="t" anchorCtr="0"/>
              <a:lstStyle/>
              <a:p>
                <a:pPr>
                  <a:defRPr sz="900" b="1" i="0" u="none" strike="noStrike" baseline="0">
                    <a:solidFill>
                      <a:schemeClr val="bg1"/>
                    </a:solidFill>
                    <a:latin typeface="Calibri"/>
                    <a:ea typeface="Calibri"/>
                    <a:cs typeface="Calibri"/>
                  </a:defRPr>
                </a:pPr>
                <a:endParaRPr lang="en-US"/>
              </a:p>
            </c:txPr>
            <c:showLegendKey val="0"/>
            <c:showVal val="1"/>
            <c:showCatName val="1"/>
            <c:showSerName val="0"/>
            <c:showPercent val="0"/>
            <c:showBubbleSize val="0"/>
            <c:separator>
</c:separator>
            <c:showLeaderLines val="1"/>
          </c:dLbls>
          <c:cat>
            <c:strRef>
              <c:f>'oil&amp;gas1'!$G$133:$G$138</c:f>
              <c:strCache>
                <c:ptCount val="6"/>
                <c:pt idx="0">
                  <c:v>غاز البترول المسال</c:v>
                </c:pt>
                <c:pt idx="1">
                  <c:v>بنزين خال من الرصاص</c:v>
                </c:pt>
                <c:pt idx="2">
                  <c:v>نفتا</c:v>
                </c:pt>
                <c:pt idx="3">
                  <c:v>وقود طائرات / كيروسين</c:v>
                </c:pt>
                <c:pt idx="4">
                  <c:v>زيت الغاز / ديزل</c:v>
                </c:pt>
                <c:pt idx="5">
                  <c:v>زيت الوقود</c:v>
                </c:pt>
              </c:strCache>
            </c:strRef>
          </c:cat>
          <c:val>
            <c:numRef>
              <c:f>'oil&amp;gas1'!$F$133:$F$138</c:f>
              <c:numCache>
                <c:formatCode>0%</c:formatCode>
                <c:ptCount val="6"/>
                <c:pt idx="0">
                  <c:v>2.6095729715471031E-2</c:v>
                </c:pt>
                <c:pt idx="1">
                  <c:v>0.12255594051914101</c:v>
                </c:pt>
                <c:pt idx="2">
                  <c:v>0.24493243316677768</c:v>
                </c:pt>
                <c:pt idx="3">
                  <c:v>0.31021189774649705</c:v>
                </c:pt>
                <c:pt idx="4">
                  <c:v>0.24269844000144719</c:v>
                </c:pt>
                <c:pt idx="5">
                  <c:v>5.1530328066936804E-2</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399" l="0.70000000000000062" r="0.70000000000000062" t="0.75000000000001399"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90614239605722E-2"/>
          <c:y val="8.1515781647665417E-2"/>
          <c:w val="0.84044679910671749"/>
          <c:h val="0.71713289655586965"/>
        </c:manualLayout>
      </c:layout>
      <c:lineChart>
        <c:grouping val="standard"/>
        <c:varyColors val="0"/>
        <c:ser>
          <c:idx val="0"/>
          <c:order val="0"/>
          <c:tx>
            <c:strRef>
              <c:f>'oil&amp;gas1'!$F$185</c:f>
              <c:strCache>
                <c:ptCount val="1"/>
                <c:pt idx="0">
                  <c:v>نفتا</c:v>
                </c:pt>
              </c:strCache>
            </c:strRef>
          </c:tx>
          <c:marker>
            <c:symbol val="none"/>
          </c:marker>
          <c:cat>
            <c:numRef>
              <c:f>'oil&amp;gas1'!$G$184:$L$184</c:f>
              <c:numCache>
                <c:formatCode>General</c:formatCode>
                <c:ptCount val="6"/>
                <c:pt idx="0">
                  <c:v>2005</c:v>
                </c:pt>
                <c:pt idx="1">
                  <c:v>2006</c:v>
                </c:pt>
                <c:pt idx="2">
                  <c:v>2007</c:v>
                </c:pt>
                <c:pt idx="3">
                  <c:v>2008</c:v>
                </c:pt>
                <c:pt idx="4">
                  <c:v>2009</c:v>
                </c:pt>
                <c:pt idx="5">
                  <c:v>2010</c:v>
                </c:pt>
              </c:numCache>
            </c:numRef>
          </c:cat>
          <c:val>
            <c:numRef>
              <c:f>'oil&amp;gas1'!$G$185:$L$185</c:f>
              <c:numCache>
                <c:formatCode>_-* #,##0_-;\-* #,##0_-;_-* "-"??_-;_-@_-</c:formatCode>
                <c:ptCount val="6"/>
                <c:pt idx="0">
                  <c:v>479</c:v>
                </c:pt>
                <c:pt idx="1">
                  <c:v>551</c:v>
                </c:pt>
                <c:pt idx="2">
                  <c:v>658</c:v>
                </c:pt>
                <c:pt idx="3">
                  <c:v>915</c:v>
                </c:pt>
                <c:pt idx="4">
                  <c:v>538.21570153490211</c:v>
                </c:pt>
                <c:pt idx="5">
                  <c:v>706.5638546933086</c:v>
                </c:pt>
              </c:numCache>
            </c:numRef>
          </c:val>
          <c:smooth val="0"/>
        </c:ser>
        <c:ser>
          <c:idx val="1"/>
          <c:order val="1"/>
          <c:tx>
            <c:strRef>
              <c:f>'oil&amp;gas1'!$F$186</c:f>
              <c:strCache>
                <c:ptCount val="1"/>
                <c:pt idx="0">
                  <c:v>وقود طائرات / كيروسين</c:v>
                </c:pt>
              </c:strCache>
            </c:strRef>
          </c:tx>
          <c:marker>
            <c:symbol val="none"/>
          </c:marker>
          <c:cat>
            <c:numRef>
              <c:f>'oil&amp;gas1'!$G$184:$L$184</c:f>
              <c:numCache>
                <c:formatCode>General</c:formatCode>
                <c:ptCount val="6"/>
                <c:pt idx="0">
                  <c:v>2005</c:v>
                </c:pt>
                <c:pt idx="1">
                  <c:v>2006</c:v>
                </c:pt>
                <c:pt idx="2">
                  <c:v>2007</c:v>
                </c:pt>
                <c:pt idx="3">
                  <c:v>2008</c:v>
                </c:pt>
                <c:pt idx="4">
                  <c:v>2009</c:v>
                </c:pt>
                <c:pt idx="5">
                  <c:v>2010</c:v>
                </c:pt>
              </c:numCache>
            </c:numRef>
          </c:cat>
          <c:val>
            <c:numRef>
              <c:f>'oil&amp;gas1'!$G$186:$L$186</c:f>
              <c:numCache>
                <c:formatCode>_-* #,##0_-;\-* #,##0_-;_-* "-"??_-;_-@_-</c:formatCode>
                <c:ptCount val="6"/>
                <c:pt idx="0">
                  <c:v>484</c:v>
                </c:pt>
                <c:pt idx="1">
                  <c:v>639</c:v>
                </c:pt>
                <c:pt idx="2">
                  <c:v>665</c:v>
                </c:pt>
                <c:pt idx="3">
                  <c:v>1115</c:v>
                </c:pt>
                <c:pt idx="4">
                  <c:v>576.54624560325976</c:v>
                </c:pt>
                <c:pt idx="5">
                  <c:v>719.54492783724254</c:v>
                </c:pt>
              </c:numCache>
            </c:numRef>
          </c:val>
          <c:smooth val="0"/>
        </c:ser>
        <c:ser>
          <c:idx val="2"/>
          <c:order val="2"/>
          <c:tx>
            <c:strRef>
              <c:f>'oil&amp;gas1'!$F$187</c:f>
              <c:strCache>
                <c:ptCount val="1"/>
                <c:pt idx="0">
                  <c:v>زيت الغاز / ديزل</c:v>
                </c:pt>
              </c:strCache>
            </c:strRef>
          </c:tx>
          <c:marker>
            <c:symbol val="none"/>
          </c:marker>
          <c:cat>
            <c:numRef>
              <c:f>'oil&amp;gas1'!$G$184:$L$184</c:f>
              <c:numCache>
                <c:formatCode>General</c:formatCode>
                <c:ptCount val="6"/>
                <c:pt idx="0">
                  <c:v>2005</c:v>
                </c:pt>
                <c:pt idx="1">
                  <c:v>2006</c:v>
                </c:pt>
                <c:pt idx="2">
                  <c:v>2007</c:v>
                </c:pt>
                <c:pt idx="3">
                  <c:v>2008</c:v>
                </c:pt>
                <c:pt idx="4">
                  <c:v>2009</c:v>
                </c:pt>
                <c:pt idx="5">
                  <c:v>2010</c:v>
                </c:pt>
              </c:numCache>
            </c:numRef>
          </c:cat>
          <c:val>
            <c:numRef>
              <c:f>'oil&amp;gas1'!$G$187:$L$187</c:f>
              <c:numCache>
                <c:formatCode>_-* #,##0_-;\-* #,##0_-;_-* "-"??_-;_-@_-</c:formatCode>
                <c:ptCount val="6"/>
                <c:pt idx="0">
                  <c:v>447</c:v>
                </c:pt>
                <c:pt idx="1">
                  <c:v>594</c:v>
                </c:pt>
                <c:pt idx="2">
                  <c:v>614</c:v>
                </c:pt>
                <c:pt idx="3">
                  <c:v>1031</c:v>
                </c:pt>
                <c:pt idx="4">
                  <c:v>550.72445190124893</c:v>
                </c:pt>
                <c:pt idx="5">
                  <c:v>675.83098019563386</c:v>
                </c:pt>
              </c:numCache>
            </c:numRef>
          </c:val>
          <c:smooth val="0"/>
        </c:ser>
        <c:ser>
          <c:idx val="3"/>
          <c:order val="3"/>
          <c:tx>
            <c:strRef>
              <c:f>'oil&amp;gas1'!$F$188</c:f>
              <c:strCache>
                <c:ptCount val="1"/>
                <c:pt idx="0">
                  <c:v>زيت الوقود </c:v>
                </c:pt>
              </c:strCache>
            </c:strRef>
          </c:tx>
          <c:marker>
            <c:symbol val="none"/>
          </c:marker>
          <c:cat>
            <c:numRef>
              <c:f>'oil&amp;gas1'!$G$184:$L$184</c:f>
              <c:numCache>
                <c:formatCode>General</c:formatCode>
                <c:ptCount val="6"/>
                <c:pt idx="0">
                  <c:v>2005</c:v>
                </c:pt>
                <c:pt idx="1">
                  <c:v>2006</c:v>
                </c:pt>
                <c:pt idx="2">
                  <c:v>2007</c:v>
                </c:pt>
                <c:pt idx="3">
                  <c:v>2008</c:v>
                </c:pt>
                <c:pt idx="4">
                  <c:v>2009</c:v>
                </c:pt>
                <c:pt idx="5">
                  <c:v>2010</c:v>
                </c:pt>
              </c:numCache>
            </c:numRef>
          </c:cat>
          <c:val>
            <c:numRef>
              <c:f>'oil&amp;gas1'!$G$188:$L$188</c:f>
              <c:numCache>
                <c:formatCode>_-* #,##0_-;\-* #,##0_-;_-* "-"??_-;_-@_-</c:formatCode>
                <c:ptCount val="6"/>
                <c:pt idx="0">
                  <c:v>263</c:v>
                </c:pt>
                <c:pt idx="1">
                  <c:v>321</c:v>
                </c:pt>
                <c:pt idx="2">
                  <c:v>361</c:v>
                </c:pt>
                <c:pt idx="3">
                  <c:v>545</c:v>
                </c:pt>
                <c:pt idx="4">
                  <c:v>348.20344287365208</c:v>
                </c:pt>
                <c:pt idx="5">
                  <c:v>473.84315863097135</c:v>
                </c:pt>
              </c:numCache>
            </c:numRef>
          </c:val>
          <c:smooth val="0"/>
        </c:ser>
        <c:dLbls>
          <c:showLegendKey val="0"/>
          <c:showVal val="0"/>
          <c:showCatName val="0"/>
          <c:showSerName val="0"/>
          <c:showPercent val="0"/>
          <c:showBubbleSize val="0"/>
        </c:dLbls>
        <c:marker val="1"/>
        <c:smooth val="0"/>
        <c:axId val="191212928"/>
        <c:axId val="191227008"/>
      </c:lineChart>
      <c:catAx>
        <c:axId val="191212928"/>
        <c:scaling>
          <c:orientation val="maxMin"/>
        </c:scaling>
        <c:delete val="0"/>
        <c:axPos val="b"/>
        <c:numFmt formatCode="General" sourceLinked="1"/>
        <c:majorTickMark val="out"/>
        <c:minorTickMark val="none"/>
        <c:tickLblPos val="nextTo"/>
        <c:crossAx val="191227008"/>
        <c:crosses val="autoZero"/>
        <c:auto val="1"/>
        <c:lblAlgn val="ctr"/>
        <c:lblOffset val="100"/>
        <c:noMultiLvlLbl val="0"/>
      </c:catAx>
      <c:valAx>
        <c:axId val="191227008"/>
        <c:scaling>
          <c:orientation val="minMax"/>
        </c:scaling>
        <c:delete val="0"/>
        <c:axPos val="r"/>
        <c:majorGridlines/>
        <c:numFmt formatCode="0" sourceLinked="0"/>
        <c:majorTickMark val="out"/>
        <c:minorTickMark val="none"/>
        <c:tickLblPos val="nextTo"/>
        <c:spPr>
          <a:ln>
            <a:solidFill>
              <a:schemeClr val="tx1">
                <a:lumMod val="50000"/>
                <a:lumOff val="50000"/>
              </a:schemeClr>
            </a:solidFill>
          </a:ln>
        </c:spPr>
        <c:crossAx val="191212928"/>
        <c:crosses val="autoZero"/>
        <c:crossBetween val="between"/>
      </c:valAx>
      <c:spPr>
        <a:ln>
          <a:noFill/>
        </a:ln>
      </c:spPr>
    </c:plotArea>
    <c:legend>
      <c:legendPos val="r"/>
      <c:layout>
        <c:manualLayout>
          <c:xMode val="edge"/>
          <c:yMode val="edge"/>
          <c:x val="6.6999659815968702E-3"/>
          <c:y val="0.88535029547124644"/>
          <c:w val="0.97011773686350322"/>
          <c:h val="0.10318473407587825"/>
        </c:manualLayout>
      </c:layout>
      <c:overlay val="0"/>
    </c:legend>
    <c:plotVisOnly val="1"/>
    <c:dispBlanksAs val="gap"/>
    <c:showDLblsOverMax val="0"/>
  </c:chart>
  <c:spPr>
    <a:ln>
      <a:noFill/>
    </a:ln>
  </c:spPr>
  <c:printSettings>
    <c:headerFooter/>
    <c:pageMargins b="0.75000000000000966" l="0.70000000000000062" r="0.70000000000000062" t="0.75000000000000966"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04134888898048"/>
          <c:y val="5.1400554097404488E-2"/>
          <c:w val="0.60975174176526359"/>
          <c:h val="0.8326195683872849"/>
        </c:manualLayout>
      </c:layout>
      <c:barChart>
        <c:barDir val="col"/>
        <c:grouping val="clustered"/>
        <c:varyColors val="0"/>
        <c:ser>
          <c:idx val="0"/>
          <c:order val="0"/>
          <c:tx>
            <c:strRef>
              <c:f>electricity1!$G$30</c:f>
              <c:strCache>
                <c:ptCount val="1"/>
                <c:pt idx="0">
                  <c:v>أبوظبي</c:v>
                </c:pt>
              </c:strCache>
            </c:strRef>
          </c:tx>
          <c:spPr>
            <a:solidFill>
              <a:srgbClr val="948A54"/>
            </a:solidFill>
          </c:spPr>
          <c:invertIfNegative val="0"/>
          <c:cat>
            <c:numRef>
              <c:f>electricity1!$H$29:$J$29</c:f>
              <c:numCache>
                <c:formatCode>General</c:formatCode>
                <c:ptCount val="3"/>
                <c:pt idx="0">
                  <c:v>2009</c:v>
                </c:pt>
                <c:pt idx="1">
                  <c:v>2010</c:v>
                </c:pt>
                <c:pt idx="2">
                  <c:v>2011</c:v>
                </c:pt>
              </c:numCache>
            </c:numRef>
          </c:cat>
          <c:val>
            <c:numRef>
              <c:f>electricity1!$H$30:$J$30</c:f>
              <c:numCache>
                <c:formatCode>General</c:formatCode>
                <c:ptCount val="3"/>
                <c:pt idx="0">
                  <c:v>22062262</c:v>
                </c:pt>
                <c:pt idx="1">
                  <c:v>24850010</c:v>
                </c:pt>
                <c:pt idx="2">
                  <c:v>26897768</c:v>
                </c:pt>
              </c:numCache>
            </c:numRef>
          </c:val>
        </c:ser>
        <c:ser>
          <c:idx val="1"/>
          <c:order val="1"/>
          <c:tx>
            <c:strRef>
              <c:f>electricity1!$G$31</c:f>
              <c:strCache>
                <c:ptCount val="1"/>
                <c:pt idx="0">
                  <c:v>العين</c:v>
                </c:pt>
              </c:strCache>
            </c:strRef>
          </c:tx>
          <c:spPr>
            <a:solidFill>
              <a:srgbClr val="E93723"/>
            </a:solidFill>
          </c:spPr>
          <c:invertIfNegative val="0"/>
          <c:cat>
            <c:numRef>
              <c:f>electricity1!$H$29:$J$29</c:f>
              <c:numCache>
                <c:formatCode>General</c:formatCode>
                <c:ptCount val="3"/>
                <c:pt idx="0">
                  <c:v>2009</c:v>
                </c:pt>
                <c:pt idx="1">
                  <c:v>2010</c:v>
                </c:pt>
                <c:pt idx="2">
                  <c:v>2011</c:v>
                </c:pt>
              </c:numCache>
            </c:numRef>
          </c:cat>
          <c:val>
            <c:numRef>
              <c:f>electricity1!$H$31:$J$31</c:f>
              <c:numCache>
                <c:formatCode>General</c:formatCode>
                <c:ptCount val="3"/>
                <c:pt idx="0">
                  <c:v>8474342</c:v>
                </c:pt>
                <c:pt idx="1">
                  <c:v>9081380</c:v>
                </c:pt>
                <c:pt idx="2" formatCode="_-* #,##0_-;\-* #,##0_-;_-* &quot;-&quot;??_-;_-@_-">
                  <c:v>9341749</c:v>
                </c:pt>
              </c:numCache>
            </c:numRef>
          </c:val>
        </c:ser>
        <c:ser>
          <c:idx val="2"/>
          <c:order val="2"/>
          <c:tx>
            <c:strRef>
              <c:f>electricity1!$G$32</c:f>
              <c:strCache>
                <c:ptCount val="1"/>
                <c:pt idx="0">
                  <c:v>المنطقة الغربية</c:v>
                </c:pt>
              </c:strCache>
            </c:strRef>
          </c:tx>
          <c:spPr>
            <a:solidFill>
              <a:srgbClr val="828182"/>
            </a:solidFill>
          </c:spPr>
          <c:invertIfNegative val="0"/>
          <c:cat>
            <c:numRef>
              <c:f>electricity1!$H$29:$J$29</c:f>
              <c:numCache>
                <c:formatCode>General</c:formatCode>
                <c:ptCount val="3"/>
                <c:pt idx="0">
                  <c:v>2009</c:v>
                </c:pt>
                <c:pt idx="1">
                  <c:v>2010</c:v>
                </c:pt>
                <c:pt idx="2">
                  <c:v>2011</c:v>
                </c:pt>
              </c:numCache>
            </c:numRef>
          </c:cat>
          <c:val>
            <c:numRef>
              <c:f>electricity1!$H$32:$J$32</c:f>
              <c:numCache>
                <c:formatCode>General</c:formatCode>
                <c:ptCount val="3"/>
                <c:pt idx="0">
                  <c:v>4179562</c:v>
                </c:pt>
                <c:pt idx="1">
                  <c:v>5241750</c:v>
                </c:pt>
                <c:pt idx="2" formatCode="_-* #,##0_-;\-* #,##0_-;_-* &quot;-&quot;??_-;_-@_-">
                  <c:v>7011402</c:v>
                </c:pt>
              </c:numCache>
            </c:numRef>
          </c:val>
        </c:ser>
        <c:dLbls>
          <c:showLegendKey val="0"/>
          <c:showVal val="0"/>
          <c:showCatName val="0"/>
          <c:showSerName val="0"/>
          <c:showPercent val="0"/>
          <c:showBubbleSize val="0"/>
        </c:dLbls>
        <c:gapWidth val="150"/>
        <c:axId val="191904384"/>
        <c:axId val="191910272"/>
      </c:barChart>
      <c:catAx>
        <c:axId val="191904384"/>
        <c:scaling>
          <c:orientation val="maxMin"/>
        </c:scaling>
        <c:delete val="0"/>
        <c:axPos val="b"/>
        <c:numFmt formatCode="General" sourceLinked="1"/>
        <c:majorTickMark val="out"/>
        <c:minorTickMark val="none"/>
        <c:tickLblPos val="nextTo"/>
        <c:crossAx val="191910272"/>
        <c:crosses val="autoZero"/>
        <c:auto val="1"/>
        <c:lblAlgn val="ctr"/>
        <c:lblOffset val="100"/>
        <c:noMultiLvlLbl val="0"/>
      </c:catAx>
      <c:valAx>
        <c:axId val="191910272"/>
        <c:scaling>
          <c:orientation val="minMax"/>
        </c:scaling>
        <c:delete val="0"/>
        <c:axPos val="r"/>
        <c:majorGridlines/>
        <c:numFmt formatCode="#,##0" sourceLinked="0"/>
        <c:majorTickMark val="out"/>
        <c:minorTickMark val="none"/>
        <c:tickLblPos val="nextTo"/>
        <c:crossAx val="191904384"/>
        <c:crosses val="autoZero"/>
        <c:crossBetween val="between"/>
      </c:valAx>
    </c:plotArea>
    <c:legend>
      <c:legendPos val="r"/>
      <c:layout>
        <c:manualLayout>
          <c:xMode val="edge"/>
          <c:yMode val="edge"/>
          <c:x val="3.8374727255478615E-2"/>
          <c:y val="0.28808644005494399"/>
          <c:w val="0.1543963570818708"/>
          <c:h val="0.42874073787459616"/>
        </c:manualLayout>
      </c:layout>
      <c:overlay val="0"/>
      <c:spPr>
        <a:ln>
          <a:noFill/>
        </a:ln>
      </c:spPr>
    </c:legend>
    <c:plotVisOnly val="1"/>
    <c:dispBlanksAs val="gap"/>
    <c:showDLblsOverMax val="0"/>
  </c:chart>
  <c:spPr>
    <a:ln>
      <a:noFill/>
    </a:ln>
  </c:sp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39480892453804E-2"/>
          <c:y val="5.6669595224066796E-2"/>
          <c:w val="0.7167409671934597"/>
          <c:h val="0.71305136181278261"/>
        </c:manualLayout>
      </c:layout>
      <c:barChart>
        <c:barDir val="col"/>
        <c:grouping val="clustered"/>
        <c:varyColors val="0"/>
        <c:ser>
          <c:idx val="0"/>
          <c:order val="0"/>
          <c:tx>
            <c:strRef>
              <c:f>electricity1!$F$118</c:f>
              <c:strCache>
                <c:ptCount val="1"/>
                <c:pt idx="0">
                  <c:v>كمية المياه المحلاة المتوفرة</c:v>
                </c:pt>
              </c:strCache>
            </c:strRef>
          </c:tx>
          <c:spPr>
            <a:solidFill>
              <a:srgbClr val="948A54"/>
            </a:solidFill>
          </c:spPr>
          <c:invertIfNegative val="0"/>
          <c:cat>
            <c:numRef>
              <c:f>electricity1!$G$117:$I$117</c:f>
              <c:numCache>
                <c:formatCode>General</c:formatCode>
                <c:ptCount val="3"/>
                <c:pt idx="0">
                  <c:v>2009</c:v>
                </c:pt>
                <c:pt idx="1">
                  <c:v>2010</c:v>
                </c:pt>
                <c:pt idx="2">
                  <c:v>2011</c:v>
                </c:pt>
              </c:numCache>
            </c:numRef>
          </c:cat>
          <c:val>
            <c:numRef>
              <c:f>electricity1!$G$118:$I$118</c:f>
              <c:numCache>
                <c:formatCode>General</c:formatCode>
                <c:ptCount val="3"/>
                <c:pt idx="0">
                  <c:v>211448</c:v>
                </c:pt>
                <c:pt idx="1">
                  <c:v>211793</c:v>
                </c:pt>
                <c:pt idx="2">
                  <c:v>219788</c:v>
                </c:pt>
              </c:numCache>
            </c:numRef>
          </c:val>
        </c:ser>
        <c:ser>
          <c:idx val="1"/>
          <c:order val="1"/>
          <c:tx>
            <c:strRef>
              <c:f>electricity1!$F$119</c:f>
              <c:strCache>
                <c:ptCount val="1"/>
                <c:pt idx="0">
                  <c:v>الاستهلاك</c:v>
                </c:pt>
              </c:strCache>
            </c:strRef>
          </c:tx>
          <c:spPr>
            <a:solidFill>
              <a:srgbClr val="E93723"/>
            </a:solidFill>
          </c:spPr>
          <c:invertIfNegative val="0"/>
          <c:cat>
            <c:numRef>
              <c:f>electricity1!$G$117:$I$117</c:f>
              <c:numCache>
                <c:formatCode>General</c:formatCode>
                <c:ptCount val="3"/>
                <c:pt idx="0">
                  <c:v>2009</c:v>
                </c:pt>
                <c:pt idx="1">
                  <c:v>2010</c:v>
                </c:pt>
                <c:pt idx="2">
                  <c:v>2011</c:v>
                </c:pt>
              </c:numCache>
            </c:numRef>
          </c:cat>
          <c:val>
            <c:numRef>
              <c:f>electricity1!$G$119:$I$119</c:f>
              <c:numCache>
                <c:formatCode>#,##0</c:formatCode>
                <c:ptCount val="3"/>
                <c:pt idx="0">
                  <c:v>173781</c:v>
                </c:pt>
                <c:pt idx="1">
                  <c:v>192028</c:v>
                </c:pt>
                <c:pt idx="2">
                  <c:v>211510</c:v>
                </c:pt>
              </c:numCache>
            </c:numRef>
          </c:val>
        </c:ser>
        <c:dLbls>
          <c:showLegendKey val="0"/>
          <c:showVal val="0"/>
          <c:showCatName val="0"/>
          <c:showSerName val="0"/>
          <c:showPercent val="0"/>
          <c:showBubbleSize val="0"/>
        </c:dLbls>
        <c:gapWidth val="150"/>
        <c:axId val="191931520"/>
        <c:axId val="191933056"/>
      </c:barChart>
      <c:catAx>
        <c:axId val="191931520"/>
        <c:scaling>
          <c:orientation val="maxMin"/>
        </c:scaling>
        <c:delete val="0"/>
        <c:axPos val="b"/>
        <c:numFmt formatCode="General" sourceLinked="1"/>
        <c:majorTickMark val="out"/>
        <c:minorTickMark val="none"/>
        <c:tickLblPos val="nextTo"/>
        <c:crossAx val="191933056"/>
        <c:crosses val="autoZero"/>
        <c:auto val="1"/>
        <c:lblAlgn val="ctr"/>
        <c:lblOffset val="100"/>
        <c:noMultiLvlLbl val="0"/>
      </c:catAx>
      <c:valAx>
        <c:axId val="191933056"/>
        <c:scaling>
          <c:orientation val="minMax"/>
        </c:scaling>
        <c:delete val="0"/>
        <c:axPos val="r"/>
        <c:majorGridlines/>
        <c:numFmt formatCode="#,##0" sourceLinked="0"/>
        <c:majorTickMark val="out"/>
        <c:minorTickMark val="none"/>
        <c:tickLblPos val="nextTo"/>
        <c:crossAx val="191931520"/>
        <c:crosses val="autoZero"/>
        <c:crossBetween val="between"/>
      </c:valAx>
    </c:plotArea>
    <c:legend>
      <c:legendPos val="r"/>
      <c:layout>
        <c:manualLayout>
          <c:xMode val="edge"/>
          <c:yMode val="edge"/>
          <c:x val="0.11421452715835043"/>
          <c:y val="0.87594393142348392"/>
          <c:w val="0.7317167479726473"/>
          <c:h val="8.5711570275797191E-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273385097696122"/>
          <c:y val="0.1122380385246137"/>
          <c:w val="0.43207655804293243"/>
          <c:h val="0.78960168579759094"/>
        </c:manualLayout>
      </c:layout>
      <c:pieChart>
        <c:varyColors val="1"/>
        <c:ser>
          <c:idx val="0"/>
          <c:order val="0"/>
          <c:dPt>
            <c:idx val="0"/>
            <c:bubble3D val="0"/>
            <c:spPr>
              <a:solidFill>
                <a:srgbClr val="948A54"/>
              </a:solidFill>
            </c:spPr>
          </c:dPt>
          <c:dPt>
            <c:idx val="1"/>
            <c:bubble3D val="0"/>
            <c:spPr>
              <a:solidFill>
                <a:srgbClr val="E63723"/>
              </a:solidFill>
            </c:spPr>
          </c:dPt>
          <c:dPt>
            <c:idx val="2"/>
            <c:bubble3D val="0"/>
            <c:spPr>
              <a:solidFill>
                <a:srgbClr val="828182"/>
              </a:solidFill>
            </c:spPr>
          </c:dPt>
          <c:dLbls>
            <c:dLbl>
              <c:idx val="0"/>
              <c:layout>
                <c:manualLayout>
                  <c:x val="-0.12314286235053952"/>
                  <c:y val="-6.6678997474448831E-2"/>
                </c:manualLayout>
              </c:layout>
              <c:showLegendKey val="0"/>
              <c:showVal val="1"/>
              <c:showCatName val="1"/>
              <c:showSerName val="0"/>
              <c:showPercent val="0"/>
              <c:showBubbleSize val="0"/>
              <c:separator>
</c:separator>
            </c:dLbl>
            <c:dLbl>
              <c:idx val="1"/>
              <c:layout>
                <c:manualLayout>
                  <c:x val="0.13343084718576845"/>
                  <c:y val="-1.1394160446453467E-2"/>
                </c:manualLayout>
              </c:layout>
              <c:showLegendKey val="0"/>
              <c:showVal val="1"/>
              <c:showCatName val="1"/>
              <c:showSerName val="0"/>
              <c:showPercent val="0"/>
              <c:showBubbleSize val="0"/>
              <c:separator>
</c:separator>
            </c:dLbl>
            <c:dLbl>
              <c:idx val="2"/>
              <c:layout>
                <c:manualLayout>
                  <c:x val="9.0319335083114613E-2"/>
                  <c:y val="0.16170722195237858"/>
                </c:manualLayout>
              </c:layout>
              <c:showLegendKey val="0"/>
              <c:showVal val="1"/>
              <c:showCatName val="1"/>
              <c:showSerName val="0"/>
              <c:showPercent val="0"/>
              <c:showBubbleSize val="0"/>
              <c:separator>
</c:separator>
            </c:dLbl>
            <c:txPr>
              <a:bodyPr/>
              <a:lstStyle/>
              <a:p>
                <a:pPr>
                  <a:defRPr b="1">
                    <a:solidFill>
                      <a:schemeClr val="bg1"/>
                    </a:solidFill>
                  </a:defRPr>
                </a:pPr>
                <a:endParaRPr lang="en-US"/>
              </a:p>
            </c:txPr>
            <c:showLegendKey val="0"/>
            <c:showVal val="1"/>
            <c:showCatName val="1"/>
            <c:showSerName val="0"/>
            <c:showPercent val="0"/>
            <c:showBubbleSize val="0"/>
            <c:separator>
</c:separator>
            <c:showLeaderLines val="1"/>
          </c:dLbls>
          <c:cat>
            <c:strRef>
              <c:f>electricity1!$A$153:$A$155</c:f>
              <c:strCache>
                <c:ptCount val="3"/>
                <c:pt idx="0">
                  <c:v>أبوظبي</c:v>
                </c:pt>
                <c:pt idx="1">
                  <c:v>العين</c:v>
                </c:pt>
                <c:pt idx="2">
                  <c:v>المنطقة الغربية</c:v>
                </c:pt>
              </c:strCache>
            </c:strRef>
          </c:cat>
          <c:val>
            <c:numRef>
              <c:f>electricity1!$F$153:$F$155</c:f>
              <c:numCache>
                <c:formatCode>0%</c:formatCode>
                <c:ptCount val="3"/>
                <c:pt idx="0">
                  <c:v>0.61627361518483315</c:v>
                </c:pt>
                <c:pt idx="1">
                  <c:v>0.26941947403331457</c:v>
                </c:pt>
                <c:pt idx="2">
                  <c:v>0.11430691078185226</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399" l="0.70000000000000062" r="0.70000000000000062" t="0.750000000000013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33833086517344"/>
          <c:y val="7.8040237225123613E-2"/>
          <c:w val="0.65336269946588155"/>
          <c:h val="0.72126118227583813"/>
        </c:manualLayout>
      </c:layout>
      <c:barChart>
        <c:barDir val="col"/>
        <c:grouping val="clustered"/>
        <c:varyColors val="0"/>
        <c:ser>
          <c:idx val="0"/>
          <c:order val="0"/>
          <c:tx>
            <c:strRef>
              <c:f>'GDP '!$G$249</c:f>
              <c:strCache>
                <c:ptCount val="1"/>
                <c:pt idx="0">
                  <c:v>الناتج المحلي الإجمالي</c:v>
                </c:pt>
              </c:strCache>
            </c:strRef>
          </c:tx>
          <c:spPr>
            <a:solidFill>
              <a:srgbClr val="948A54"/>
            </a:solidFill>
          </c:spPr>
          <c:invertIfNegative val="0"/>
          <c:cat>
            <c:numRef>
              <c:f>'GDP '!$I$248:$J$248</c:f>
              <c:numCache>
                <c:formatCode>General</c:formatCode>
                <c:ptCount val="2"/>
                <c:pt idx="0">
                  <c:v>2010</c:v>
                </c:pt>
                <c:pt idx="1">
                  <c:v>2011</c:v>
                </c:pt>
              </c:numCache>
            </c:numRef>
          </c:cat>
          <c:val>
            <c:numRef>
              <c:f>'GDP '!$I$249:$J$249</c:f>
              <c:numCache>
                <c:formatCode>General</c:formatCode>
                <c:ptCount val="2"/>
                <c:pt idx="0">
                  <c:v>620316</c:v>
                </c:pt>
                <c:pt idx="1">
                  <c:v>806031</c:v>
                </c:pt>
              </c:numCache>
            </c:numRef>
          </c:val>
        </c:ser>
        <c:ser>
          <c:idx val="1"/>
          <c:order val="1"/>
          <c:tx>
            <c:strRef>
              <c:f>'GDP '!$G$250</c:f>
              <c:strCache>
                <c:ptCount val="1"/>
                <c:pt idx="0">
                  <c:v>الواردات</c:v>
                </c:pt>
              </c:strCache>
            </c:strRef>
          </c:tx>
          <c:spPr>
            <a:solidFill>
              <a:srgbClr val="E93723"/>
            </a:solidFill>
          </c:spPr>
          <c:invertIfNegative val="0"/>
          <c:cat>
            <c:numRef>
              <c:f>'GDP '!$I$248:$J$248</c:f>
              <c:numCache>
                <c:formatCode>General</c:formatCode>
                <c:ptCount val="2"/>
                <c:pt idx="0">
                  <c:v>2010</c:v>
                </c:pt>
                <c:pt idx="1">
                  <c:v>2011</c:v>
                </c:pt>
              </c:numCache>
            </c:numRef>
          </c:cat>
          <c:val>
            <c:numRef>
              <c:f>'GDP '!$I$250:$J$250</c:f>
              <c:numCache>
                <c:formatCode>#,##0</c:formatCode>
                <c:ptCount val="2"/>
                <c:pt idx="0">
                  <c:v>86574.122810999994</c:v>
                </c:pt>
                <c:pt idx="1">
                  <c:v>116374.008011</c:v>
                </c:pt>
              </c:numCache>
            </c:numRef>
          </c:val>
        </c:ser>
        <c:dLbls>
          <c:showLegendKey val="0"/>
          <c:showVal val="0"/>
          <c:showCatName val="0"/>
          <c:showSerName val="0"/>
          <c:showPercent val="0"/>
          <c:showBubbleSize val="0"/>
        </c:dLbls>
        <c:gapWidth val="150"/>
        <c:axId val="188829056"/>
        <c:axId val="188847232"/>
      </c:barChart>
      <c:catAx>
        <c:axId val="188829056"/>
        <c:scaling>
          <c:orientation val="maxMin"/>
        </c:scaling>
        <c:delete val="0"/>
        <c:axPos val="b"/>
        <c:numFmt formatCode="General" sourceLinked="1"/>
        <c:majorTickMark val="out"/>
        <c:minorTickMark val="none"/>
        <c:tickLblPos val="nextTo"/>
        <c:txPr>
          <a:bodyPr/>
          <a:lstStyle/>
          <a:p>
            <a:pPr>
              <a:defRPr lang="en-US"/>
            </a:pPr>
            <a:endParaRPr lang="en-US"/>
          </a:p>
        </c:txPr>
        <c:crossAx val="188847232"/>
        <c:crosses val="autoZero"/>
        <c:auto val="1"/>
        <c:lblAlgn val="ctr"/>
        <c:lblOffset val="100"/>
        <c:noMultiLvlLbl val="0"/>
      </c:catAx>
      <c:valAx>
        <c:axId val="188847232"/>
        <c:scaling>
          <c:orientation val="minMax"/>
        </c:scaling>
        <c:delete val="0"/>
        <c:axPos val="r"/>
        <c:majorGridlines/>
        <c:numFmt formatCode="#,##0" sourceLinked="0"/>
        <c:majorTickMark val="out"/>
        <c:minorTickMark val="none"/>
        <c:tickLblPos val="nextTo"/>
        <c:txPr>
          <a:bodyPr/>
          <a:lstStyle/>
          <a:p>
            <a:pPr>
              <a:defRPr lang="en-US"/>
            </a:pPr>
            <a:endParaRPr lang="en-US"/>
          </a:p>
        </c:txPr>
        <c:crossAx val="188829056"/>
        <c:crosses val="autoZero"/>
        <c:crossBetween val="between"/>
      </c:valAx>
    </c:plotArea>
    <c:legend>
      <c:legendPos val="b"/>
      <c:layout>
        <c:manualLayout>
          <c:xMode val="edge"/>
          <c:yMode val="edge"/>
          <c:x val="0.33636808319609052"/>
          <c:y val="0.89764467936532022"/>
          <c:w val="0.34110447990546094"/>
          <c:h val="9.7657484190665403E-2"/>
        </c:manualLayout>
      </c:layout>
      <c:overlay val="0"/>
      <c:txPr>
        <a:bodyPr/>
        <a:lstStyle/>
        <a:p>
          <a:pPr>
            <a:defRPr lang="en-US"/>
          </a:pPr>
          <a:endParaRPr lang="en-US"/>
        </a:p>
      </c:txPr>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273385097696122"/>
          <c:y val="0.1122380385246137"/>
          <c:w val="0.43207655804293243"/>
          <c:h val="0.78960168579759094"/>
        </c:manualLayout>
      </c:layout>
      <c:pieChart>
        <c:varyColors val="1"/>
        <c:ser>
          <c:idx val="0"/>
          <c:order val="0"/>
          <c:dPt>
            <c:idx val="0"/>
            <c:bubble3D val="0"/>
            <c:spPr>
              <a:solidFill>
                <a:srgbClr val="948A54"/>
              </a:solidFill>
            </c:spPr>
          </c:dPt>
          <c:dPt>
            <c:idx val="1"/>
            <c:bubble3D val="0"/>
            <c:spPr>
              <a:solidFill>
                <a:srgbClr val="E63723"/>
              </a:solidFill>
            </c:spPr>
          </c:dPt>
          <c:dPt>
            <c:idx val="2"/>
            <c:bubble3D val="0"/>
            <c:spPr>
              <a:solidFill>
                <a:srgbClr val="828182"/>
              </a:solidFill>
            </c:spPr>
          </c:dPt>
          <c:dPt>
            <c:idx val="3"/>
            <c:bubble3D val="0"/>
            <c:spPr>
              <a:solidFill>
                <a:schemeClr val="accent3">
                  <a:lumMod val="75000"/>
                </a:schemeClr>
              </a:solidFill>
            </c:spPr>
          </c:dPt>
          <c:dPt>
            <c:idx val="4"/>
            <c:bubble3D val="0"/>
            <c:spPr>
              <a:solidFill>
                <a:schemeClr val="bg2">
                  <a:lumMod val="75000"/>
                </a:schemeClr>
              </a:solidFill>
            </c:spPr>
          </c:dPt>
          <c:dLbls>
            <c:dLbl>
              <c:idx val="0"/>
              <c:layout>
                <c:manualLayout>
                  <c:x val="-0.16943934091571886"/>
                  <c:y val="1.9595485689212384E-2"/>
                </c:manualLayout>
              </c:layout>
              <c:tx>
                <c:rich>
                  <a:bodyPr/>
                  <a:lstStyle/>
                  <a:p>
                    <a:r>
                      <a:rPr lang="ar-AE"/>
                      <a:t>المنزلي
54.3</a:t>
                    </a:r>
                    <a:r>
                      <a:rPr lang="ar-SA">
                        <a:solidFill>
                          <a:srgbClr val="FF0000"/>
                        </a:solidFill>
                      </a:rPr>
                      <a:t>%</a:t>
                    </a:r>
                    <a:endParaRPr lang="ar-AE">
                      <a:solidFill>
                        <a:srgbClr val="FF0000"/>
                      </a:solidFill>
                    </a:endParaRPr>
                  </a:p>
                </c:rich>
              </c:tx>
              <c:showLegendKey val="0"/>
              <c:showVal val="1"/>
              <c:showCatName val="1"/>
              <c:showSerName val="0"/>
              <c:showPercent val="0"/>
              <c:showBubbleSize val="0"/>
              <c:separator>
</c:separator>
            </c:dLbl>
            <c:dLbl>
              <c:idx val="1"/>
              <c:layout>
                <c:manualLayout>
                  <c:x val="0.12880121755613883"/>
                  <c:y val="-0.16825685710765567"/>
                </c:manualLayout>
              </c:layout>
              <c:tx>
                <c:rich>
                  <a:bodyPr/>
                  <a:lstStyle/>
                  <a:p>
                    <a:r>
                      <a:rPr lang="ar-AE"/>
                      <a:t>التجاري
15.7</a:t>
                    </a:r>
                    <a:r>
                      <a:rPr lang="ar-SA">
                        <a:solidFill>
                          <a:srgbClr val="FF0000"/>
                        </a:solidFill>
                      </a:rPr>
                      <a:t>%</a:t>
                    </a:r>
                    <a:endParaRPr lang="ar-AE">
                      <a:solidFill>
                        <a:srgbClr val="FF0000"/>
                      </a:solidFill>
                    </a:endParaRPr>
                  </a:p>
                </c:rich>
              </c:tx>
              <c:showLegendKey val="0"/>
              <c:showVal val="1"/>
              <c:showCatName val="1"/>
              <c:showSerName val="0"/>
              <c:showPercent val="0"/>
              <c:showBubbleSize val="0"/>
              <c:separator>
</c:separator>
            </c:dLbl>
            <c:dLbl>
              <c:idx val="2"/>
              <c:layout>
                <c:manualLayout>
                  <c:x val="0.159763597258676"/>
                  <c:y val="8.3275873621777477E-2"/>
                </c:manualLayout>
              </c:layout>
              <c:tx>
                <c:rich>
                  <a:bodyPr/>
                  <a:lstStyle/>
                  <a:p>
                    <a:r>
                      <a:rPr lang="ar-AE"/>
                      <a:t>الحكومي
22.2</a:t>
                    </a:r>
                    <a:r>
                      <a:rPr lang="ar-SA">
                        <a:solidFill>
                          <a:srgbClr val="FF0000"/>
                        </a:solidFill>
                      </a:rPr>
                      <a:t>%</a:t>
                    </a:r>
                    <a:endParaRPr lang="ar-AE">
                      <a:solidFill>
                        <a:srgbClr val="FF0000"/>
                      </a:solidFill>
                    </a:endParaRPr>
                  </a:p>
                </c:rich>
              </c:tx>
              <c:showLegendKey val="0"/>
              <c:showVal val="1"/>
              <c:showCatName val="1"/>
              <c:showSerName val="0"/>
              <c:showPercent val="0"/>
              <c:showBubbleSize val="0"/>
              <c:separator>
</c:separator>
            </c:dLbl>
            <c:dLbl>
              <c:idx val="3"/>
              <c:layout>
                <c:manualLayout>
                  <c:x val="-5.9826844561096527E-2"/>
                  <c:y val="4.4251643802256678E-2"/>
                </c:manualLayout>
              </c:layout>
              <c:tx>
                <c:rich>
                  <a:bodyPr/>
                  <a:lstStyle/>
                  <a:p>
                    <a:pPr>
                      <a:defRPr b="1">
                        <a:solidFill>
                          <a:sysClr val="windowText" lastClr="000000"/>
                        </a:solidFill>
                      </a:defRPr>
                    </a:pPr>
                    <a:r>
                      <a:rPr lang="ar-AE"/>
                      <a:t>الزراعة
3.2</a:t>
                    </a:r>
                    <a:r>
                      <a:rPr lang="ar-SA">
                        <a:solidFill>
                          <a:srgbClr val="FF0000"/>
                        </a:solidFill>
                      </a:rPr>
                      <a:t>%</a:t>
                    </a:r>
                    <a:endParaRPr lang="ar-AE">
                      <a:solidFill>
                        <a:srgbClr val="FF0000"/>
                      </a:solidFill>
                    </a:endParaRPr>
                  </a:p>
                </c:rich>
              </c:tx>
              <c:spPr/>
              <c:showLegendKey val="0"/>
              <c:showVal val="1"/>
              <c:showCatName val="1"/>
              <c:showSerName val="0"/>
              <c:showPercent val="0"/>
              <c:showBubbleSize val="0"/>
            </c:dLbl>
            <c:dLbl>
              <c:idx val="4"/>
              <c:layout>
                <c:manualLayout>
                  <c:x val="2.3806321084864392E-2"/>
                  <c:y val="-4.3912655247990906E-3"/>
                </c:manualLayout>
              </c:layout>
              <c:tx>
                <c:rich>
                  <a:bodyPr/>
                  <a:lstStyle/>
                  <a:p>
                    <a:pPr>
                      <a:defRPr b="1">
                        <a:solidFill>
                          <a:sysClr val="windowText" lastClr="000000"/>
                        </a:solidFill>
                      </a:defRPr>
                    </a:pPr>
                    <a:r>
                      <a:rPr lang="ar-AE"/>
                      <a:t>الصناعة
1.9</a:t>
                    </a:r>
                    <a:r>
                      <a:rPr lang="ar-SA">
                        <a:solidFill>
                          <a:srgbClr val="FF0000"/>
                        </a:solidFill>
                      </a:rPr>
                      <a:t>%</a:t>
                    </a:r>
                    <a:endParaRPr lang="ar-AE">
                      <a:solidFill>
                        <a:srgbClr val="FF0000"/>
                      </a:solidFill>
                    </a:endParaRPr>
                  </a:p>
                </c:rich>
              </c:tx>
              <c:spPr/>
              <c:showLegendKey val="0"/>
              <c:showVal val="1"/>
              <c:showCatName val="1"/>
              <c:showSerName val="0"/>
              <c:showPercent val="0"/>
              <c:showBubbleSize val="0"/>
            </c:dLbl>
            <c:dLbl>
              <c:idx val="5"/>
              <c:layout>
                <c:manualLayout>
                  <c:x val="0.11618839311752698"/>
                  <c:y val="-1.9348766605290533E-2"/>
                </c:manualLayout>
              </c:layout>
              <c:tx>
                <c:rich>
                  <a:bodyPr/>
                  <a:lstStyle/>
                  <a:p>
                    <a:pPr>
                      <a:defRPr b="1">
                        <a:solidFill>
                          <a:sysClr val="windowText" lastClr="000000"/>
                        </a:solidFill>
                      </a:defRPr>
                    </a:pPr>
                    <a:r>
                      <a:rPr lang="ar-AE"/>
                      <a:t>أخرى
2.7</a:t>
                    </a:r>
                    <a:r>
                      <a:rPr lang="ar-SA">
                        <a:solidFill>
                          <a:srgbClr val="FF0000"/>
                        </a:solidFill>
                      </a:rPr>
                      <a:t>%</a:t>
                    </a:r>
                    <a:endParaRPr lang="ar-AE">
                      <a:solidFill>
                        <a:srgbClr val="FF0000"/>
                      </a:solidFill>
                    </a:endParaRPr>
                  </a:p>
                </c:rich>
              </c:tx>
              <c:spPr/>
              <c:showLegendKey val="0"/>
              <c:showVal val="1"/>
              <c:showCatName val="1"/>
              <c:showSerName val="0"/>
              <c:showPercent val="0"/>
              <c:showBubbleSize val="0"/>
              <c:separator>
</c:separator>
            </c:dLbl>
            <c:txPr>
              <a:bodyPr/>
              <a:lstStyle/>
              <a:p>
                <a:pPr>
                  <a:defRPr b="1">
                    <a:solidFill>
                      <a:schemeClr val="bg1"/>
                    </a:solidFill>
                  </a:defRPr>
                </a:pPr>
                <a:endParaRPr lang="en-US"/>
              </a:p>
            </c:txPr>
            <c:showLegendKey val="0"/>
            <c:showVal val="1"/>
            <c:showCatName val="1"/>
            <c:showSerName val="0"/>
            <c:showPercent val="0"/>
            <c:showBubbleSize val="0"/>
            <c:separator>
</c:separator>
            <c:showLeaderLines val="1"/>
          </c:dLbls>
          <c:cat>
            <c:strRef>
              <c:f>electricity1!$A$201:$A$206</c:f>
              <c:strCache>
                <c:ptCount val="6"/>
                <c:pt idx="0">
                  <c:v>المنزلي</c:v>
                </c:pt>
                <c:pt idx="1">
                  <c:v>التجاري</c:v>
                </c:pt>
                <c:pt idx="2">
                  <c:v>الحكومي</c:v>
                </c:pt>
                <c:pt idx="3">
                  <c:v>الزراعة</c:v>
                </c:pt>
                <c:pt idx="4">
                  <c:v>الصناعة</c:v>
                </c:pt>
                <c:pt idx="5">
                  <c:v>أخرى</c:v>
                </c:pt>
              </c:strCache>
            </c:strRef>
          </c:cat>
          <c:val>
            <c:numRef>
              <c:f>electricity1!$E$201:$E$206</c:f>
              <c:numCache>
                <c:formatCode>#,##0.0</c:formatCode>
                <c:ptCount val="6"/>
                <c:pt idx="0">
                  <c:v>54.311154120937331</c:v>
                </c:pt>
                <c:pt idx="1">
                  <c:v>15.65566455368732</c:v>
                </c:pt>
                <c:pt idx="2">
                  <c:v>22.233306280662056</c:v>
                </c:pt>
                <c:pt idx="3">
                  <c:v>3.1897466412846578</c:v>
                </c:pt>
                <c:pt idx="4">
                  <c:v>1.8652055911298131</c:v>
                </c:pt>
                <c:pt idx="5">
                  <c:v>2.7449228121320819</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399" l="0.70000000000000062" r="0.70000000000000062" t="0.75000000000001399"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48A54"/>
            </a:solidFill>
          </c:spPr>
          <c:invertIfNegative val="0"/>
          <c:dPt>
            <c:idx val="0"/>
            <c:invertIfNegative val="0"/>
            <c:bubble3D val="0"/>
          </c:dPt>
          <c:dPt>
            <c:idx val="1"/>
            <c:invertIfNegative val="0"/>
            <c:bubble3D val="0"/>
            <c:spPr>
              <a:solidFill>
                <a:schemeClr val="accent2"/>
              </a:solidFill>
            </c:spPr>
          </c:dPt>
          <c:dPt>
            <c:idx val="2"/>
            <c:invertIfNegative val="0"/>
            <c:bubble3D val="0"/>
            <c:spPr>
              <a:solidFill>
                <a:schemeClr val="bg1">
                  <a:lumMod val="65000"/>
                </a:schemeClr>
              </a:solidFill>
            </c:spPr>
          </c:dPt>
          <c:dLbls>
            <c:dLbl>
              <c:idx val="0"/>
              <c:layout>
                <c:manualLayout>
                  <c:x val="0"/>
                  <c:y val="1.3888888888888895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transport!$F$33:$F$35</c:f>
              <c:strCache>
                <c:ptCount val="3"/>
                <c:pt idx="0">
                  <c:v>أبوظبي</c:v>
                </c:pt>
                <c:pt idx="1">
                  <c:v>العين</c:v>
                </c:pt>
                <c:pt idx="2">
                  <c:v>المنطقة الغربية</c:v>
                </c:pt>
              </c:strCache>
            </c:strRef>
          </c:cat>
          <c:val>
            <c:numRef>
              <c:f>transport!$G$33:$G$35</c:f>
              <c:numCache>
                <c:formatCode>#,##0</c:formatCode>
                <c:ptCount val="3"/>
                <c:pt idx="0">
                  <c:v>554196</c:v>
                </c:pt>
                <c:pt idx="1">
                  <c:v>201687</c:v>
                </c:pt>
                <c:pt idx="2">
                  <c:v>29193</c:v>
                </c:pt>
              </c:numCache>
            </c:numRef>
          </c:val>
        </c:ser>
        <c:dLbls>
          <c:showLegendKey val="0"/>
          <c:showVal val="0"/>
          <c:showCatName val="0"/>
          <c:showSerName val="0"/>
          <c:showPercent val="0"/>
          <c:showBubbleSize val="0"/>
        </c:dLbls>
        <c:gapWidth val="150"/>
        <c:axId val="191652608"/>
        <c:axId val="191654144"/>
      </c:barChart>
      <c:catAx>
        <c:axId val="191652608"/>
        <c:scaling>
          <c:orientation val="maxMin"/>
        </c:scaling>
        <c:delete val="0"/>
        <c:axPos val="b"/>
        <c:majorTickMark val="out"/>
        <c:minorTickMark val="none"/>
        <c:tickLblPos val="nextTo"/>
        <c:crossAx val="191654144"/>
        <c:crosses val="autoZero"/>
        <c:auto val="1"/>
        <c:lblAlgn val="ctr"/>
        <c:lblOffset val="100"/>
        <c:noMultiLvlLbl val="0"/>
      </c:catAx>
      <c:valAx>
        <c:axId val="191654144"/>
        <c:scaling>
          <c:orientation val="minMax"/>
        </c:scaling>
        <c:delete val="0"/>
        <c:axPos val="r"/>
        <c:majorGridlines/>
        <c:numFmt formatCode="#,##0" sourceLinked="1"/>
        <c:majorTickMark val="out"/>
        <c:minorTickMark val="none"/>
        <c:tickLblPos val="nextTo"/>
        <c:crossAx val="1916526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963377995472084"/>
          <c:y val="4.1668295112745946E-2"/>
          <c:w val="0.54981780402449698"/>
          <c:h val="0.8326195683872849"/>
        </c:manualLayout>
      </c:layout>
      <c:barChart>
        <c:barDir val="col"/>
        <c:grouping val="clustered"/>
        <c:varyColors val="0"/>
        <c:ser>
          <c:idx val="0"/>
          <c:order val="0"/>
          <c:spPr>
            <a:solidFill>
              <a:schemeClr val="bg2">
                <a:lumMod val="50000"/>
              </a:schemeClr>
            </a:solidFill>
          </c:spPr>
          <c:invertIfNegative val="0"/>
          <c:cat>
            <c:numRef>
              <c:f>Hotel!$C$146:$E$146</c:f>
              <c:numCache>
                <c:formatCode>General</c:formatCode>
                <c:ptCount val="3"/>
                <c:pt idx="0">
                  <c:v>2009</c:v>
                </c:pt>
                <c:pt idx="1">
                  <c:v>2010</c:v>
                </c:pt>
                <c:pt idx="2">
                  <c:v>2011</c:v>
                </c:pt>
              </c:numCache>
            </c:numRef>
          </c:cat>
          <c:val>
            <c:numRef>
              <c:f>Hotel!$C$147:$E$147</c:f>
              <c:numCache>
                <c:formatCode>#,##0</c:formatCode>
                <c:ptCount val="3"/>
                <c:pt idx="0">
                  <c:v>4293074</c:v>
                </c:pt>
                <c:pt idx="1">
                  <c:v>4228519.8533399999</c:v>
                </c:pt>
                <c:pt idx="2">
                  <c:v>4376024.1959599992</c:v>
                </c:pt>
              </c:numCache>
            </c:numRef>
          </c:val>
        </c:ser>
        <c:dLbls>
          <c:showLegendKey val="0"/>
          <c:showVal val="0"/>
          <c:showCatName val="0"/>
          <c:showSerName val="0"/>
          <c:showPercent val="0"/>
          <c:showBubbleSize val="0"/>
        </c:dLbls>
        <c:gapWidth val="150"/>
        <c:axId val="189900672"/>
        <c:axId val="189902208"/>
      </c:barChart>
      <c:catAx>
        <c:axId val="189900672"/>
        <c:scaling>
          <c:orientation val="maxMin"/>
        </c:scaling>
        <c:delete val="0"/>
        <c:axPos val="b"/>
        <c:numFmt formatCode="General" sourceLinked="1"/>
        <c:majorTickMark val="out"/>
        <c:minorTickMark val="none"/>
        <c:tickLblPos val="nextTo"/>
        <c:crossAx val="189902208"/>
        <c:crossesAt val="0"/>
        <c:auto val="1"/>
        <c:lblAlgn val="ctr"/>
        <c:lblOffset val="100"/>
        <c:noMultiLvlLbl val="0"/>
      </c:catAx>
      <c:valAx>
        <c:axId val="189902208"/>
        <c:scaling>
          <c:orientation val="minMax"/>
        </c:scaling>
        <c:delete val="0"/>
        <c:axPos val="r"/>
        <c:majorGridlines/>
        <c:numFmt formatCode="#,##0" sourceLinked="1"/>
        <c:majorTickMark val="out"/>
        <c:minorTickMark val="none"/>
        <c:tickLblPos val="nextTo"/>
        <c:crossAx val="189900672"/>
        <c:crosses val="autoZero"/>
        <c:crossBetween val="between"/>
        <c:minorUnit val="10000"/>
      </c:valAx>
    </c:plotArea>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8078431372549062"/>
          <c:y val="0.33147113594041111"/>
        </c:manualLayout>
      </c:layout>
      <c:overlay val="0"/>
      <c:txPr>
        <a:bodyPr/>
        <a:lstStyle/>
        <a:p>
          <a:pPr>
            <a:defRPr lang="en-US">
              <a:solidFill>
                <a:srgbClr val="FF0000"/>
              </a:solidFill>
            </a:defRPr>
          </a:pPr>
          <a:endParaRPr lang="en-US"/>
        </a:p>
      </c:txPr>
    </c:title>
    <c:autoTitleDeleted val="0"/>
    <c:plotArea>
      <c:layout>
        <c:manualLayout>
          <c:layoutTarget val="inner"/>
          <c:xMode val="edge"/>
          <c:yMode val="edge"/>
          <c:x val="9.0680212285761688E-2"/>
          <c:y val="8.9126714862401927E-3"/>
          <c:w val="0.86146201671473643"/>
          <c:h val="0.83957365400383765"/>
        </c:manualLayout>
      </c:layout>
      <c:barChart>
        <c:barDir val="bar"/>
        <c:grouping val="clustered"/>
        <c:varyColors val="0"/>
        <c:ser>
          <c:idx val="1"/>
          <c:order val="0"/>
          <c:tx>
            <c:v>ذكور</c:v>
          </c:tx>
          <c:spPr>
            <a:solidFill>
              <a:srgbClr val="B43214"/>
            </a:solidFill>
            <a:ln w="12700">
              <a:solidFill>
                <a:srgbClr val="000000"/>
              </a:solidFill>
              <a:prstDash val="solid"/>
            </a:ln>
          </c:spPr>
          <c:invertIfNegative val="0"/>
          <c:cat>
            <c:strLit>
              <c:ptCount val="20"/>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c:v>
              </c:pt>
            </c:strLit>
          </c:cat>
          <c:val>
            <c:numRef>
              <c:f>population!$C$129:$C$145</c:f>
              <c:numCache>
                <c:formatCode>#,##0</c:formatCode>
                <c:ptCount val="17"/>
                <c:pt idx="0">
                  <c:v>33000</c:v>
                </c:pt>
                <c:pt idx="1">
                  <c:v>29400</c:v>
                </c:pt>
                <c:pt idx="2">
                  <c:v>24600</c:v>
                </c:pt>
                <c:pt idx="3">
                  <c:v>23800</c:v>
                </c:pt>
                <c:pt idx="4">
                  <c:v>23400</c:v>
                </c:pt>
                <c:pt idx="5">
                  <c:v>23500</c:v>
                </c:pt>
                <c:pt idx="6">
                  <c:v>20800</c:v>
                </c:pt>
                <c:pt idx="7">
                  <c:v>13600</c:v>
                </c:pt>
                <c:pt idx="8">
                  <c:v>9400</c:v>
                </c:pt>
                <c:pt idx="9">
                  <c:v>6900</c:v>
                </c:pt>
                <c:pt idx="10">
                  <c:v>5200</c:v>
                </c:pt>
                <c:pt idx="11">
                  <c:v>4100</c:v>
                </c:pt>
                <c:pt idx="12">
                  <c:v>3300</c:v>
                </c:pt>
                <c:pt idx="13">
                  <c:v>2000</c:v>
                </c:pt>
                <c:pt idx="14">
                  <c:v>1600</c:v>
                </c:pt>
                <c:pt idx="15">
                  <c:v>800</c:v>
                </c:pt>
                <c:pt idx="16">
                  <c:v>1000</c:v>
                </c:pt>
              </c:numCache>
            </c:numRef>
          </c:val>
        </c:ser>
        <c:dLbls>
          <c:showLegendKey val="0"/>
          <c:showVal val="0"/>
          <c:showCatName val="0"/>
          <c:showSerName val="0"/>
          <c:showPercent val="0"/>
          <c:showBubbleSize val="0"/>
        </c:dLbls>
        <c:gapWidth val="0"/>
        <c:axId val="191397248"/>
        <c:axId val="191399040"/>
      </c:barChart>
      <c:catAx>
        <c:axId val="191397248"/>
        <c:scaling>
          <c:orientation val="minMax"/>
        </c:scaling>
        <c:delete val="1"/>
        <c:axPos val="l"/>
        <c:numFmt formatCode="General" sourceLinked="1"/>
        <c:majorTickMark val="out"/>
        <c:minorTickMark val="none"/>
        <c:tickLblPos val="none"/>
        <c:crossAx val="191399040"/>
        <c:crosses val="autoZero"/>
        <c:auto val="0"/>
        <c:lblAlgn val="ctr"/>
        <c:lblOffset val="100"/>
        <c:noMultiLvlLbl val="0"/>
      </c:catAx>
      <c:valAx>
        <c:axId val="191399040"/>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lang="en-US"/>
            </a:pPr>
            <a:endParaRPr lang="en-US"/>
          </a:p>
        </c:txPr>
        <c:crossAx val="19139724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ahoma" pitchFamily="34" charset="0"/>
          <a:ea typeface="Tahoma" pitchFamily="34" charset="0"/>
          <a:cs typeface="Tahoma" pitchFamily="34" charset="0"/>
        </a:defRPr>
      </a:pPr>
      <a:endParaRPr lang="en-US"/>
    </a:p>
  </c:txPr>
  <c:printSettings>
    <c:headerFooter alignWithMargins="0">
      <c:oddHeader>&amp;A</c:oddHeader>
      <c:oddFooter>Page &amp;P</c:oddFooter>
    </c:headerFooter>
    <c:pageMargins b="1" l="0.75000000000001354" r="0.75000000000001354"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4.8837194397486912E-2"/>
          <c:y val="0.33147113594041111"/>
        </c:manualLayout>
      </c:layout>
      <c:overlay val="0"/>
      <c:txPr>
        <a:bodyPr/>
        <a:lstStyle/>
        <a:p>
          <a:pPr>
            <a:defRPr lang="en-US"/>
          </a:pPr>
          <a:endParaRPr lang="en-US"/>
        </a:p>
      </c:txPr>
    </c:title>
    <c:autoTitleDeleted val="0"/>
    <c:plotArea>
      <c:layout>
        <c:manualLayout>
          <c:layoutTarget val="inner"/>
          <c:xMode val="edge"/>
          <c:yMode val="edge"/>
          <c:x val="3.5545023696682464E-2"/>
          <c:y val="8.9126714862401927E-3"/>
          <c:w val="0.82464454976303314"/>
          <c:h val="0.83957365400383765"/>
        </c:manualLayout>
      </c:layout>
      <c:barChart>
        <c:barDir val="bar"/>
        <c:grouping val="clustered"/>
        <c:varyColors val="0"/>
        <c:ser>
          <c:idx val="0"/>
          <c:order val="0"/>
          <c:tx>
            <c:v>إناث</c:v>
          </c:tx>
          <c:spPr>
            <a:solidFill>
              <a:schemeClr val="bg1">
                <a:lumMod val="50000"/>
              </a:schemeClr>
            </a:solidFill>
            <a:ln w="12700">
              <a:solidFill>
                <a:srgbClr val="000000"/>
              </a:solidFill>
              <a:prstDash val="solid"/>
            </a:ln>
          </c:spPr>
          <c:invertIfNegative val="0"/>
          <c:cat>
            <c:strLit>
              <c:ptCount val="17"/>
              <c:pt idx="0">
                <c:v>0 - 4 </c:v>
              </c:pt>
              <c:pt idx="1">
                <c:v>5 - 9</c:v>
              </c:pt>
              <c:pt idx="2">
                <c:v>10 - 14</c:v>
              </c:pt>
              <c:pt idx="3">
                <c:v>15 - 19 </c:v>
              </c:pt>
              <c:pt idx="4">
                <c:v>20 - 24 </c:v>
              </c:pt>
              <c:pt idx="5">
                <c:v>25 - 29 </c:v>
              </c:pt>
              <c:pt idx="6">
                <c:v>30 - 34 </c:v>
              </c:pt>
              <c:pt idx="7">
                <c:v>35 - 39 </c:v>
              </c:pt>
              <c:pt idx="8">
                <c:v>40 - 44 </c:v>
              </c:pt>
              <c:pt idx="9">
                <c:v>45 - 49 </c:v>
              </c:pt>
              <c:pt idx="10">
                <c:v>50 - 54 </c:v>
              </c:pt>
              <c:pt idx="11">
                <c:v>55 - 59 </c:v>
              </c:pt>
              <c:pt idx="12">
                <c:v>60 - 64 </c:v>
              </c:pt>
              <c:pt idx="13">
                <c:v>65 - 69 </c:v>
              </c:pt>
              <c:pt idx="14">
                <c:v>70 - 74 </c:v>
              </c:pt>
              <c:pt idx="15">
                <c:v>75 - 79 </c:v>
              </c:pt>
              <c:pt idx="16">
                <c:v> 80  +</c:v>
              </c:pt>
            </c:strLit>
          </c:cat>
          <c:val>
            <c:numRef>
              <c:f>population!$D$129:$D$145</c:f>
              <c:numCache>
                <c:formatCode>#,##0</c:formatCode>
                <c:ptCount val="17"/>
                <c:pt idx="0">
                  <c:v>31100</c:v>
                </c:pt>
                <c:pt idx="1">
                  <c:v>27400</c:v>
                </c:pt>
                <c:pt idx="2">
                  <c:v>22600</c:v>
                </c:pt>
                <c:pt idx="3">
                  <c:v>22500</c:v>
                </c:pt>
                <c:pt idx="4">
                  <c:v>22700</c:v>
                </c:pt>
                <c:pt idx="5">
                  <c:v>22400</c:v>
                </c:pt>
                <c:pt idx="6">
                  <c:v>18400</c:v>
                </c:pt>
                <c:pt idx="7">
                  <c:v>13000</c:v>
                </c:pt>
                <c:pt idx="8">
                  <c:v>9000</c:v>
                </c:pt>
                <c:pt idx="9">
                  <c:v>6800</c:v>
                </c:pt>
                <c:pt idx="10">
                  <c:v>5600</c:v>
                </c:pt>
                <c:pt idx="11">
                  <c:v>4000</c:v>
                </c:pt>
                <c:pt idx="12">
                  <c:v>2600</c:v>
                </c:pt>
                <c:pt idx="13">
                  <c:v>1600</c:v>
                </c:pt>
                <c:pt idx="14">
                  <c:v>1300</c:v>
                </c:pt>
                <c:pt idx="15">
                  <c:v>600</c:v>
                </c:pt>
                <c:pt idx="16">
                  <c:v>900</c:v>
                </c:pt>
              </c:numCache>
            </c:numRef>
          </c:val>
        </c:ser>
        <c:dLbls>
          <c:showLegendKey val="0"/>
          <c:showVal val="0"/>
          <c:showCatName val="0"/>
          <c:showSerName val="0"/>
          <c:showPercent val="0"/>
          <c:showBubbleSize val="0"/>
        </c:dLbls>
        <c:gapWidth val="0"/>
        <c:axId val="191431424"/>
        <c:axId val="191432960"/>
      </c:barChart>
      <c:catAx>
        <c:axId val="19143142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lang="en-US"/>
            </a:pPr>
            <a:endParaRPr lang="en-US"/>
          </a:p>
        </c:txPr>
        <c:crossAx val="191432960"/>
        <c:crosses val="autoZero"/>
        <c:auto val="0"/>
        <c:lblAlgn val="ctr"/>
        <c:lblOffset val="100"/>
        <c:tickLblSkip val="1"/>
        <c:tickMarkSkip val="1"/>
        <c:noMultiLvlLbl val="0"/>
      </c:catAx>
      <c:valAx>
        <c:axId val="191432960"/>
        <c:scaling>
          <c:orientation val="maxMin"/>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lang="en-US"/>
            </a:pPr>
            <a:endParaRPr lang="en-US"/>
          </a:p>
        </c:txPr>
        <c:crossAx val="19143142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ahoma" pitchFamily="34" charset="0"/>
          <a:ea typeface="Tahoma" pitchFamily="34" charset="0"/>
          <a:cs typeface="Tahoma" pitchFamily="34" charset="0"/>
        </a:defRPr>
      </a:pPr>
      <a:endParaRPr lang="en-US"/>
    </a:p>
  </c:txPr>
  <c:printSettings>
    <c:headerFooter alignWithMargins="0">
      <c:oddHeader>&amp;A</c:oddHeader>
      <c:oddFooter>Page &amp;P</c:oddFooter>
    </c:headerFooter>
    <c:pageMargins b="1" l="0.75000000000001354" r="0.75000000000001354" t="1" header="0.5" footer="0.5"/>
    <c:pageSetup orientation="landscape" horizontalDpi="-4" verticalDpi="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birthFertility!$D$110</c:f>
              <c:strCache>
                <c:ptCount val="1"/>
                <c:pt idx="0">
                  <c:v>ذكور</c:v>
                </c:pt>
              </c:strCache>
            </c:strRef>
          </c:tx>
          <c:spPr>
            <a:ln w="28575">
              <a:solidFill>
                <a:srgbClr val="E93723"/>
              </a:solidFill>
            </a:ln>
          </c:spPr>
          <c:marker>
            <c:symbol val="none"/>
          </c:marker>
          <c:cat>
            <c:strRef>
              <c:f>birthFertility!$B$112:$B$124</c:f>
              <c:strCache>
                <c:ptCount val="13"/>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strCache>
            </c:strRef>
          </c:cat>
          <c:val>
            <c:numRef>
              <c:f>birthFertility!$D$112:$D$124</c:f>
              <c:numCache>
                <c:formatCode>0.0</c:formatCode>
                <c:ptCount val="13"/>
                <c:pt idx="0">
                  <c:v>2.1320213202132021</c:v>
                </c:pt>
                <c:pt idx="1">
                  <c:v>0.26278365176528784</c:v>
                </c:pt>
                <c:pt idx="2">
                  <c:v>0.1869508319312021</c:v>
                </c:pt>
                <c:pt idx="3">
                  <c:v>0.68587105624142652</c:v>
                </c:pt>
                <c:pt idx="4">
                  <c:v>0.79635341451383812</c:v>
                </c:pt>
                <c:pt idx="5">
                  <c:v>0.56669730785831252</c:v>
                </c:pt>
                <c:pt idx="6">
                  <c:v>0.58256951996271555</c:v>
                </c:pt>
                <c:pt idx="7">
                  <c:v>0.78767345000971101</c:v>
                </c:pt>
                <c:pt idx="8">
                  <c:v>1.244330564881899</c:v>
                </c:pt>
                <c:pt idx="9">
                  <c:v>1.7992591285941084</c:v>
                </c:pt>
                <c:pt idx="10">
                  <c:v>3.2771297098127112</c:v>
                </c:pt>
                <c:pt idx="11">
                  <c:v>5.6294927682669824</c:v>
                </c:pt>
                <c:pt idx="12">
                  <c:v>8.6461263981335357</c:v>
                </c:pt>
              </c:numCache>
            </c:numRef>
          </c:val>
          <c:smooth val="0"/>
        </c:ser>
        <c:ser>
          <c:idx val="2"/>
          <c:order val="1"/>
          <c:tx>
            <c:strRef>
              <c:f>birthFertility!$E$110</c:f>
              <c:strCache>
                <c:ptCount val="1"/>
                <c:pt idx="0">
                  <c:v>إناث</c:v>
                </c:pt>
              </c:strCache>
            </c:strRef>
          </c:tx>
          <c:spPr>
            <a:ln w="28575">
              <a:solidFill>
                <a:schemeClr val="tx1">
                  <a:lumMod val="50000"/>
                  <a:lumOff val="50000"/>
                </a:schemeClr>
              </a:solidFill>
            </a:ln>
          </c:spPr>
          <c:marker>
            <c:symbol val="none"/>
          </c:marker>
          <c:cat>
            <c:strRef>
              <c:f>birthFertility!$B$112:$B$124</c:f>
              <c:strCache>
                <c:ptCount val="13"/>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strCache>
            </c:strRef>
          </c:cat>
          <c:val>
            <c:numRef>
              <c:f>birthFertility!$E$112:$E$124</c:f>
              <c:numCache>
                <c:formatCode>0.0</c:formatCode>
                <c:ptCount val="13"/>
                <c:pt idx="0">
                  <c:v>1.8368737593695375</c:v>
                </c:pt>
                <c:pt idx="1">
                  <c:v>0.11625589583471733</c:v>
                </c:pt>
                <c:pt idx="2">
                  <c:v>0.30379131561892414</c:v>
                </c:pt>
                <c:pt idx="3">
                  <c:v>0.16849554539901851</c:v>
                </c:pt>
                <c:pt idx="4">
                  <c:v>0.26276221479351269</c:v>
                </c:pt>
                <c:pt idx="5">
                  <c:v>0.23773136355917812</c:v>
                </c:pt>
                <c:pt idx="6">
                  <c:v>0.34687016382944658</c:v>
                </c:pt>
                <c:pt idx="7">
                  <c:v>0.64904626257527132</c:v>
                </c:pt>
                <c:pt idx="8">
                  <c:v>0.81069065613640523</c:v>
                </c:pt>
                <c:pt idx="9">
                  <c:v>1.3207048790611675</c:v>
                </c:pt>
                <c:pt idx="10">
                  <c:v>1.9427954668105774</c:v>
                </c:pt>
                <c:pt idx="11">
                  <c:v>4.3073136427566805</c:v>
                </c:pt>
                <c:pt idx="12">
                  <c:v>9.2728160078086876</c:v>
                </c:pt>
              </c:numCache>
            </c:numRef>
          </c:val>
          <c:smooth val="0"/>
        </c:ser>
        <c:dLbls>
          <c:showLegendKey val="0"/>
          <c:showVal val="0"/>
          <c:showCatName val="0"/>
          <c:showSerName val="0"/>
          <c:showPercent val="0"/>
          <c:showBubbleSize val="0"/>
        </c:dLbls>
        <c:marker val="1"/>
        <c:smooth val="0"/>
        <c:axId val="191470592"/>
        <c:axId val="191472768"/>
      </c:lineChart>
      <c:catAx>
        <c:axId val="191470592"/>
        <c:scaling>
          <c:orientation val="minMax"/>
        </c:scaling>
        <c:delete val="0"/>
        <c:axPos val="b"/>
        <c:title>
          <c:tx>
            <c:rich>
              <a:bodyPr/>
              <a:lstStyle/>
              <a:p>
                <a:pPr>
                  <a:defRPr/>
                </a:pPr>
                <a:r>
                  <a:rPr lang="ar-AE"/>
                  <a:t>الفئة العمرية</a:t>
                </a:r>
                <a:endParaRPr lang="en-US"/>
              </a:p>
            </c:rich>
          </c:tx>
          <c:overlay val="0"/>
        </c:title>
        <c:numFmt formatCode="General" sourceLinked="1"/>
        <c:majorTickMark val="out"/>
        <c:minorTickMark val="none"/>
        <c:tickLblPos val="nextTo"/>
        <c:txPr>
          <a:bodyPr rot="5400000" vert="horz"/>
          <a:lstStyle/>
          <a:p>
            <a:pPr>
              <a:defRPr/>
            </a:pPr>
            <a:endParaRPr lang="en-US"/>
          </a:p>
        </c:txPr>
        <c:crossAx val="191472768"/>
        <c:crosses val="autoZero"/>
        <c:auto val="1"/>
        <c:lblAlgn val="ctr"/>
        <c:lblOffset val="100"/>
        <c:noMultiLvlLbl val="0"/>
      </c:catAx>
      <c:valAx>
        <c:axId val="191472768"/>
        <c:scaling>
          <c:orientation val="minMax"/>
        </c:scaling>
        <c:delete val="0"/>
        <c:axPos val="l"/>
        <c:majorGridlines/>
        <c:title>
          <c:tx>
            <c:rich>
              <a:bodyPr rot="-5400000" vert="horz"/>
              <a:lstStyle/>
              <a:p>
                <a:pPr rtl="1">
                  <a:defRPr/>
                </a:pPr>
                <a:r>
                  <a:rPr lang="ar-AE"/>
                  <a:t>الوفيات لكل 1000 من السكان</a:t>
                </a:r>
                <a:endParaRPr lang="en-US"/>
              </a:p>
            </c:rich>
          </c:tx>
          <c:overlay val="0"/>
        </c:title>
        <c:numFmt formatCode="0.0" sourceLinked="1"/>
        <c:majorTickMark val="out"/>
        <c:minorTickMark val="none"/>
        <c:tickLblPos val="nextTo"/>
        <c:crossAx val="191470592"/>
        <c:crosses val="autoZero"/>
        <c:crossBetween val="between"/>
      </c:valAx>
    </c:plotArea>
    <c:legend>
      <c:legendPos val="b"/>
      <c:overlay val="0"/>
    </c:legend>
    <c:plotVisOnly val="1"/>
    <c:dispBlanksAs val="gap"/>
    <c:showDLblsOverMax val="0"/>
  </c:chart>
  <c:spPr>
    <a:ln>
      <a:noFill/>
    </a:ln>
  </c:spPr>
  <c:txPr>
    <a:bodyPr/>
    <a:lstStyle/>
    <a:p>
      <a:pPr>
        <a:defRPr>
          <a:solidFill>
            <a:srgbClr val="636466"/>
          </a:solidFill>
          <a:latin typeface="Tahoma" pitchFamily="34" charset="0"/>
          <a:ea typeface="Tahoma" pitchFamily="34" charset="0"/>
          <a:cs typeface="Tahoma" pitchFamily="34" charset="0"/>
        </a:defRPr>
      </a:pPr>
      <a:endParaRPr lang="en-US"/>
    </a:p>
  </c:txPr>
  <c:printSettings>
    <c:headerFooter/>
    <c:pageMargins b="0.75000000000000155" l="0.70000000000000062" r="0.70000000000000062" t="0.7500000000000015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v>مواطنون</c:v>
          </c:tx>
          <c:spPr>
            <a:solidFill>
              <a:srgbClr val="C00000"/>
            </a:solidFill>
          </c:spPr>
          <c:invertIfNegative val="0"/>
          <c:cat>
            <c:strLit>
              <c:ptCount val="3"/>
              <c:pt idx="0">
                <c:v>أبوظبي</c:v>
              </c:pt>
              <c:pt idx="1">
                <c:v>العين</c:v>
              </c:pt>
              <c:pt idx="2">
                <c:v>المنطقة الغربية</c:v>
              </c:pt>
            </c:strLit>
          </c:cat>
          <c:val>
            <c:numLit>
              <c:formatCode>General</c:formatCode>
              <c:ptCount val="3"/>
              <c:pt idx="0">
                <c:v>30.868660313287322</c:v>
              </c:pt>
              <c:pt idx="1">
                <c:v>33.834289327491966</c:v>
              </c:pt>
              <c:pt idx="2">
                <c:v>16.177449365089558</c:v>
              </c:pt>
            </c:numLit>
          </c:val>
        </c:ser>
        <c:ser>
          <c:idx val="1"/>
          <c:order val="1"/>
          <c:tx>
            <c:v>غير مواطنين</c:v>
          </c:tx>
          <c:spPr>
            <a:solidFill>
              <a:schemeClr val="bg1">
                <a:lumMod val="50000"/>
              </a:schemeClr>
            </a:solidFill>
          </c:spPr>
          <c:invertIfNegative val="0"/>
          <c:cat>
            <c:strLit>
              <c:ptCount val="3"/>
              <c:pt idx="0">
                <c:v>أبوظبي</c:v>
              </c:pt>
              <c:pt idx="1">
                <c:v>العين</c:v>
              </c:pt>
              <c:pt idx="2">
                <c:v>المنطقة الغربية</c:v>
              </c:pt>
            </c:strLit>
          </c:cat>
          <c:val>
            <c:numLit>
              <c:formatCode>General</c:formatCode>
              <c:ptCount val="3"/>
              <c:pt idx="0">
                <c:v>10.942574187949344</c:v>
              </c:pt>
              <c:pt idx="1">
                <c:v>11.938336917306117</c:v>
              </c:pt>
              <c:pt idx="2">
                <c:v>3.1487577786801006</c:v>
              </c:pt>
            </c:numLit>
          </c:val>
        </c:ser>
        <c:dLbls>
          <c:showLegendKey val="0"/>
          <c:showVal val="0"/>
          <c:showCatName val="0"/>
          <c:showSerName val="0"/>
          <c:showPercent val="0"/>
          <c:showBubbleSize val="0"/>
        </c:dLbls>
        <c:gapWidth val="150"/>
        <c:axId val="191768448"/>
        <c:axId val="191769984"/>
      </c:barChart>
      <c:catAx>
        <c:axId val="191768448"/>
        <c:scaling>
          <c:orientation val="minMax"/>
        </c:scaling>
        <c:delete val="0"/>
        <c:axPos val="b"/>
        <c:majorTickMark val="out"/>
        <c:minorTickMark val="none"/>
        <c:tickLblPos val="nextTo"/>
        <c:crossAx val="191769984"/>
        <c:crosses val="autoZero"/>
        <c:auto val="1"/>
        <c:lblAlgn val="ctr"/>
        <c:lblOffset val="100"/>
        <c:noMultiLvlLbl val="0"/>
      </c:catAx>
      <c:valAx>
        <c:axId val="191769984"/>
        <c:scaling>
          <c:orientation val="minMax"/>
        </c:scaling>
        <c:delete val="0"/>
        <c:axPos val="l"/>
        <c:majorGridlines/>
        <c:title>
          <c:tx>
            <c:rich>
              <a:bodyPr rot="-5400000" vert="horz"/>
              <a:lstStyle/>
              <a:p>
                <a:pPr>
                  <a:defRPr/>
                </a:pPr>
                <a:r>
                  <a:rPr lang="ar-AE"/>
                  <a:t> المواليد لكل 1000 من السكان</a:t>
                </a:r>
                <a:endParaRPr lang="en-US"/>
              </a:p>
            </c:rich>
          </c:tx>
          <c:overlay val="0"/>
        </c:title>
        <c:numFmt formatCode="General" sourceLinked="1"/>
        <c:majorTickMark val="out"/>
        <c:minorTickMark val="none"/>
        <c:tickLblPos val="nextTo"/>
        <c:crossAx val="191768448"/>
        <c:crosses val="autoZero"/>
        <c:crossBetween val="between"/>
      </c:valAx>
    </c:plotArea>
    <c:legend>
      <c:legendPos val="b"/>
      <c:overlay val="0"/>
    </c:legend>
    <c:plotVisOnly val="1"/>
    <c:dispBlanksAs val="gap"/>
    <c:showDLblsOverMax val="0"/>
  </c:chart>
  <c:spPr>
    <a:ln>
      <a:noFill/>
    </a:ln>
  </c:spPr>
  <c:txPr>
    <a:bodyPr/>
    <a:lstStyle/>
    <a:p>
      <a:pPr>
        <a:defRPr>
          <a:solidFill>
            <a:srgbClr val="636466"/>
          </a:solidFill>
          <a:latin typeface="Tahoma" pitchFamily="34" charset="0"/>
          <a:ea typeface="Tahoma" pitchFamily="34" charset="0"/>
          <a:cs typeface="Tahoma" pitchFamily="34" charset="0"/>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93200400867456"/>
          <c:y val="6.1740849919889249E-2"/>
          <c:w val="0.83751899384587969"/>
          <c:h val="0.5514536297480912"/>
        </c:manualLayout>
      </c:layout>
      <c:lineChart>
        <c:grouping val="standard"/>
        <c:varyColors val="0"/>
        <c:ser>
          <c:idx val="1"/>
          <c:order val="0"/>
          <c:tx>
            <c:strRef>
              <c:f>birthFertility!$D$110</c:f>
              <c:strCache>
                <c:ptCount val="1"/>
                <c:pt idx="0">
                  <c:v>ذكور</c:v>
                </c:pt>
              </c:strCache>
            </c:strRef>
          </c:tx>
          <c:spPr>
            <a:ln w="28575">
              <a:solidFill>
                <a:srgbClr val="C00000"/>
              </a:solidFill>
            </a:ln>
          </c:spPr>
          <c:marker>
            <c:symbol val="none"/>
          </c:marker>
          <c:cat>
            <c:strRef>
              <c:f>birthFertility!$B$124:$B$128</c:f>
              <c:strCache>
                <c:ptCount val="5"/>
                <c:pt idx="0">
                  <c:v>60-64</c:v>
                </c:pt>
                <c:pt idx="1">
                  <c:v>65-69</c:v>
                </c:pt>
                <c:pt idx="2">
                  <c:v>70-74</c:v>
                </c:pt>
                <c:pt idx="3">
                  <c:v>75-79</c:v>
                </c:pt>
                <c:pt idx="4">
                  <c:v>80+</c:v>
                </c:pt>
              </c:strCache>
            </c:strRef>
          </c:cat>
          <c:val>
            <c:numRef>
              <c:f>birthFertility!$D$124:$D$128</c:f>
              <c:numCache>
                <c:formatCode>0.0</c:formatCode>
                <c:ptCount val="5"/>
                <c:pt idx="0">
                  <c:v>8.6461263981335357</c:v>
                </c:pt>
                <c:pt idx="1">
                  <c:v>19.280205655526991</c:v>
                </c:pt>
                <c:pt idx="2">
                  <c:v>35.43586109142452</c:v>
                </c:pt>
                <c:pt idx="3">
                  <c:v>60.487038491751761</c:v>
                </c:pt>
                <c:pt idx="4">
                  <c:v>95.13742071881606</c:v>
                </c:pt>
              </c:numCache>
            </c:numRef>
          </c:val>
          <c:smooth val="0"/>
        </c:ser>
        <c:ser>
          <c:idx val="2"/>
          <c:order val="1"/>
          <c:tx>
            <c:strRef>
              <c:f>birthFertility!$E$110</c:f>
              <c:strCache>
                <c:ptCount val="1"/>
                <c:pt idx="0">
                  <c:v>إناث</c:v>
                </c:pt>
              </c:strCache>
            </c:strRef>
          </c:tx>
          <c:spPr>
            <a:ln w="28575">
              <a:solidFill>
                <a:schemeClr val="bg1">
                  <a:lumMod val="50000"/>
                </a:schemeClr>
              </a:solidFill>
            </a:ln>
          </c:spPr>
          <c:marker>
            <c:symbol val="none"/>
          </c:marker>
          <c:cat>
            <c:strRef>
              <c:f>birthFertility!$B$124:$B$128</c:f>
              <c:strCache>
                <c:ptCount val="5"/>
                <c:pt idx="0">
                  <c:v>60-64</c:v>
                </c:pt>
                <c:pt idx="1">
                  <c:v>65-69</c:v>
                </c:pt>
                <c:pt idx="2">
                  <c:v>70-74</c:v>
                </c:pt>
                <c:pt idx="3">
                  <c:v>75-79</c:v>
                </c:pt>
                <c:pt idx="4">
                  <c:v>80+</c:v>
                </c:pt>
              </c:strCache>
            </c:strRef>
          </c:cat>
          <c:val>
            <c:numRef>
              <c:f>birthFertility!$E$124:$E$128</c:f>
              <c:numCache>
                <c:formatCode>0.0</c:formatCode>
                <c:ptCount val="5"/>
                <c:pt idx="0">
                  <c:v>9.2728160078086876</c:v>
                </c:pt>
                <c:pt idx="1">
                  <c:v>18.734643734643733</c:v>
                </c:pt>
                <c:pt idx="2">
                  <c:v>31.659882406151066</c:v>
                </c:pt>
                <c:pt idx="3">
                  <c:v>59.3607305936073</c:v>
                </c:pt>
                <c:pt idx="4">
                  <c:v>97.980997624703079</c:v>
                </c:pt>
              </c:numCache>
            </c:numRef>
          </c:val>
          <c:smooth val="0"/>
        </c:ser>
        <c:dLbls>
          <c:showLegendKey val="0"/>
          <c:showVal val="0"/>
          <c:showCatName val="0"/>
          <c:showSerName val="0"/>
          <c:showPercent val="0"/>
          <c:showBubbleSize val="0"/>
        </c:dLbls>
        <c:marker val="1"/>
        <c:smooth val="0"/>
        <c:axId val="191820160"/>
        <c:axId val="191822080"/>
      </c:lineChart>
      <c:catAx>
        <c:axId val="191820160"/>
        <c:scaling>
          <c:orientation val="minMax"/>
        </c:scaling>
        <c:delete val="0"/>
        <c:axPos val="b"/>
        <c:title>
          <c:tx>
            <c:rich>
              <a:bodyPr/>
              <a:lstStyle/>
              <a:p>
                <a:pPr>
                  <a:defRPr/>
                </a:pPr>
                <a:r>
                  <a:rPr lang="ar-AE"/>
                  <a:t>الفئة العمرية</a:t>
                </a:r>
                <a:endParaRPr lang="en-US"/>
              </a:p>
            </c:rich>
          </c:tx>
          <c:overlay val="0"/>
        </c:title>
        <c:numFmt formatCode="General" sourceLinked="1"/>
        <c:majorTickMark val="out"/>
        <c:minorTickMark val="none"/>
        <c:tickLblPos val="nextTo"/>
        <c:txPr>
          <a:bodyPr rot="5400000" vert="horz"/>
          <a:lstStyle/>
          <a:p>
            <a:pPr>
              <a:defRPr/>
            </a:pPr>
            <a:endParaRPr lang="en-US"/>
          </a:p>
        </c:txPr>
        <c:crossAx val="191822080"/>
        <c:crosses val="autoZero"/>
        <c:auto val="1"/>
        <c:lblAlgn val="ctr"/>
        <c:lblOffset val="100"/>
        <c:noMultiLvlLbl val="0"/>
      </c:catAx>
      <c:valAx>
        <c:axId val="191822080"/>
        <c:scaling>
          <c:orientation val="minMax"/>
        </c:scaling>
        <c:delete val="0"/>
        <c:axPos val="l"/>
        <c:majorGridlines/>
        <c:title>
          <c:tx>
            <c:rich>
              <a:bodyPr rot="-5400000" vert="horz"/>
              <a:lstStyle/>
              <a:p>
                <a:pPr rtl="1">
                  <a:defRPr/>
                </a:pPr>
                <a:r>
                  <a:rPr lang="ar-AE"/>
                  <a:t>الوفيات لكل 1000 من السكان</a:t>
                </a:r>
                <a:endParaRPr lang="en-US"/>
              </a:p>
            </c:rich>
          </c:tx>
          <c:overlay val="0"/>
        </c:title>
        <c:numFmt formatCode="0.0" sourceLinked="1"/>
        <c:majorTickMark val="out"/>
        <c:minorTickMark val="none"/>
        <c:tickLblPos val="nextTo"/>
        <c:crossAx val="191820160"/>
        <c:crosses val="autoZero"/>
        <c:crossBetween val="between"/>
      </c:valAx>
    </c:plotArea>
    <c:legend>
      <c:legendPos val="b"/>
      <c:overlay val="0"/>
    </c:legend>
    <c:plotVisOnly val="1"/>
    <c:dispBlanksAs val="gap"/>
    <c:showDLblsOverMax val="0"/>
  </c:chart>
  <c:spPr>
    <a:ln>
      <a:noFill/>
    </a:ln>
  </c:spPr>
  <c:txPr>
    <a:bodyPr/>
    <a:lstStyle/>
    <a:p>
      <a:pPr>
        <a:defRPr>
          <a:solidFill>
            <a:srgbClr val="636466"/>
          </a:solidFill>
          <a:latin typeface="Tahoma" pitchFamily="34" charset="0"/>
          <a:ea typeface="Tahoma" pitchFamily="34" charset="0"/>
          <a:cs typeface="Tahoma" pitchFamily="34" charset="0"/>
        </a:defRPr>
      </a:pPr>
      <a:endParaRPr lang="en-US"/>
    </a:p>
  </c:txPr>
  <c:printSettings>
    <c:headerFooter/>
    <c:pageMargins b="0.75000000000000155" l="0.70000000000000062" r="0.70000000000000062" t="0.750000000000001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99620777991235"/>
          <c:y val="0.10184258613242964"/>
          <c:w val="0.81811903195723801"/>
          <c:h val="0.62624935075727672"/>
        </c:manualLayout>
      </c:layout>
      <c:barChart>
        <c:barDir val="col"/>
        <c:grouping val="clustered"/>
        <c:varyColors val="0"/>
        <c:ser>
          <c:idx val="0"/>
          <c:order val="0"/>
          <c:tx>
            <c:strRef>
              <c:f>birthFertility!$B$347</c:f>
              <c:strCache>
                <c:ptCount val="1"/>
                <c:pt idx="0">
                  <c:v>ذكور</c:v>
                </c:pt>
              </c:strCache>
            </c:strRef>
          </c:tx>
          <c:spPr>
            <a:solidFill>
              <a:schemeClr val="bg1">
                <a:lumMod val="50000"/>
              </a:schemeClr>
            </a:solidFill>
          </c:spPr>
          <c:invertIfNegative val="0"/>
          <c:cat>
            <c:numRef>
              <c:f>birthFertility!$C$342:$F$342</c:f>
              <c:numCache>
                <c:formatCode>General</c:formatCode>
                <c:ptCount val="4"/>
                <c:pt idx="0">
                  <c:v>1995</c:v>
                </c:pt>
                <c:pt idx="1">
                  <c:v>2001</c:v>
                </c:pt>
                <c:pt idx="2">
                  <c:v>2005</c:v>
                </c:pt>
                <c:pt idx="3">
                  <c:v>2011</c:v>
                </c:pt>
              </c:numCache>
            </c:numRef>
          </c:cat>
          <c:val>
            <c:numRef>
              <c:f>birthFertility!$C$347:$F$347</c:f>
              <c:numCache>
                <c:formatCode>#,##0.0_-;#,##0.0\-</c:formatCode>
                <c:ptCount val="4"/>
                <c:pt idx="0">
                  <c:v>25.292225434423901</c:v>
                </c:pt>
                <c:pt idx="1">
                  <c:v>25.943443690395949</c:v>
                </c:pt>
                <c:pt idx="2">
                  <c:v>26.12103946905648</c:v>
                </c:pt>
                <c:pt idx="3">
                  <c:v>26.661874811388511</c:v>
                </c:pt>
              </c:numCache>
            </c:numRef>
          </c:val>
        </c:ser>
        <c:ser>
          <c:idx val="1"/>
          <c:order val="1"/>
          <c:tx>
            <c:strRef>
              <c:f>birthFertility!$B$348</c:f>
              <c:strCache>
                <c:ptCount val="1"/>
                <c:pt idx="0">
                  <c:v>إناث</c:v>
                </c:pt>
              </c:strCache>
            </c:strRef>
          </c:tx>
          <c:spPr>
            <a:solidFill>
              <a:srgbClr val="B32C11"/>
            </a:solidFill>
          </c:spPr>
          <c:invertIfNegative val="0"/>
          <c:cat>
            <c:numRef>
              <c:f>birthFertility!$C$342:$F$342</c:f>
              <c:numCache>
                <c:formatCode>General</c:formatCode>
                <c:ptCount val="4"/>
                <c:pt idx="0">
                  <c:v>1995</c:v>
                </c:pt>
                <c:pt idx="1">
                  <c:v>2001</c:v>
                </c:pt>
                <c:pt idx="2">
                  <c:v>2005</c:v>
                </c:pt>
                <c:pt idx="3">
                  <c:v>2011</c:v>
                </c:pt>
              </c:numCache>
            </c:numRef>
          </c:cat>
          <c:val>
            <c:numRef>
              <c:f>birthFertility!$C$348:$F$348</c:f>
              <c:numCache>
                <c:formatCode>#,##0.0_-;#,##0.0\-</c:formatCode>
                <c:ptCount val="4"/>
                <c:pt idx="0">
                  <c:v>23.706246469858943</c:v>
                </c:pt>
                <c:pt idx="1">
                  <c:v>24.629873368384491</c:v>
                </c:pt>
                <c:pt idx="2">
                  <c:v>25.175383910643774</c:v>
                </c:pt>
                <c:pt idx="3">
                  <c:v>25.709402443973023</c:v>
                </c:pt>
              </c:numCache>
            </c:numRef>
          </c:val>
        </c:ser>
        <c:dLbls>
          <c:showLegendKey val="0"/>
          <c:showVal val="0"/>
          <c:showCatName val="0"/>
          <c:showSerName val="0"/>
          <c:showPercent val="0"/>
          <c:showBubbleSize val="0"/>
        </c:dLbls>
        <c:gapWidth val="75"/>
        <c:overlap val="-25"/>
        <c:axId val="199445504"/>
        <c:axId val="199451776"/>
      </c:barChart>
      <c:catAx>
        <c:axId val="199445504"/>
        <c:scaling>
          <c:orientation val="minMax"/>
        </c:scaling>
        <c:delete val="0"/>
        <c:axPos val="b"/>
        <c:title>
          <c:tx>
            <c:rich>
              <a:bodyPr/>
              <a:lstStyle/>
              <a:p>
                <a:pPr>
                  <a:defRPr/>
                </a:pPr>
                <a:r>
                  <a:rPr lang="ar-AE"/>
                  <a:t>السنة</a:t>
                </a:r>
                <a:endParaRPr lang="en-US"/>
              </a:p>
            </c:rich>
          </c:tx>
          <c:overlay val="0"/>
        </c:title>
        <c:numFmt formatCode="General" sourceLinked="1"/>
        <c:majorTickMark val="none"/>
        <c:minorTickMark val="none"/>
        <c:tickLblPos val="nextTo"/>
        <c:crossAx val="199451776"/>
        <c:crosses val="autoZero"/>
        <c:auto val="1"/>
        <c:lblAlgn val="ctr"/>
        <c:lblOffset val="100"/>
        <c:noMultiLvlLbl val="0"/>
      </c:catAx>
      <c:valAx>
        <c:axId val="199451776"/>
        <c:scaling>
          <c:orientation val="minMax"/>
          <c:max val="27"/>
          <c:min val="22"/>
        </c:scaling>
        <c:delete val="0"/>
        <c:axPos val="l"/>
        <c:majorGridlines/>
        <c:title>
          <c:tx>
            <c:rich>
              <a:bodyPr rot="-5400000" vert="horz"/>
              <a:lstStyle/>
              <a:p>
                <a:pPr>
                  <a:defRPr/>
                </a:pPr>
                <a:r>
                  <a:rPr lang="ar-AE"/>
                  <a:t>العمر</a:t>
                </a:r>
                <a:endParaRPr lang="en-US"/>
              </a:p>
            </c:rich>
          </c:tx>
          <c:overlay val="0"/>
        </c:title>
        <c:numFmt formatCode="#,##0.0_-;#,##0.0\-" sourceLinked="1"/>
        <c:majorTickMark val="none"/>
        <c:minorTickMark val="none"/>
        <c:tickLblPos val="nextTo"/>
        <c:spPr>
          <a:ln w="9525">
            <a:noFill/>
          </a:ln>
        </c:spPr>
        <c:crossAx val="199445504"/>
        <c:crosses val="autoZero"/>
        <c:crossBetween val="between"/>
        <c:majorUnit val="0.5"/>
        <c:minorUnit val="0.2"/>
      </c:valAx>
    </c:plotArea>
    <c:legend>
      <c:legendPos val="b"/>
      <c:overlay val="0"/>
    </c:legend>
    <c:plotVisOnly val="1"/>
    <c:dispBlanksAs val="gap"/>
    <c:showDLblsOverMax val="0"/>
  </c:chart>
  <c:spPr>
    <a:ln>
      <a:noFill/>
    </a:ln>
  </c:spPr>
  <c:txPr>
    <a:bodyPr/>
    <a:lstStyle/>
    <a:p>
      <a:pPr>
        <a:defRPr>
          <a:solidFill>
            <a:srgbClr val="636466"/>
          </a:solidFill>
          <a:latin typeface="Tahoma" pitchFamily="34" charset="0"/>
          <a:ea typeface="Tahoma" pitchFamily="34" charset="0"/>
          <a:cs typeface="Tahoma"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4028413526418645"/>
          <c:y val="0.13366673068305487"/>
          <c:w val="0.79814104989016643"/>
          <c:h val="0.68238601882081817"/>
        </c:manualLayout>
      </c:layout>
      <c:barChart>
        <c:barDir val="col"/>
        <c:grouping val="percentStacked"/>
        <c:varyColors val="0"/>
        <c:ser>
          <c:idx val="0"/>
          <c:order val="0"/>
          <c:tx>
            <c:strRef>
              <c:f>Education!$H$509</c:f>
              <c:strCache>
                <c:ptCount val="1"/>
                <c:pt idx="0">
                  <c:v>التعليم الحكومي</c:v>
                </c:pt>
              </c:strCache>
            </c:strRef>
          </c:tx>
          <c:spPr>
            <a:solidFill>
              <a:srgbClr val="C00000"/>
            </a:solidFill>
          </c:spPr>
          <c:invertIfNegative val="0"/>
          <c:dLbls>
            <c:txPr>
              <a:bodyPr/>
              <a:lstStyle/>
              <a:p>
                <a:pPr>
                  <a:defRPr sz="1000">
                    <a:solidFill>
                      <a:schemeClr val="bg1"/>
                    </a:solidFill>
                    <a:latin typeface="+mn-lt"/>
                  </a:defRPr>
                </a:pPr>
                <a:endParaRPr lang="en-US"/>
              </a:p>
            </c:txPr>
            <c:showLegendKey val="0"/>
            <c:showVal val="1"/>
            <c:showCatName val="0"/>
            <c:showSerName val="0"/>
            <c:showPercent val="0"/>
            <c:showBubbleSize val="0"/>
            <c:showLeaderLines val="0"/>
          </c:dLbls>
          <c:cat>
            <c:strRef>
              <c:f>Education!$I$506:$M$506</c:f>
              <c:strCache>
                <c:ptCount val="5"/>
                <c:pt idx="0">
                  <c:v>رياض اطفال</c:v>
                </c:pt>
                <c:pt idx="1">
                  <c:v>حلقة-1</c:v>
                </c:pt>
                <c:pt idx="2">
                  <c:v>حلقة-2</c:v>
                </c:pt>
                <c:pt idx="3">
                  <c:v>ثانوي</c:v>
                </c:pt>
                <c:pt idx="4">
                  <c:v>المجموع</c:v>
                </c:pt>
              </c:strCache>
            </c:strRef>
          </c:cat>
          <c:val>
            <c:numRef>
              <c:f>Education!$I$512:$M$512</c:f>
              <c:numCache>
                <c:formatCode>0.0%</c:formatCode>
                <c:ptCount val="5"/>
                <c:pt idx="0">
                  <c:v>0.26400000000000001</c:v>
                </c:pt>
                <c:pt idx="1">
                  <c:v>0.375</c:v>
                </c:pt>
                <c:pt idx="2">
                  <c:v>0.51</c:v>
                </c:pt>
                <c:pt idx="3">
                  <c:v>0.60499999999999998</c:v>
                </c:pt>
                <c:pt idx="4">
                  <c:v>0.434</c:v>
                </c:pt>
              </c:numCache>
            </c:numRef>
          </c:val>
        </c:ser>
        <c:ser>
          <c:idx val="1"/>
          <c:order val="1"/>
          <c:tx>
            <c:strRef>
              <c:f>Education!$H$510</c:f>
              <c:strCache>
                <c:ptCount val="1"/>
                <c:pt idx="0">
                  <c:v>التعليم الخاص</c:v>
                </c:pt>
              </c:strCache>
            </c:strRef>
          </c:tx>
          <c:spPr>
            <a:solidFill>
              <a:schemeClr val="bg1">
                <a:lumMod val="50000"/>
              </a:schemeClr>
            </a:solidFill>
          </c:spPr>
          <c:invertIfNegative val="0"/>
          <c:dLbls>
            <c:txPr>
              <a:bodyPr/>
              <a:lstStyle/>
              <a:p>
                <a:pPr>
                  <a:defRPr>
                    <a:solidFill>
                      <a:schemeClr val="bg1"/>
                    </a:solidFill>
                  </a:defRPr>
                </a:pPr>
                <a:endParaRPr lang="en-US"/>
              </a:p>
            </c:txPr>
            <c:showLegendKey val="0"/>
            <c:showVal val="1"/>
            <c:showCatName val="0"/>
            <c:showSerName val="0"/>
            <c:showPercent val="0"/>
            <c:showBubbleSize val="0"/>
            <c:showLeaderLines val="0"/>
          </c:dLbls>
          <c:cat>
            <c:strRef>
              <c:f>Education!$I$506:$M$506</c:f>
              <c:strCache>
                <c:ptCount val="5"/>
                <c:pt idx="0">
                  <c:v>رياض اطفال</c:v>
                </c:pt>
                <c:pt idx="1">
                  <c:v>حلقة-1</c:v>
                </c:pt>
                <c:pt idx="2">
                  <c:v>حلقة-2</c:v>
                </c:pt>
                <c:pt idx="3">
                  <c:v>ثانوي</c:v>
                </c:pt>
                <c:pt idx="4">
                  <c:v>المجموع</c:v>
                </c:pt>
              </c:strCache>
            </c:strRef>
          </c:cat>
          <c:val>
            <c:numRef>
              <c:f>Education!$I$513:$M$513</c:f>
              <c:numCache>
                <c:formatCode>0.0%</c:formatCode>
                <c:ptCount val="5"/>
                <c:pt idx="0">
                  <c:v>0.73599999999999999</c:v>
                </c:pt>
                <c:pt idx="1">
                  <c:v>0.625</c:v>
                </c:pt>
                <c:pt idx="2">
                  <c:v>0.49</c:v>
                </c:pt>
                <c:pt idx="3">
                  <c:v>0.39500000000000002</c:v>
                </c:pt>
                <c:pt idx="4">
                  <c:v>0.56600000000000006</c:v>
                </c:pt>
              </c:numCache>
            </c:numRef>
          </c:val>
        </c:ser>
        <c:dLbls>
          <c:showLegendKey val="0"/>
          <c:showVal val="0"/>
          <c:showCatName val="0"/>
          <c:showSerName val="0"/>
          <c:showPercent val="0"/>
          <c:showBubbleSize val="0"/>
        </c:dLbls>
        <c:gapWidth val="75"/>
        <c:overlap val="100"/>
        <c:axId val="189737984"/>
        <c:axId val="189743872"/>
      </c:barChart>
      <c:catAx>
        <c:axId val="189737984"/>
        <c:scaling>
          <c:orientation val="minMax"/>
        </c:scaling>
        <c:delete val="0"/>
        <c:axPos val="b"/>
        <c:majorTickMark val="none"/>
        <c:minorTickMark val="none"/>
        <c:tickLblPos val="nextTo"/>
        <c:crossAx val="189743872"/>
        <c:crosses val="autoZero"/>
        <c:auto val="1"/>
        <c:lblAlgn val="ctr"/>
        <c:lblOffset val="100"/>
        <c:noMultiLvlLbl val="0"/>
      </c:catAx>
      <c:valAx>
        <c:axId val="189743872"/>
        <c:scaling>
          <c:orientation val="minMax"/>
        </c:scaling>
        <c:delete val="0"/>
        <c:axPos val="l"/>
        <c:majorGridlines/>
        <c:title>
          <c:tx>
            <c:rich>
              <a:bodyPr rot="-5400000" vert="horz"/>
              <a:lstStyle/>
              <a:p>
                <a:pPr>
                  <a:defRPr/>
                </a:pPr>
                <a:r>
                  <a:rPr lang="ar-AE"/>
                  <a:t>نسبة الطلاب</a:t>
                </a:r>
              </a:p>
            </c:rich>
          </c:tx>
          <c:overlay val="0"/>
        </c:title>
        <c:numFmt formatCode="0%" sourceLinked="1"/>
        <c:majorTickMark val="none"/>
        <c:minorTickMark val="none"/>
        <c:tickLblPos val="nextTo"/>
        <c:crossAx val="189737984"/>
        <c:crosses val="autoZero"/>
        <c:crossBetween val="between"/>
      </c:valAx>
    </c:plotArea>
    <c:legend>
      <c:legendPos val="b"/>
      <c:overlay val="0"/>
    </c:legend>
    <c:plotVisOnly val="1"/>
    <c:dispBlanksAs val="gap"/>
    <c:showDLblsOverMax val="0"/>
  </c:chart>
  <c:txPr>
    <a:bodyPr/>
    <a:lstStyle/>
    <a:p>
      <a:pPr>
        <a:defRPr>
          <a:latin typeface="Tahoma" pitchFamily="34" charset="0"/>
          <a:ea typeface="Tahoma" pitchFamily="34" charset="0"/>
          <a:cs typeface="Tahoma" pitchFamily="34" charset="0"/>
        </a:defRPr>
      </a:pPr>
      <a:endParaRPr lang="en-US"/>
    </a:p>
  </c:txPr>
  <c:printSettings>
    <c:headerFooter/>
    <c:pageMargins b="0.75000000000000189" l="0.70000000000000062" r="0.70000000000000062" t="0.75000000000000189"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78178711927228"/>
          <c:y val="5.7080269341550353E-2"/>
          <c:w val="0.38337535489084046"/>
          <c:h val="0.89091354786716537"/>
        </c:manualLayout>
      </c:layout>
      <c:pieChart>
        <c:varyColors val="1"/>
        <c:ser>
          <c:idx val="0"/>
          <c:order val="0"/>
          <c:dPt>
            <c:idx val="0"/>
            <c:bubble3D val="0"/>
            <c:spPr>
              <a:solidFill>
                <a:srgbClr val="828182"/>
              </a:solidFill>
            </c:spPr>
          </c:dPt>
          <c:dPt>
            <c:idx val="1"/>
            <c:bubble3D val="0"/>
            <c:spPr>
              <a:solidFill>
                <a:srgbClr val="E63723"/>
              </a:solidFill>
            </c:spPr>
          </c:dPt>
          <c:dPt>
            <c:idx val="2"/>
            <c:bubble3D val="0"/>
            <c:spPr>
              <a:solidFill>
                <a:srgbClr val="948A54"/>
              </a:solidFill>
            </c:spPr>
          </c:dPt>
          <c:dLbls>
            <c:dLbl>
              <c:idx val="0"/>
              <c:tx>
                <c:rich>
                  <a:bodyPr/>
                  <a:lstStyle/>
                  <a:p>
                    <a:r>
                      <a:rPr lang="ar-SA"/>
                      <a:t>%</a:t>
                    </a:r>
                    <a:r>
                      <a:rPr lang="en-US"/>
                      <a:t>8.2</a:t>
                    </a:r>
                  </a:p>
                </c:rich>
              </c:tx>
              <c:showLegendKey val="0"/>
              <c:showVal val="1"/>
              <c:showCatName val="0"/>
              <c:showSerName val="0"/>
              <c:showPercent val="0"/>
              <c:showBubbleSize val="0"/>
            </c:dLbl>
            <c:dLbl>
              <c:idx val="1"/>
              <c:tx>
                <c:rich>
                  <a:bodyPr/>
                  <a:lstStyle/>
                  <a:p>
                    <a:r>
                      <a:rPr lang="ar-SA"/>
                      <a:t>%</a:t>
                    </a:r>
                    <a:r>
                      <a:rPr lang="en-US"/>
                      <a:t>8.3</a:t>
                    </a:r>
                  </a:p>
                </c:rich>
              </c:tx>
              <c:showLegendKey val="0"/>
              <c:showVal val="1"/>
              <c:showCatName val="0"/>
              <c:showSerName val="0"/>
              <c:showPercent val="0"/>
              <c:showBubbleSize val="0"/>
            </c:dLbl>
            <c:dLbl>
              <c:idx val="2"/>
              <c:layout>
                <c:manualLayout>
                  <c:x val="0.11808540269682574"/>
                  <c:y val="-0.27777940220467218"/>
                </c:manualLayout>
              </c:layout>
              <c:tx>
                <c:rich>
                  <a:bodyPr/>
                  <a:lstStyle/>
                  <a:p>
                    <a:r>
                      <a:rPr lang="ar-SA"/>
                      <a:t>%</a:t>
                    </a:r>
                    <a:r>
                      <a:rPr lang="en-US"/>
                      <a:t>83.5</a:t>
                    </a:r>
                  </a:p>
                </c:rich>
              </c:tx>
              <c:showLegendKey val="0"/>
              <c:showVal val="1"/>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'BoP&amp;Trade'!$F$37:$F$39</c:f>
              <c:strCache>
                <c:ptCount val="3"/>
                <c:pt idx="0">
                  <c:v>الصادرات غير النفطية</c:v>
                </c:pt>
                <c:pt idx="1">
                  <c:v>المعاد تصديره</c:v>
                </c:pt>
                <c:pt idx="2">
                  <c:v>الواردات</c:v>
                </c:pt>
              </c:strCache>
            </c:strRef>
          </c:cat>
          <c:val>
            <c:numRef>
              <c:f>'BoP&amp;Trade'!$G$37:$G$39</c:f>
              <c:numCache>
                <c:formatCode>0.0%</c:formatCode>
                <c:ptCount val="3"/>
                <c:pt idx="0">
                  <c:v>8.2327372883179484E-2</c:v>
                </c:pt>
                <c:pt idx="1">
                  <c:v>8.2965736377394766E-2</c:v>
                </c:pt>
                <c:pt idx="2">
                  <c:v>0.83470689073942572</c:v>
                </c:pt>
              </c:numCache>
            </c:numRef>
          </c:val>
        </c:ser>
        <c:dLbls>
          <c:showLegendKey val="0"/>
          <c:showVal val="1"/>
          <c:showCatName val="0"/>
          <c:showSerName val="0"/>
          <c:showPercent val="0"/>
          <c:showBubbleSize val="0"/>
          <c:showLeaderLines val="0"/>
        </c:dLbls>
        <c:firstSliceAng val="0"/>
      </c:pieChart>
      <c:spPr>
        <a:noFill/>
        <a:ln w="25400">
          <a:noFill/>
        </a:ln>
      </c:spPr>
    </c:plotArea>
    <c:plotVisOnly val="1"/>
    <c:dispBlanksAs val="zero"/>
    <c:showDLblsOverMax val="0"/>
  </c:chart>
  <c:spPr>
    <a:ln>
      <a:noFill/>
    </a:ln>
  </c:spPr>
  <c:printSettings>
    <c:headerFooter/>
    <c:pageMargins b="0.75000000000001465" l="0.70000000000000062" r="0.70000000000000062" t="0.75000000000001465" header="0.30000000000000032" footer="0.30000000000000032"/>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[1]Education!$I$188</c:f>
              <c:strCache>
                <c:ptCount val="1"/>
                <c:pt idx="0">
                  <c:v>ذكور</c:v>
                </c:pt>
              </c:strCache>
            </c:strRef>
          </c:tx>
          <c:spPr>
            <a:solidFill>
              <a:srgbClr val="C00000"/>
            </a:solidFill>
          </c:spPr>
          <c:invertIfNegative val="0"/>
          <c:cat>
            <c:strRef>
              <c:f>[1]Education!$H$189:$H$191</c:f>
              <c:strCache>
                <c:ptCount val="3"/>
                <c:pt idx="0">
                  <c:v>أبوظبي</c:v>
                </c:pt>
                <c:pt idx="1">
                  <c:v>العين</c:v>
                </c:pt>
                <c:pt idx="2">
                  <c:v>الغربية</c:v>
                </c:pt>
              </c:strCache>
            </c:strRef>
          </c:cat>
          <c:val>
            <c:numRef>
              <c:f>[1]Education!$I$189:$I$191</c:f>
              <c:numCache>
                <c:formatCode>General</c:formatCode>
                <c:ptCount val="3"/>
                <c:pt idx="0">
                  <c:v>93768</c:v>
                </c:pt>
                <c:pt idx="1">
                  <c:v>54100</c:v>
                </c:pt>
                <c:pt idx="2">
                  <c:v>8616</c:v>
                </c:pt>
              </c:numCache>
            </c:numRef>
          </c:val>
        </c:ser>
        <c:ser>
          <c:idx val="1"/>
          <c:order val="1"/>
          <c:tx>
            <c:strRef>
              <c:f>[1]Education!$J$188</c:f>
              <c:strCache>
                <c:ptCount val="1"/>
                <c:pt idx="0">
                  <c:v>إناث</c:v>
                </c:pt>
              </c:strCache>
            </c:strRef>
          </c:tx>
          <c:spPr>
            <a:solidFill>
              <a:schemeClr val="tx1">
                <a:lumMod val="50000"/>
                <a:lumOff val="50000"/>
              </a:schemeClr>
            </a:solidFill>
          </c:spPr>
          <c:invertIfNegative val="0"/>
          <c:cat>
            <c:strRef>
              <c:f>[1]Education!$H$189:$H$191</c:f>
              <c:strCache>
                <c:ptCount val="3"/>
                <c:pt idx="0">
                  <c:v>أبوظبي</c:v>
                </c:pt>
                <c:pt idx="1">
                  <c:v>العين</c:v>
                </c:pt>
                <c:pt idx="2">
                  <c:v>الغربية</c:v>
                </c:pt>
              </c:strCache>
            </c:strRef>
          </c:cat>
          <c:val>
            <c:numRef>
              <c:f>[1]Education!$J$189:$J$191</c:f>
              <c:numCache>
                <c:formatCode>General</c:formatCode>
                <c:ptCount val="3"/>
                <c:pt idx="0">
                  <c:v>90397</c:v>
                </c:pt>
                <c:pt idx="1">
                  <c:v>51258</c:v>
                </c:pt>
                <c:pt idx="2">
                  <c:v>8358</c:v>
                </c:pt>
              </c:numCache>
            </c:numRef>
          </c:val>
        </c:ser>
        <c:dLbls>
          <c:showLegendKey val="0"/>
          <c:showVal val="0"/>
          <c:showCatName val="0"/>
          <c:showSerName val="0"/>
          <c:showPercent val="0"/>
          <c:showBubbleSize val="0"/>
        </c:dLbls>
        <c:gapWidth val="150"/>
        <c:axId val="189777792"/>
        <c:axId val="189788160"/>
      </c:barChart>
      <c:catAx>
        <c:axId val="189777792"/>
        <c:scaling>
          <c:orientation val="minMax"/>
        </c:scaling>
        <c:delete val="0"/>
        <c:axPos val="b"/>
        <c:title>
          <c:tx>
            <c:rich>
              <a:bodyPr/>
              <a:lstStyle/>
              <a:p>
                <a:pPr>
                  <a:defRPr/>
                </a:pPr>
                <a:r>
                  <a:rPr lang="ar-AE"/>
                  <a:t>المنطقة</a:t>
                </a:r>
                <a:endParaRPr lang="en-US"/>
              </a:p>
            </c:rich>
          </c:tx>
          <c:overlay val="0"/>
        </c:title>
        <c:majorTickMark val="none"/>
        <c:minorTickMark val="none"/>
        <c:tickLblPos val="nextTo"/>
        <c:crossAx val="189788160"/>
        <c:crosses val="autoZero"/>
        <c:auto val="1"/>
        <c:lblAlgn val="ctr"/>
        <c:lblOffset val="100"/>
        <c:noMultiLvlLbl val="0"/>
      </c:catAx>
      <c:valAx>
        <c:axId val="189788160"/>
        <c:scaling>
          <c:orientation val="minMax"/>
        </c:scaling>
        <c:delete val="0"/>
        <c:axPos val="l"/>
        <c:majorGridlines/>
        <c:title>
          <c:tx>
            <c:rich>
              <a:bodyPr/>
              <a:lstStyle/>
              <a:p>
                <a:pPr>
                  <a:defRPr/>
                </a:pPr>
                <a:r>
                  <a:rPr lang="ar-AE"/>
                  <a:t>الطلاب</a:t>
                </a:r>
                <a:endParaRPr lang="en-US"/>
              </a:p>
            </c:rich>
          </c:tx>
          <c:overlay val="0"/>
        </c:title>
        <c:numFmt formatCode="General" sourceLinked="1"/>
        <c:majorTickMark val="out"/>
        <c:minorTickMark val="none"/>
        <c:tickLblPos val="nextTo"/>
        <c:crossAx val="189777792"/>
        <c:crosses val="autoZero"/>
        <c:crossBetween val="between"/>
      </c:valAx>
    </c:plotArea>
    <c:legend>
      <c:legendPos val="r"/>
      <c:overlay val="0"/>
    </c:legend>
    <c:plotVisOnly val="1"/>
    <c:dispBlanksAs val="gap"/>
    <c:showDLblsOverMax val="0"/>
  </c:chart>
  <c:txPr>
    <a:bodyPr/>
    <a:lstStyle/>
    <a:p>
      <a:pPr>
        <a:defRPr>
          <a:latin typeface="Tahoma" pitchFamily="34" charset="0"/>
          <a:ea typeface="Tahoma" pitchFamily="34" charset="0"/>
          <a:cs typeface="Tahoma" pitchFamily="34" charset="0"/>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[1]Education!$I$66</c:f>
              <c:strCache>
                <c:ptCount val="1"/>
                <c:pt idx="0">
                  <c:v>حكومي</c:v>
                </c:pt>
              </c:strCache>
            </c:strRef>
          </c:tx>
          <c:spPr>
            <a:solidFill>
              <a:srgbClr val="C00000"/>
            </a:solidFill>
          </c:spPr>
          <c:invertIfNegative val="0"/>
          <c:cat>
            <c:strRef>
              <c:f>[1]Education!$H$67:$H$69</c:f>
              <c:strCache>
                <c:ptCount val="3"/>
                <c:pt idx="0">
                  <c:v>أبوظبي</c:v>
                </c:pt>
                <c:pt idx="1">
                  <c:v>العين</c:v>
                </c:pt>
                <c:pt idx="2">
                  <c:v>الغربية</c:v>
                </c:pt>
              </c:strCache>
            </c:strRef>
          </c:cat>
          <c:val>
            <c:numRef>
              <c:f>[1]Education!$I$67:$I$69</c:f>
              <c:numCache>
                <c:formatCode>General</c:formatCode>
                <c:ptCount val="3"/>
                <c:pt idx="0">
                  <c:v>128</c:v>
                </c:pt>
                <c:pt idx="1">
                  <c:v>128</c:v>
                </c:pt>
                <c:pt idx="2">
                  <c:v>43</c:v>
                </c:pt>
              </c:numCache>
            </c:numRef>
          </c:val>
        </c:ser>
        <c:ser>
          <c:idx val="1"/>
          <c:order val="1"/>
          <c:tx>
            <c:strRef>
              <c:f>[1]Education!$J$66</c:f>
              <c:strCache>
                <c:ptCount val="1"/>
                <c:pt idx="0">
                  <c:v>خاص</c:v>
                </c:pt>
              </c:strCache>
            </c:strRef>
          </c:tx>
          <c:spPr>
            <a:solidFill>
              <a:schemeClr val="tx1">
                <a:lumMod val="50000"/>
                <a:lumOff val="50000"/>
              </a:schemeClr>
            </a:solidFill>
          </c:spPr>
          <c:invertIfNegative val="0"/>
          <c:cat>
            <c:strRef>
              <c:f>[1]Education!$H$67:$H$69</c:f>
              <c:strCache>
                <c:ptCount val="3"/>
                <c:pt idx="0">
                  <c:v>أبوظبي</c:v>
                </c:pt>
                <c:pt idx="1">
                  <c:v>العين</c:v>
                </c:pt>
                <c:pt idx="2">
                  <c:v>الغربية</c:v>
                </c:pt>
              </c:strCache>
            </c:strRef>
          </c:cat>
          <c:val>
            <c:numRef>
              <c:f>[1]Education!$J$67:$J$69</c:f>
              <c:numCache>
                <c:formatCode>General</c:formatCode>
                <c:ptCount val="3"/>
                <c:pt idx="0">
                  <c:v>113</c:v>
                </c:pt>
                <c:pt idx="1">
                  <c:v>59</c:v>
                </c:pt>
                <c:pt idx="2">
                  <c:v>9</c:v>
                </c:pt>
              </c:numCache>
            </c:numRef>
          </c:val>
        </c:ser>
        <c:dLbls>
          <c:showLegendKey val="0"/>
          <c:showVal val="0"/>
          <c:showCatName val="0"/>
          <c:showSerName val="0"/>
          <c:showPercent val="0"/>
          <c:showBubbleSize val="0"/>
        </c:dLbls>
        <c:gapWidth val="150"/>
        <c:axId val="200229632"/>
        <c:axId val="200231552"/>
      </c:barChart>
      <c:catAx>
        <c:axId val="200229632"/>
        <c:scaling>
          <c:orientation val="minMax"/>
        </c:scaling>
        <c:delete val="0"/>
        <c:axPos val="b"/>
        <c:title>
          <c:tx>
            <c:rich>
              <a:bodyPr/>
              <a:lstStyle/>
              <a:p>
                <a:pPr>
                  <a:defRPr/>
                </a:pPr>
                <a:r>
                  <a:rPr lang="ar-AE"/>
                  <a:t>المنطقة</a:t>
                </a:r>
                <a:endParaRPr lang="en-US"/>
              </a:p>
            </c:rich>
          </c:tx>
          <c:overlay val="0"/>
        </c:title>
        <c:majorTickMark val="none"/>
        <c:minorTickMark val="none"/>
        <c:tickLblPos val="nextTo"/>
        <c:crossAx val="200231552"/>
        <c:crosses val="autoZero"/>
        <c:auto val="1"/>
        <c:lblAlgn val="ctr"/>
        <c:lblOffset val="100"/>
        <c:noMultiLvlLbl val="0"/>
      </c:catAx>
      <c:valAx>
        <c:axId val="200231552"/>
        <c:scaling>
          <c:orientation val="minMax"/>
        </c:scaling>
        <c:delete val="0"/>
        <c:axPos val="l"/>
        <c:majorGridlines/>
        <c:title>
          <c:tx>
            <c:rich>
              <a:bodyPr/>
              <a:lstStyle/>
              <a:p>
                <a:pPr>
                  <a:defRPr/>
                </a:pPr>
                <a:r>
                  <a:rPr lang="ar-AE"/>
                  <a:t> المدارس</a:t>
                </a:r>
                <a:endParaRPr lang="en-US"/>
              </a:p>
            </c:rich>
          </c:tx>
          <c:overlay val="0"/>
        </c:title>
        <c:numFmt formatCode="General" sourceLinked="1"/>
        <c:majorTickMark val="out"/>
        <c:minorTickMark val="none"/>
        <c:tickLblPos val="nextTo"/>
        <c:crossAx val="200229632"/>
        <c:crosses val="autoZero"/>
        <c:crossBetween val="between"/>
      </c:valAx>
    </c:plotArea>
    <c:legend>
      <c:legendPos val="r"/>
      <c:overlay val="0"/>
    </c:legend>
    <c:plotVisOnly val="1"/>
    <c:dispBlanksAs val="gap"/>
    <c:showDLblsOverMax val="0"/>
  </c:chart>
  <c:txPr>
    <a:bodyPr/>
    <a:lstStyle/>
    <a:p>
      <a:pPr>
        <a:defRPr>
          <a:latin typeface="Tahoma" pitchFamily="34" charset="0"/>
          <a:ea typeface="Tahoma" pitchFamily="34" charset="0"/>
          <a:cs typeface="Tahoma" pitchFamily="34" charset="0"/>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[2]Sheet1!$A$2</c:f>
              <c:strCache>
                <c:ptCount val="1"/>
                <c:pt idx="0">
                  <c:v>ثقة </c:v>
                </c:pt>
              </c:strCache>
            </c:strRef>
          </c:tx>
          <c:spPr>
            <a:solidFill>
              <a:srgbClr val="C00000"/>
            </a:solidFill>
            <a:ln>
              <a:noFill/>
            </a:ln>
          </c:spPr>
          <c:invertIfNegative val="0"/>
          <c:cat>
            <c:numRef>
              <c:f>[2]Sheet1!$B$1:$E$1</c:f>
              <c:numCache>
                <c:formatCode>General</c:formatCode>
                <c:ptCount val="4"/>
                <c:pt idx="0">
                  <c:v>2008</c:v>
                </c:pt>
                <c:pt idx="1">
                  <c:v>2009</c:v>
                </c:pt>
                <c:pt idx="2">
                  <c:v>2010</c:v>
                </c:pt>
                <c:pt idx="3">
                  <c:v>2011</c:v>
                </c:pt>
              </c:numCache>
            </c:numRef>
          </c:cat>
          <c:val>
            <c:numRef>
              <c:f>[2]Sheet1!$B$2:$E$2</c:f>
              <c:numCache>
                <c:formatCode>General</c:formatCode>
                <c:ptCount val="4"/>
                <c:pt idx="0">
                  <c:v>383795</c:v>
                </c:pt>
                <c:pt idx="1">
                  <c:v>394618</c:v>
                </c:pt>
                <c:pt idx="2">
                  <c:v>422239</c:v>
                </c:pt>
                <c:pt idx="3">
                  <c:v>442261</c:v>
                </c:pt>
              </c:numCache>
            </c:numRef>
          </c:val>
        </c:ser>
        <c:ser>
          <c:idx val="1"/>
          <c:order val="1"/>
          <c:tx>
            <c:strRef>
              <c:f>[2]Sheet1!$A$3</c:f>
              <c:strCache>
                <c:ptCount val="1"/>
                <c:pt idx="0">
                  <c:v>ضمان</c:v>
                </c:pt>
              </c:strCache>
            </c:strRef>
          </c:tx>
          <c:spPr>
            <a:solidFill>
              <a:srgbClr val="B4975A"/>
            </a:solidFill>
          </c:spPr>
          <c:invertIfNegative val="0"/>
          <c:cat>
            <c:numRef>
              <c:f>[2]Sheet1!$B$1:$E$1</c:f>
              <c:numCache>
                <c:formatCode>General</c:formatCode>
                <c:ptCount val="4"/>
                <c:pt idx="0">
                  <c:v>2008</c:v>
                </c:pt>
                <c:pt idx="1">
                  <c:v>2009</c:v>
                </c:pt>
                <c:pt idx="2">
                  <c:v>2010</c:v>
                </c:pt>
                <c:pt idx="3">
                  <c:v>2011</c:v>
                </c:pt>
              </c:numCache>
            </c:numRef>
          </c:cat>
          <c:val>
            <c:numRef>
              <c:f>[2]Sheet1!$B$3:$E$3</c:f>
              <c:numCache>
                <c:formatCode>General</c:formatCode>
                <c:ptCount val="4"/>
                <c:pt idx="0">
                  <c:v>944344</c:v>
                </c:pt>
                <c:pt idx="1">
                  <c:v>936207</c:v>
                </c:pt>
                <c:pt idx="2">
                  <c:v>1204418</c:v>
                </c:pt>
                <c:pt idx="3">
                  <c:v>1322804</c:v>
                </c:pt>
              </c:numCache>
            </c:numRef>
          </c:val>
        </c:ser>
        <c:ser>
          <c:idx val="2"/>
          <c:order val="2"/>
          <c:tx>
            <c:strRef>
              <c:f>[2]Sheet1!$A$4</c:f>
              <c:strCache>
                <c:ptCount val="1"/>
                <c:pt idx="0">
                  <c:v>أخرى </c:v>
                </c:pt>
              </c:strCache>
            </c:strRef>
          </c:tx>
          <c:spPr>
            <a:solidFill>
              <a:srgbClr val="828182"/>
            </a:solidFill>
          </c:spPr>
          <c:invertIfNegative val="0"/>
          <c:cat>
            <c:numRef>
              <c:f>[2]Sheet1!$B$1:$E$1</c:f>
              <c:numCache>
                <c:formatCode>General</c:formatCode>
                <c:ptCount val="4"/>
                <c:pt idx="0">
                  <c:v>2008</c:v>
                </c:pt>
                <c:pt idx="1">
                  <c:v>2009</c:v>
                </c:pt>
                <c:pt idx="2">
                  <c:v>2010</c:v>
                </c:pt>
                <c:pt idx="3">
                  <c:v>2011</c:v>
                </c:pt>
              </c:numCache>
            </c:numRef>
          </c:cat>
          <c:val>
            <c:numRef>
              <c:f>[2]Sheet1!$B$4:$E$4</c:f>
              <c:numCache>
                <c:formatCode>General</c:formatCode>
                <c:ptCount val="4"/>
                <c:pt idx="0">
                  <c:v>932610</c:v>
                </c:pt>
                <c:pt idx="1">
                  <c:v>981744</c:v>
                </c:pt>
                <c:pt idx="2">
                  <c:v>1044734</c:v>
                </c:pt>
                <c:pt idx="3">
                  <c:v>1050024</c:v>
                </c:pt>
              </c:numCache>
            </c:numRef>
          </c:val>
        </c:ser>
        <c:dLbls>
          <c:showLegendKey val="0"/>
          <c:showVal val="0"/>
          <c:showCatName val="0"/>
          <c:showSerName val="0"/>
          <c:showPercent val="0"/>
          <c:showBubbleSize val="0"/>
        </c:dLbls>
        <c:gapWidth val="150"/>
        <c:shape val="box"/>
        <c:axId val="199817472"/>
        <c:axId val="199823744"/>
        <c:axId val="0"/>
      </c:bar3DChart>
      <c:catAx>
        <c:axId val="199817472"/>
        <c:scaling>
          <c:orientation val="minMax"/>
        </c:scaling>
        <c:delete val="0"/>
        <c:axPos val="b"/>
        <c:title>
          <c:tx>
            <c:rich>
              <a:bodyPr/>
              <a:lstStyle/>
              <a:p>
                <a:pPr>
                  <a:defRPr>
                    <a:latin typeface="Tahoma" pitchFamily="34" charset="0"/>
                    <a:ea typeface="Tahoma" pitchFamily="34" charset="0"/>
                    <a:cs typeface="Tahoma" pitchFamily="34" charset="0"/>
                  </a:defRPr>
                </a:pPr>
                <a:r>
                  <a:rPr lang="ar-AE">
                    <a:latin typeface="Tahoma" pitchFamily="34" charset="0"/>
                    <a:ea typeface="Tahoma" pitchFamily="34" charset="0"/>
                    <a:cs typeface="Tahoma" pitchFamily="34" charset="0"/>
                  </a:rPr>
                  <a:t>السنة</a:t>
                </a:r>
                <a:endParaRPr lang="en-US">
                  <a:latin typeface="Tahoma" pitchFamily="34" charset="0"/>
                  <a:ea typeface="Tahoma" pitchFamily="34" charset="0"/>
                  <a:cs typeface="Tahoma" pitchFamily="34" charset="0"/>
                </a:endParaRPr>
              </a:p>
            </c:rich>
          </c:tx>
          <c:overlay val="0"/>
        </c:title>
        <c:numFmt formatCode="General" sourceLinked="1"/>
        <c:majorTickMark val="none"/>
        <c:minorTickMark val="none"/>
        <c:tickLblPos val="nextTo"/>
        <c:crossAx val="199823744"/>
        <c:crosses val="autoZero"/>
        <c:auto val="1"/>
        <c:lblAlgn val="ctr"/>
        <c:lblOffset val="100"/>
        <c:noMultiLvlLbl val="0"/>
      </c:catAx>
      <c:valAx>
        <c:axId val="199823744"/>
        <c:scaling>
          <c:orientation val="minMax"/>
        </c:scaling>
        <c:delete val="0"/>
        <c:axPos val="l"/>
        <c:majorGridlines/>
        <c:title>
          <c:tx>
            <c:rich>
              <a:bodyPr/>
              <a:lstStyle/>
              <a:p>
                <a:pPr>
                  <a:defRPr sz="900">
                    <a:latin typeface="Tahoma" pitchFamily="34" charset="0"/>
                    <a:ea typeface="Tahoma" pitchFamily="34" charset="0"/>
                    <a:cs typeface="Tahoma" pitchFamily="34" charset="0"/>
                  </a:defRPr>
                </a:pPr>
                <a:r>
                  <a:rPr lang="ar-AE" sz="900" baseline="0">
                    <a:latin typeface="Tahoma" pitchFamily="34" charset="0"/>
                    <a:ea typeface="Tahoma" pitchFamily="34" charset="0"/>
                    <a:cs typeface="Tahoma" pitchFamily="34" charset="0"/>
                  </a:rPr>
                  <a:t>الأفراد</a:t>
                </a:r>
                <a:endParaRPr lang="en-US" sz="900">
                  <a:latin typeface="Tahoma" pitchFamily="34" charset="0"/>
                  <a:ea typeface="Tahoma" pitchFamily="34" charset="0"/>
                  <a:cs typeface="Tahoma" pitchFamily="34" charset="0"/>
                </a:endParaRPr>
              </a:p>
            </c:rich>
          </c:tx>
          <c:overlay val="0"/>
        </c:title>
        <c:numFmt formatCode="General" sourceLinked="1"/>
        <c:majorTickMark val="out"/>
        <c:minorTickMark val="none"/>
        <c:tickLblPos val="nextTo"/>
        <c:crossAx val="199817472"/>
        <c:crosses val="autoZero"/>
        <c:crossBetween val="between"/>
      </c:valAx>
    </c:plotArea>
    <c:legend>
      <c:legendPos val="r"/>
      <c:overlay val="0"/>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Health!$H$274</c:f>
              <c:strCache>
                <c:ptCount val="1"/>
                <c:pt idx="0">
                  <c:v>ثقة </c:v>
                </c:pt>
              </c:strCache>
            </c:strRef>
          </c:tx>
          <c:spPr>
            <a:solidFill>
              <a:srgbClr val="C00000"/>
            </a:solidFill>
            <a:ln>
              <a:noFill/>
            </a:ln>
          </c:spPr>
          <c:invertIfNegative val="0"/>
          <c:cat>
            <c:numRef>
              <c:f>Health!$I$273:$L$273</c:f>
              <c:numCache>
                <c:formatCode>General</c:formatCode>
                <c:ptCount val="4"/>
                <c:pt idx="0">
                  <c:v>2008</c:v>
                </c:pt>
                <c:pt idx="1">
                  <c:v>2009</c:v>
                </c:pt>
                <c:pt idx="2">
                  <c:v>2010</c:v>
                </c:pt>
                <c:pt idx="3">
                  <c:v>2011</c:v>
                </c:pt>
              </c:numCache>
            </c:numRef>
          </c:cat>
          <c:val>
            <c:numRef>
              <c:f>Health!$I$274:$L$274</c:f>
              <c:numCache>
                <c:formatCode>_-* #,##0_-;\-* #,##0_-;_-* "-"??_-;_-@_-</c:formatCode>
                <c:ptCount val="4"/>
                <c:pt idx="0">
                  <c:v>383795</c:v>
                </c:pt>
                <c:pt idx="1">
                  <c:v>394618</c:v>
                </c:pt>
                <c:pt idx="2" formatCode="_-* #,##0_-;_-* #,##0\-;_-* &quot;-&quot;??_-;_-@_-">
                  <c:v>422239</c:v>
                </c:pt>
                <c:pt idx="3" formatCode="_-* #,##0_-;_-* #,##0\-;_-* &quot;-&quot;??_-;_-@_-">
                  <c:v>442261</c:v>
                </c:pt>
              </c:numCache>
            </c:numRef>
          </c:val>
        </c:ser>
        <c:ser>
          <c:idx val="1"/>
          <c:order val="1"/>
          <c:tx>
            <c:strRef>
              <c:f>Health!$H$275</c:f>
              <c:strCache>
                <c:ptCount val="1"/>
                <c:pt idx="0">
                  <c:v>ضمان</c:v>
                </c:pt>
              </c:strCache>
            </c:strRef>
          </c:tx>
          <c:spPr>
            <a:solidFill>
              <a:srgbClr val="B4975A"/>
            </a:solidFill>
          </c:spPr>
          <c:invertIfNegative val="0"/>
          <c:cat>
            <c:numRef>
              <c:f>Health!$I$273:$L$273</c:f>
              <c:numCache>
                <c:formatCode>General</c:formatCode>
                <c:ptCount val="4"/>
                <c:pt idx="0">
                  <c:v>2008</c:v>
                </c:pt>
                <c:pt idx="1">
                  <c:v>2009</c:v>
                </c:pt>
                <c:pt idx="2">
                  <c:v>2010</c:v>
                </c:pt>
                <c:pt idx="3">
                  <c:v>2011</c:v>
                </c:pt>
              </c:numCache>
            </c:numRef>
          </c:cat>
          <c:val>
            <c:numRef>
              <c:f>Health!$I$275:$L$275</c:f>
              <c:numCache>
                <c:formatCode>_-* #,##0_-;\-* #,##0_-;_-* "-"??_-;_-@_-</c:formatCode>
                <c:ptCount val="4"/>
                <c:pt idx="0">
                  <c:v>944344</c:v>
                </c:pt>
                <c:pt idx="1">
                  <c:v>936207</c:v>
                </c:pt>
                <c:pt idx="2" formatCode="_-* #,##0_-;_-* #,##0\-;_-* &quot;-&quot;??_-;_-@_-">
                  <c:v>1204418</c:v>
                </c:pt>
                <c:pt idx="3" formatCode="_-* #,##0_-;_-* #,##0\-;_-* &quot;-&quot;??_-;_-@_-">
                  <c:v>1322804</c:v>
                </c:pt>
              </c:numCache>
            </c:numRef>
          </c:val>
        </c:ser>
        <c:ser>
          <c:idx val="2"/>
          <c:order val="2"/>
          <c:tx>
            <c:strRef>
              <c:f>Health!$H$276</c:f>
              <c:strCache>
                <c:ptCount val="1"/>
                <c:pt idx="0">
                  <c:v>أخرى</c:v>
                </c:pt>
              </c:strCache>
            </c:strRef>
          </c:tx>
          <c:spPr>
            <a:solidFill>
              <a:srgbClr val="828182"/>
            </a:solidFill>
          </c:spPr>
          <c:invertIfNegative val="0"/>
          <c:cat>
            <c:numRef>
              <c:f>Health!$I$273:$L$273</c:f>
              <c:numCache>
                <c:formatCode>General</c:formatCode>
                <c:ptCount val="4"/>
                <c:pt idx="0">
                  <c:v>2008</c:v>
                </c:pt>
                <c:pt idx="1">
                  <c:v>2009</c:v>
                </c:pt>
                <c:pt idx="2">
                  <c:v>2010</c:v>
                </c:pt>
                <c:pt idx="3">
                  <c:v>2011</c:v>
                </c:pt>
              </c:numCache>
            </c:numRef>
          </c:cat>
          <c:val>
            <c:numRef>
              <c:f>Health!$I$276:$L$276</c:f>
              <c:numCache>
                <c:formatCode>_-* #,##0_-;\-* #,##0_-;_-* "-"??_-;_-@_-</c:formatCode>
                <c:ptCount val="4"/>
                <c:pt idx="0">
                  <c:v>932610</c:v>
                </c:pt>
                <c:pt idx="1">
                  <c:v>981744</c:v>
                </c:pt>
                <c:pt idx="2">
                  <c:v>1044734</c:v>
                </c:pt>
                <c:pt idx="3">
                  <c:v>1053893</c:v>
                </c:pt>
              </c:numCache>
            </c:numRef>
          </c:val>
        </c:ser>
        <c:dLbls>
          <c:showLegendKey val="0"/>
          <c:showVal val="0"/>
          <c:showCatName val="0"/>
          <c:showSerName val="0"/>
          <c:showPercent val="0"/>
          <c:showBubbleSize val="0"/>
        </c:dLbls>
        <c:gapWidth val="150"/>
        <c:axId val="199845760"/>
        <c:axId val="199856128"/>
      </c:barChart>
      <c:catAx>
        <c:axId val="199845760"/>
        <c:scaling>
          <c:orientation val="minMax"/>
        </c:scaling>
        <c:delete val="0"/>
        <c:axPos val="b"/>
        <c:title>
          <c:tx>
            <c:rich>
              <a:bodyPr/>
              <a:lstStyle/>
              <a:p>
                <a:pPr>
                  <a:defRPr>
                    <a:latin typeface="Tahoma" pitchFamily="34" charset="0"/>
                    <a:ea typeface="Tahoma" pitchFamily="34" charset="0"/>
                    <a:cs typeface="Tahoma" pitchFamily="34" charset="0"/>
                  </a:defRPr>
                </a:pPr>
                <a:r>
                  <a:rPr lang="ar-AE">
                    <a:latin typeface="Tahoma" pitchFamily="34" charset="0"/>
                    <a:ea typeface="Tahoma" pitchFamily="34" charset="0"/>
                    <a:cs typeface="Tahoma" pitchFamily="34" charset="0"/>
                  </a:rPr>
                  <a:t>السنة</a:t>
                </a:r>
                <a:endParaRPr lang="en-US">
                  <a:latin typeface="Tahoma" pitchFamily="34" charset="0"/>
                  <a:ea typeface="Tahoma" pitchFamily="34" charset="0"/>
                  <a:cs typeface="Tahoma" pitchFamily="34" charset="0"/>
                </a:endParaRPr>
              </a:p>
            </c:rich>
          </c:tx>
          <c:overlay val="0"/>
        </c:title>
        <c:numFmt formatCode="General" sourceLinked="1"/>
        <c:majorTickMark val="none"/>
        <c:minorTickMark val="none"/>
        <c:tickLblPos val="nextTo"/>
        <c:crossAx val="199856128"/>
        <c:crosses val="autoZero"/>
        <c:auto val="1"/>
        <c:lblAlgn val="ctr"/>
        <c:lblOffset val="100"/>
        <c:noMultiLvlLbl val="0"/>
      </c:catAx>
      <c:valAx>
        <c:axId val="199856128"/>
        <c:scaling>
          <c:orientation val="minMax"/>
        </c:scaling>
        <c:delete val="0"/>
        <c:axPos val="l"/>
        <c:majorGridlines/>
        <c:title>
          <c:tx>
            <c:rich>
              <a:bodyPr/>
              <a:lstStyle/>
              <a:p>
                <a:pPr>
                  <a:defRPr sz="900">
                    <a:latin typeface="Tahoma" pitchFamily="34" charset="0"/>
                    <a:ea typeface="Tahoma" pitchFamily="34" charset="0"/>
                    <a:cs typeface="Tahoma" pitchFamily="34" charset="0"/>
                  </a:defRPr>
                </a:pPr>
                <a:r>
                  <a:rPr lang="ar-AE" sz="900" baseline="0">
                    <a:latin typeface="Tahoma" pitchFamily="34" charset="0"/>
                    <a:ea typeface="Tahoma" pitchFamily="34" charset="0"/>
                    <a:cs typeface="Tahoma" pitchFamily="34" charset="0"/>
                  </a:rPr>
                  <a:t>الأفراد</a:t>
                </a:r>
                <a:endParaRPr lang="en-US" sz="900">
                  <a:latin typeface="Tahoma" pitchFamily="34" charset="0"/>
                  <a:ea typeface="Tahoma" pitchFamily="34" charset="0"/>
                  <a:cs typeface="Tahoma" pitchFamily="34" charset="0"/>
                </a:endParaRPr>
              </a:p>
            </c:rich>
          </c:tx>
          <c:overlay val="0"/>
        </c:title>
        <c:numFmt formatCode="_-* #,##0_-;\-* #,##0_-;_-* &quot;-&quot;??_-;_-@_-" sourceLinked="1"/>
        <c:majorTickMark val="out"/>
        <c:minorTickMark val="none"/>
        <c:tickLblPos val="nextTo"/>
        <c:crossAx val="199845760"/>
        <c:crosses val="autoZero"/>
        <c:crossBetween val="between"/>
      </c:valAx>
    </c:plotArea>
    <c:legend>
      <c:legendPos val="r"/>
      <c:overlay val="0"/>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Health!$H$19</c:f>
              <c:strCache>
                <c:ptCount val="1"/>
                <c:pt idx="0">
                  <c:v>المستشفيات</c:v>
                </c:pt>
              </c:strCache>
            </c:strRef>
          </c:tx>
          <c:spPr>
            <a:solidFill>
              <a:srgbClr val="828182"/>
            </a:solidFill>
          </c:spPr>
          <c:invertIfNegative val="0"/>
          <c:cat>
            <c:strRef>
              <c:f>Health!$G$20:$G$22</c:f>
              <c:strCache>
                <c:ptCount val="3"/>
                <c:pt idx="0">
                  <c:v>أبوظبي</c:v>
                </c:pt>
                <c:pt idx="1">
                  <c:v>العين</c:v>
                </c:pt>
                <c:pt idx="2">
                  <c:v> الغربية</c:v>
                </c:pt>
              </c:strCache>
            </c:strRef>
          </c:cat>
          <c:val>
            <c:numRef>
              <c:f>Health!$H$20:$H$22</c:f>
              <c:numCache>
                <c:formatCode>General</c:formatCode>
                <c:ptCount val="3"/>
                <c:pt idx="0" formatCode="#,##0">
                  <c:v>19</c:v>
                </c:pt>
                <c:pt idx="1">
                  <c:v>10</c:v>
                </c:pt>
                <c:pt idx="2">
                  <c:v>6</c:v>
                </c:pt>
              </c:numCache>
            </c:numRef>
          </c:val>
        </c:ser>
        <c:ser>
          <c:idx val="1"/>
          <c:order val="1"/>
          <c:tx>
            <c:strRef>
              <c:f>Health!$I$19</c:f>
              <c:strCache>
                <c:ptCount val="1"/>
                <c:pt idx="0">
                  <c:v>المراكز الصحية</c:v>
                </c:pt>
              </c:strCache>
            </c:strRef>
          </c:tx>
          <c:spPr>
            <a:solidFill>
              <a:srgbClr val="C00000"/>
            </a:solidFill>
          </c:spPr>
          <c:invertIfNegative val="0"/>
          <c:cat>
            <c:strRef>
              <c:f>Health!$G$20:$G$22</c:f>
              <c:strCache>
                <c:ptCount val="3"/>
                <c:pt idx="0">
                  <c:v>أبوظبي</c:v>
                </c:pt>
                <c:pt idx="1">
                  <c:v>العين</c:v>
                </c:pt>
                <c:pt idx="2">
                  <c:v> الغربية</c:v>
                </c:pt>
              </c:strCache>
            </c:strRef>
          </c:cat>
          <c:val>
            <c:numRef>
              <c:f>Health!$I$20:$I$22</c:f>
              <c:numCache>
                <c:formatCode>General</c:formatCode>
                <c:ptCount val="3"/>
                <c:pt idx="0" formatCode="#,##0">
                  <c:v>348</c:v>
                </c:pt>
                <c:pt idx="1">
                  <c:v>124</c:v>
                </c:pt>
                <c:pt idx="2">
                  <c:v>22</c:v>
                </c:pt>
              </c:numCache>
            </c:numRef>
          </c:val>
        </c:ser>
        <c:ser>
          <c:idx val="2"/>
          <c:order val="2"/>
          <c:tx>
            <c:strRef>
              <c:f>Health!$J$19</c:f>
              <c:strCache>
                <c:ptCount val="1"/>
                <c:pt idx="0">
                  <c:v>العيادات</c:v>
                </c:pt>
              </c:strCache>
            </c:strRef>
          </c:tx>
          <c:spPr>
            <a:solidFill>
              <a:srgbClr val="B4975A"/>
            </a:solidFill>
          </c:spPr>
          <c:invertIfNegative val="0"/>
          <c:cat>
            <c:strRef>
              <c:f>Health!$G$20:$G$22</c:f>
              <c:strCache>
                <c:ptCount val="3"/>
                <c:pt idx="0">
                  <c:v>أبوظبي</c:v>
                </c:pt>
                <c:pt idx="1">
                  <c:v>العين</c:v>
                </c:pt>
                <c:pt idx="2">
                  <c:v> الغربية</c:v>
                </c:pt>
              </c:strCache>
            </c:strRef>
          </c:cat>
          <c:val>
            <c:numRef>
              <c:f>Health!$J$20:$J$22</c:f>
              <c:numCache>
                <c:formatCode>General</c:formatCode>
                <c:ptCount val="3"/>
                <c:pt idx="0" formatCode="#,##0">
                  <c:v>180</c:v>
                </c:pt>
                <c:pt idx="1">
                  <c:v>81</c:v>
                </c:pt>
                <c:pt idx="2">
                  <c:v>4</c:v>
                </c:pt>
              </c:numCache>
            </c:numRef>
          </c:val>
        </c:ser>
        <c:dLbls>
          <c:showLegendKey val="0"/>
          <c:showVal val="0"/>
          <c:showCatName val="0"/>
          <c:showSerName val="0"/>
          <c:showPercent val="0"/>
          <c:showBubbleSize val="0"/>
        </c:dLbls>
        <c:gapWidth val="300"/>
        <c:axId val="199890432"/>
        <c:axId val="199892352"/>
      </c:barChart>
      <c:catAx>
        <c:axId val="199890432"/>
        <c:scaling>
          <c:orientation val="minMax"/>
        </c:scaling>
        <c:delete val="0"/>
        <c:axPos val="b"/>
        <c:title>
          <c:tx>
            <c:rich>
              <a:bodyPr/>
              <a:lstStyle/>
              <a:p>
                <a:pPr>
                  <a:defRPr/>
                </a:pPr>
                <a:r>
                  <a:rPr lang="ar-AE"/>
                  <a:t>المنطقة </a:t>
                </a:r>
                <a:endParaRPr lang="en-US"/>
              </a:p>
            </c:rich>
          </c:tx>
          <c:overlay val="0"/>
        </c:title>
        <c:majorTickMark val="none"/>
        <c:minorTickMark val="none"/>
        <c:tickLblPos val="nextTo"/>
        <c:crossAx val="199892352"/>
        <c:crosses val="autoZero"/>
        <c:auto val="1"/>
        <c:lblAlgn val="ctr"/>
        <c:lblOffset val="100"/>
        <c:noMultiLvlLbl val="0"/>
      </c:catAx>
      <c:valAx>
        <c:axId val="199892352"/>
        <c:scaling>
          <c:orientation val="minMax"/>
        </c:scaling>
        <c:delete val="0"/>
        <c:axPos val="l"/>
        <c:title>
          <c:tx>
            <c:rich>
              <a:bodyPr/>
              <a:lstStyle/>
              <a:p>
                <a:pPr>
                  <a:defRPr/>
                </a:pPr>
                <a:r>
                  <a:rPr lang="ar-AE"/>
                  <a:t>العدد</a:t>
                </a:r>
                <a:endParaRPr lang="en-US"/>
              </a:p>
            </c:rich>
          </c:tx>
          <c:overlay val="0"/>
        </c:title>
        <c:numFmt formatCode="#,##0" sourceLinked="1"/>
        <c:majorTickMark val="out"/>
        <c:minorTickMark val="none"/>
        <c:tickLblPos val="nextTo"/>
        <c:crossAx val="199890432"/>
        <c:crosses val="autoZero"/>
        <c:crossBetween val="between"/>
      </c:valAx>
    </c:plotArea>
    <c:legend>
      <c:legendPos val="r"/>
      <c:overlay val="0"/>
    </c:legend>
    <c:plotVisOnly val="1"/>
    <c:dispBlanksAs val="gap"/>
    <c:showDLblsOverMax val="0"/>
  </c:chart>
  <c:spPr>
    <a:scene3d>
      <a:camera prst="orthographicFront"/>
      <a:lightRig rig="threePt" dir="t">
        <a:rot lat="0" lon="0" rev="0"/>
      </a:lightRig>
    </a:scene3d>
  </c:spPr>
  <c:printSettings>
    <c:headerFooter/>
    <c:pageMargins b="0.75000000000000011" l="0.70000000000000007" r="0.70000000000000007" t="0.75000000000000011" header="0.30000000000000004" footer="0.30000000000000004"/>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'social '!$B$33:$B$51</c:f>
              <c:strCache>
                <c:ptCount val="19"/>
                <c:pt idx="0">
                  <c:v>المسن</c:v>
                </c:pt>
                <c:pt idx="1">
                  <c:v>البنات غير المتزوجات تحت 35 سنة</c:v>
                </c:pt>
                <c:pt idx="2">
                  <c:v>الترمل</c:v>
                </c:pt>
                <c:pt idx="3">
                  <c:v>الطلاق</c:v>
                </c:pt>
                <c:pt idx="4">
                  <c:v>الهجران</c:v>
                </c:pt>
                <c:pt idx="5">
                  <c:v>المتزوجة من أجنبي </c:v>
                </c:pt>
                <c:pt idx="6">
                  <c:v>اليتيم</c:v>
                </c:pt>
                <c:pt idx="7">
                  <c:v>العجز مادي</c:v>
                </c:pt>
                <c:pt idx="8">
                  <c:v>العجز صحي</c:v>
                </c:pt>
                <c:pt idx="9">
                  <c:v>الطلبه المتزوجون</c:v>
                </c:pt>
                <c:pt idx="10">
                  <c:v>أسر  المسجونين</c:v>
                </c:pt>
                <c:pt idx="11">
                  <c:v>مجهول الأبوين</c:v>
                </c:pt>
                <c:pt idx="12">
                  <c:v>إستثناءات</c:v>
                </c:pt>
                <c:pt idx="13">
                  <c:v>المطلقة دون 35 سنة</c:v>
                </c:pt>
                <c:pt idx="14">
                  <c:v>البنات غير المتزوجات فوق 35 سنة</c:v>
                </c:pt>
                <c:pt idx="15">
                  <c:v> المعاق</c:v>
                </c:pt>
                <c:pt idx="16">
                  <c:v>الأرملة الأجنبية</c:v>
                </c:pt>
                <c:pt idx="17">
                  <c:v>المطلقة الأجنبية</c:v>
                </c:pt>
                <c:pt idx="18">
                  <c:v> من لاعمل له لسبب خارج عن إرادته</c:v>
                </c:pt>
              </c:strCache>
            </c:strRef>
          </c:cat>
          <c:val>
            <c:numRef>
              <c:f>'social '!$I$33:$I$51</c:f>
              <c:numCache>
                <c:formatCode>0.0%</c:formatCode>
                <c:ptCount val="19"/>
                <c:pt idx="0">
                  <c:v>0.31265518464509517</c:v>
                </c:pt>
                <c:pt idx="1">
                  <c:v>1.3754778701769598E-2</c:v>
                </c:pt>
                <c:pt idx="2">
                  <c:v>8.6942813226658255E-2</c:v>
                </c:pt>
                <c:pt idx="3">
                  <c:v>0.11307295156268474</c:v>
                </c:pt>
                <c:pt idx="4">
                  <c:v>1.8523627478027826E-3</c:v>
                </c:pt>
                <c:pt idx="5">
                  <c:v>6.3965632759232255E-2</c:v>
                </c:pt>
                <c:pt idx="6">
                  <c:v>3.6416663382335554E-2</c:v>
                </c:pt>
                <c:pt idx="7">
                  <c:v>0.15583494265557876</c:v>
                </c:pt>
                <c:pt idx="8">
                  <c:v>0.14058250896622393</c:v>
                </c:pt>
                <c:pt idx="9">
                  <c:v>0</c:v>
                </c:pt>
                <c:pt idx="10">
                  <c:v>1.2808891341189453E-2</c:v>
                </c:pt>
                <c:pt idx="11">
                  <c:v>1.8523627478027826E-3</c:v>
                </c:pt>
                <c:pt idx="12">
                  <c:v>5.1235565364757816E-4</c:v>
                </c:pt>
                <c:pt idx="13">
                  <c:v>2.4277775588223704E-2</c:v>
                </c:pt>
                <c:pt idx="14" formatCode="0.00%">
                  <c:v>7.8823946715012022E-5</c:v>
                </c:pt>
                <c:pt idx="15">
                  <c:v>2.9913687778347062E-2</c:v>
                </c:pt>
                <c:pt idx="16" formatCode="0.00%">
                  <c:v>3.1529578686004809E-4</c:v>
                </c:pt>
                <c:pt idx="17">
                  <c:v>1.6158909076577465E-3</c:v>
                </c:pt>
                <c:pt idx="18">
                  <c:v>3.5470776021755408E-3</c:v>
                </c:pt>
              </c:numCache>
            </c:numRef>
          </c:val>
        </c:ser>
        <c:dLbls>
          <c:showLegendKey val="0"/>
          <c:showVal val="0"/>
          <c:showCatName val="0"/>
          <c:showSerName val="0"/>
          <c:showPercent val="0"/>
          <c:showBubbleSize val="0"/>
        </c:dLbls>
        <c:gapWidth val="150"/>
        <c:axId val="200343936"/>
        <c:axId val="200345472"/>
      </c:barChart>
      <c:catAx>
        <c:axId val="200343936"/>
        <c:scaling>
          <c:orientation val="minMax"/>
        </c:scaling>
        <c:delete val="0"/>
        <c:axPos val="b"/>
        <c:majorTickMark val="out"/>
        <c:minorTickMark val="none"/>
        <c:tickLblPos val="nextTo"/>
        <c:txPr>
          <a:bodyPr rot="-5400000" vert="horz"/>
          <a:lstStyle/>
          <a:p>
            <a:pPr>
              <a:defRPr/>
            </a:pPr>
            <a:endParaRPr lang="en-US"/>
          </a:p>
        </c:txPr>
        <c:crossAx val="200345472"/>
        <c:crosses val="autoZero"/>
        <c:auto val="1"/>
        <c:lblAlgn val="ctr"/>
        <c:lblOffset val="100"/>
        <c:noMultiLvlLbl val="0"/>
      </c:catAx>
      <c:valAx>
        <c:axId val="200345472"/>
        <c:scaling>
          <c:orientation val="minMax"/>
        </c:scaling>
        <c:delete val="0"/>
        <c:axPos val="l"/>
        <c:majorGridlines/>
        <c:numFmt formatCode="0.0%" sourceLinked="1"/>
        <c:majorTickMark val="out"/>
        <c:minorTickMark val="none"/>
        <c:tickLblPos val="nextTo"/>
        <c:crossAx val="200343936"/>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13930479057397"/>
          <c:y val="0.18842592592592591"/>
          <c:w val="0.81917561640354253"/>
          <c:h val="0.69559419655876364"/>
        </c:manualLayout>
      </c:layout>
      <c:barChart>
        <c:barDir val="bar"/>
        <c:grouping val="clustered"/>
        <c:varyColors val="0"/>
        <c:ser>
          <c:idx val="0"/>
          <c:order val="0"/>
          <c:tx>
            <c:v>الموضوع</c:v>
          </c:tx>
          <c:invertIfNegative val="0"/>
          <c:cat>
            <c:strRef>
              <c:f>Culture!$B$36:$B$46</c:f>
              <c:strCache>
                <c:ptCount val="11"/>
                <c:pt idx="0">
                  <c:v>دين</c:v>
                </c:pt>
                <c:pt idx="1">
                  <c:v>تاريخ</c:v>
                </c:pt>
                <c:pt idx="2">
                  <c:v>آداب </c:v>
                </c:pt>
                <c:pt idx="3">
                  <c:v>سياسة </c:v>
                </c:pt>
                <c:pt idx="4">
                  <c:v>اقتصاد </c:v>
                </c:pt>
                <c:pt idx="5">
                  <c:v>قانون </c:v>
                </c:pt>
                <c:pt idx="6">
                  <c:v>فنون </c:v>
                </c:pt>
                <c:pt idx="7">
                  <c:v>علوم بحتة</c:v>
                </c:pt>
                <c:pt idx="8">
                  <c:v>علوم تطبيقية </c:v>
                </c:pt>
                <c:pt idx="9">
                  <c:v>أطفال </c:v>
                </c:pt>
                <c:pt idx="10">
                  <c:v>معارف عامة </c:v>
                </c:pt>
              </c:strCache>
            </c:strRef>
          </c:cat>
          <c:val>
            <c:numRef>
              <c:f>Culture!$F$36:$F$46</c:f>
              <c:numCache>
                <c:formatCode>#,##0</c:formatCode>
                <c:ptCount val="11"/>
                <c:pt idx="0">
                  <c:v>60911</c:v>
                </c:pt>
                <c:pt idx="1">
                  <c:v>51125</c:v>
                </c:pt>
                <c:pt idx="2">
                  <c:v>56590</c:v>
                </c:pt>
                <c:pt idx="3">
                  <c:v>53490</c:v>
                </c:pt>
                <c:pt idx="4">
                  <c:v>21316</c:v>
                </c:pt>
                <c:pt idx="5">
                  <c:v>14703</c:v>
                </c:pt>
                <c:pt idx="6">
                  <c:v>12690</c:v>
                </c:pt>
                <c:pt idx="7">
                  <c:v>29916</c:v>
                </c:pt>
                <c:pt idx="8">
                  <c:v>35906</c:v>
                </c:pt>
                <c:pt idx="9">
                  <c:v>25600</c:v>
                </c:pt>
                <c:pt idx="10">
                  <c:v>31340</c:v>
                </c:pt>
              </c:numCache>
            </c:numRef>
          </c:val>
        </c:ser>
        <c:dLbls>
          <c:showLegendKey val="0"/>
          <c:showVal val="0"/>
          <c:showCatName val="0"/>
          <c:showSerName val="0"/>
          <c:showPercent val="0"/>
          <c:showBubbleSize val="0"/>
        </c:dLbls>
        <c:gapWidth val="150"/>
        <c:axId val="200693248"/>
        <c:axId val="200694784"/>
      </c:barChart>
      <c:catAx>
        <c:axId val="200693248"/>
        <c:scaling>
          <c:orientation val="minMax"/>
        </c:scaling>
        <c:delete val="0"/>
        <c:axPos val="l"/>
        <c:majorTickMark val="out"/>
        <c:minorTickMark val="none"/>
        <c:tickLblPos val="nextTo"/>
        <c:crossAx val="200694784"/>
        <c:crosses val="autoZero"/>
        <c:auto val="1"/>
        <c:lblAlgn val="ctr"/>
        <c:lblOffset val="100"/>
        <c:noMultiLvlLbl val="0"/>
      </c:catAx>
      <c:valAx>
        <c:axId val="200694784"/>
        <c:scaling>
          <c:orientation val="minMax"/>
        </c:scaling>
        <c:delete val="0"/>
        <c:axPos val="b"/>
        <c:majorGridlines/>
        <c:numFmt formatCode="#,##0" sourceLinked="1"/>
        <c:majorTickMark val="out"/>
        <c:minorTickMark val="none"/>
        <c:tickLblPos val="nextTo"/>
        <c:crossAx val="200693248"/>
        <c:crosses val="autoZero"/>
        <c:crossBetween val="between"/>
      </c:valAx>
    </c:plotArea>
    <c:legend>
      <c:legendPos val="b"/>
      <c:layout>
        <c:manualLayout>
          <c:xMode val="edge"/>
          <c:yMode val="edge"/>
          <c:x val="0.86401517840320052"/>
          <c:y val="8.1964494021580667E-2"/>
          <c:w val="0.12227570885859637"/>
          <c:h val="8.9331802274715669E-2"/>
        </c:manualLayout>
      </c:layout>
      <c:overlay val="0"/>
      <c:txPr>
        <a:bodyPr/>
        <a:lstStyle/>
        <a:p>
          <a:pPr rtl="0">
            <a:defRPr sz="1100"/>
          </a:pPr>
          <a:endParaRPr lang="en-US"/>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howLegendKey val="0"/>
            <c:showVal val="0"/>
            <c:showCatName val="0"/>
            <c:showSerName val="0"/>
            <c:showPercent val="1"/>
            <c:showBubbleSize val="0"/>
            <c:showLeaderLines val="1"/>
          </c:dLbls>
          <c:cat>
            <c:strRef>
              <c:f>Culture!$J$89:$J$94</c:f>
              <c:strCache>
                <c:ptCount val="6"/>
                <c:pt idx="0">
                  <c:v>دينية</c:v>
                </c:pt>
                <c:pt idx="1">
                  <c:v>ثقافية</c:v>
                </c:pt>
                <c:pt idx="2">
                  <c:v>إخبارية</c:v>
                </c:pt>
                <c:pt idx="3">
                  <c:v>منوعات</c:v>
                </c:pt>
                <c:pt idx="4">
                  <c:v>بث مباشر</c:v>
                </c:pt>
                <c:pt idx="5">
                  <c:v>خدمات وأركان</c:v>
                </c:pt>
              </c:strCache>
            </c:strRef>
          </c:cat>
          <c:val>
            <c:numRef>
              <c:f>Culture!$K$89:$K$94</c:f>
              <c:numCache>
                <c:formatCode>#,##0</c:formatCode>
                <c:ptCount val="6"/>
                <c:pt idx="0">
                  <c:v>10</c:v>
                </c:pt>
                <c:pt idx="1">
                  <c:v>1</c:v>
                </c:pt>
                <c:pt idx="2">
                  <c:v>12</c:v>
                </c:pt>
                <c:pt idx="3">
                  <c:v>3</c:v>
                </c:pt>
                <c:pt idx="4">
                  <c:v>1</c:v>
                </c:pt>
                <c:pt idx="5">
                  <c:v>14</c:v>
                </c:pt>
              </c:numCache>
            </c:numRef>
          </c:val>
        </c:ser>
        <c:dLbls>
          <c:showLegendKey val="0"/>
          <c:showVal val="0"/>
          <c:showCatName val="0"/>
          <c:showSerName val="0"/>
          <c:showPercent val="1"/>
          <c:showBubbleSize val="0"/>
          <c:showLeaderLines val="1"/>
        </c:dLbls>
        <c:firstSliceAng val="0"/>
      </c:pieChart>
    </c:plotArea>
    <c:legend>
      <c:legendPos val="r"/>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labour!$B$72</c:f>
              <c:strCache>
                <c:ptCount val="1"/>
                <c:pt idx="0">
                  <c:v>ذكور</c:v>
                </c:pt>
              </c:strCache>
            </c:strRef>
          </c:tx>
          <c:spPr>
            <a:ln>
              <a:solidFill>
                <a:srgbClr val="E93723"/>
              </a:solidFill>
            </a:ln>
          </c:spPr>
          <c:marker>
            <c:symbol val="none"/>
          </c:marker>
          <c:cat>
            <c:strRef>
              <c:f>labour!$A$86:$A$96</c:f>
              <c:strCache>
                <c:ptCount val="11"/>
                <c:pt idx="0">
                  <c:v>19 - 15</c:v>
                </c:pt>
                <c:pt idx="1">
                  <c:v>24 - 20</c:v>
                </c:pt>
                <c:pt idx="2">
                  <c:v>29 - 25</c:v>
                </c:pt>
                <c:pt idx="3">
                  <c:v>34 - 30</c:v>
                </c:pt>
                <c:pt idx="4">
                  <c:v>39 - 35</c:v>
                </c:pt>
                <c:pt idx="5">
                  <c:v>44 - 40</c:v>
                </c:pt>
                <c:pt idx="6">
                  <c:v>49 - 45</c:v>
                </c:pt>
                <c:pt idx="7">
                  <c:v>54 - 50</c:v>
                </c:pt>
                <c:pt idx="8">
                  <c:v>59 - 55</c:v>
                </c:pt>
                <c:pt idx="9">
                  <c:v>64 - 60</c:v>
                </c:pt>
                <c:pt idx="10">
                  <c:v>65+</c:v>
                </c:pt>
              </c:strCache>
            </c:strRef>
          </c:cat>
          <c:val>
            <c:numRef>
              <c:f>labour!$B$86:$B$96</c:f>
              <c:numCache>
                <c:formatCode>#,##0</c:formatCode>
                <c:ptCount val="11"/>
                <c:pt idx="0">
                  <c:v>2800</c:v>
                </c:pt>
                <c:pt idx="1">
                  <c:v>15800</c:v>
                </c:pt>
                <c:pt idx="2">
                  <c:v>22100</c:v>
                </c:pt>
                <c:pt idx="3">
                  <c:v>20100</c:v>
                </c:pt>
                <c:pt idx="4">
                  <c:v>13000</c:v>
                </c:pt>
                <c:pt idx="5">
                  <c:v>8400</c:v>
                </c:pt>
                <c:pt idx="6">
                  <c:v>5300</c:v>
                </c:pt>
                <c:pt idx="7">
                  <c:v>3300</c:v>
                </c:pt>
                <c:pt idx="8">
                  <c:v>2000</c:v>
                </c:pt>
                <c:pt idx="9">
                  <c:v>1100</c:v>
                </c:pt>
                <c:pt idx="10">
                  <c:v>700</c:v>
                </c:pt>
              </c:numCache>
            </c:numRef>
          </c:val>
          <c:smooth val="0"/>
        </c:ser>
        <c:ser>
          <c:idx val="1"/>
          <c:order val="1"/>
          <c:tx>
            <c:strRef>
              <c:f>labour!$C$72</c:f>
              <c:strCache>
                <c:ptCount val="1"/>
                <c:pt idx="0">
                  <c:v>إناث</c:v>
                </c:pt>
              </c:strCache>
            </c:strRef>
          </c:tx>
          <c:spPr>
            <a:ln>
              <a:solidFill>
                <a:schemeClr val="bg1">
                  <a:lumMod val="65000"/>
                </a:schemeClr>
              </a:solidFill>
            </a:ln>
          </c:spPr>
          <c:marker>
            <c:symbol val="none"/>
          </c:marker>
          <c:cat>
            <c:strRef>
              <c:f>labour!$A$86:$A$96</c:f>
              <c:strCache>
                <c:ptCount val="11"/>
                <c:pt idx="0">
                  <c:v>19 - 15</c:v>
                </c:pt>
                <c:pt idx="1">
                  <c:v>24 - 20</c:v>
                </c:pt>
                <c:pt idx="2">
                  <c:v>29 - 25</c:v>
                </c:pt>
                <c:pt idx="3">
                  <c:v>34 - 30</c:v>
                </c:pt>
                <c:pt idx="4">
                  <c:v>39 - 35</c:v>
                </c:pt>
                <c:pt idx="5">
                  <c:v>44 - 40</c:v>
                </c:pt>
                <c:pt idx="6">
                  <c:v>49 - 45</c:v>
                </c:pt>
                <c:pt idx="7">
                  <c:v>54 - 50</c:v>
                </c:pt>
                <c:pt idx="8">
                  <c:v>59 - 55</c:v>
                </c:pt>
                <c:pt idx="9">
                  <c:v>64 - 60</c:v>
                </c:pt>
                <c:pt idx="10">
                  <c:v>65+</c:v>
                </c:pt>
              </c:strCache>
            </c:strRef>
          </c:cat>
          <c:val>
            <c:numRef>
              <c:f>labour!$C$86:$C$96</c:f>
              <c:numCache>
                <c:formatCode>#,##0</c:formatCode>
                <c:ptCount val="11"/>
                <c:pt idx="0">
                  <c:v>600</c:v>
                </c:pt>
                <c:pt idx="1">
                  <c:v>5400</c:v>
                </c:pt>
                <c:pt idx="2">
                  <c:v>10800</c:v>
                </c:pt>
                <c:pt idx="3">
                  <c:v>9300</c:v>
                </c:pt>
                <c:pt idx="4">
                  <c:v>5700</c:v>
                </c:pt>
                <c:pt idx="5">
                  <c:v>2900</c:v>
                </c:pt>
                <c:pt idx="6">
                  <c:v>1400</c:v>
                </c:pt>
                <c:pt idx="7">
                  <c:v>700</c:v>
                </c:pt>
                <c:pt idx="8">
                  <c:v>400</c:v>
                </c:pt>
                <c:pt idx="9">
                  <c:v>200</c:v>
                </c:pt>
                <c:pt idx="10">
                  <c:v>0</c:v>
                </c:pt>
              </c:numCache>
            </c:numRef>
          </c:val>
          <c:smooth val="0"/>
        </c:ser>
        <c:dLbls>
          <c:showLegendKey val="0"/>
          <c:showVal val="0"/>
          <c:showCatName val="0"/>
          <c:showSerName val="0"/>
          <c:showPercent val="0"/>
          <c:showBubbleSize val="0"/>
        </c:dLbls>
        <c:marker val="1"/>
        <c:smooth val="0"/>
        <c:axId val="187476992"/>
        <c:axId val="187478784"/>
      </c:lineChart>
      <c:catAx>
        <c:axId val="187476992"/>
        <c:scaling>
          <c:orientation val="minMax"/>
        </c:scaling>
        <c:delete val="0"/>
        <c:axPos val="b"/>
        <c:majorTickMark val="none"/>
        <c:minorTickMark val="none"/>
        <c:tickLblPos val="nextTo"/>
        <c:txPr>
          <a:bodyPr rot="-5400000"/>
          <a:lstStyle/>
          <a:p>
            <a:pPr>
              <a:defRPr lang="en-US" sz="800"/>
            </a:pPr>
            <a:endParaRPr lang="en-US"/>
          </a:p>
        </c:txPr>
        <c:crossAx val="187478784"/>
        <c:crosses val="autoZero"/>
        <c:auto val="1"/>
        <c:lblAlgn val="ctr"/>
        <c:lblOffset val="100"/>
        <c:noMultiLvlLbl val="0"/>
      </c:catAx>
      <c:valAx>
        <c:axId val="187478784"/>
        <c:scaling>
          <c:orientation val="minMax"/>
        </c:scaling>
        <c:delete val="0"/>
        <c:axPos val="l"/>
        <c:majorGridlines/>
        <c:numFmt formatCode="#,##0" sourceLinked="1"/>
        <c:majorTickMark val="none"/>
        <c:minorTickMark val="none"/>
        <c:tickLblPos val="nextTo"/>
        <c:spPr>
          <a:ln w="9525">
            <a:noFill/>
          </a:ln>
        </c:spPr>
        <c:txPr>
          <a:bodyPr/>
          <a:lstStyle/>
          <a:p>
            <a:pPr>
              <a:defRPr lang="en-US" sz="900"/>
            </a:pPr>
            <a:endParaRPr lang="en-US"/>
          </a:p>
        </c:txPr>
        <c:crossAx val="187476992"/>
        <c:crosses val="autoZero"/>
        <c:crossBetween val="between"/>
      </c:valAx>
    </c:plotArea>
    <c:legend>
      <c:legendPos val="b"/>
      <c:overlay val="0"/>
      <c:txPr>
        <a:bodyPr/>
        <a:lstStyle/>
        <a:p>
          <a:pPr>
            <a:defRPr lang="en-US"/>
          </a:pPr>
          <a:endParaRPr lang="en-US"/>
        </a:p>
      </c:txPr>
    </c:legend>
    <c:plotVisOnly val="1"/>
    <c:dispBlanksAs val="gap"/>
    <c:showDLblsOverMax val="0"/>
  </c:chart>
  <c:txPr>
    <a:bodyPr/>
    <a:lstStyle/>
    <a:p>
      <a:pPr>
        <a:defRPr>
          <a:latin typeface="Tahoma" pitchFamily="34" charset="0"/>
          <a:ea typeface="Tahoma" pitchFamily="34" charset="0"/>
          <a:cs typeface="Tahoma" pitchFamily="34" charset="0"/>
        </a:defRPr>
      </a:pPr>
      <a:endParaRPr lang="en-US"/>
    </a:p>
  </c:txPr>
  <c:printSettings>
    <c:headerFooter/>
    <c:pageMargins b="0.750000000000001" l="0.70000000000000062" r="0.70000000000000062" t="0.750000000000001"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labour!$E$613</c:f>
              <c:strCache>
                <c:ptCount val="1"/>
                <c:pt idx="0">
                  <c:v>المجموع</c:v>
                </c:pt>
              </c:strCache>
            </c:strRef>
          </c:tx>
          <c:dPt>
            <c:idx val="0"/>
            <c:bubble3D val="0"/>
            <c:spPr>
              <a:solidFill>
                <a:srgbClr val="B32C11"/>
              </a:solidFill>
            </c:spPr>
          </c:dPt>
          <c:dPt>
            <c:idx val="1"/>
            <c:bubble3D val="0"/>
            <c:spPr>
              <a:solidFill>
                <a:srgbClr val="BF975B"/>
              </a:solidFill>
            </c:spPr>
          </c:dPt>
          <c:dPt>
            <c:idx val="2"/>
            <c:bubble3D val="0"/>
            <c:spPr>
              <a:solidFill>
                <a:schemeClr val="bg1">
                  <a:lumMod val="50000"/>
                </a:schemeClr>
              </a:solidFill>
            </c:spPr>
          </c:dPt>
          <c:dPt>
            <c:idx val="3"/>
            <c:bubble3D val="0"/>
            <c:spPr>
              <a:solidFill>
                <a:schemeClr val="accent6">
                  <a:lumMod val="75000"/>
                </a:schemeClr>
              </a:solidFill>
            </c:spPr>
          </c:dPt>
          <c:dPt>
            <c:idx val="4"/>
            <c:bubble3D val="0"/>
            <c:spPr>
              <a:solidFill>
                <a:srgbClr val="00B050"/>
              </a:solidFill>
            </c:spPr>
          </c:dPt>
          <c:dPt>
            <c:idx val="5"/>
            <c:bubble3D val="0"/>
            <c:spPr>
              <a:solidFill>
                <a:schemeClr val="accent5">
                  <a:lumMod val="75000"/>
                </a:schemeClr>
              </a:solidFill>
            </c:spPr>
          </c:dPt>
          <c:dPt>
            <c:idx val="6"/>
            <c:bubble3D val="0"/>
            <c:spPr>
              <a:solidFill>
                <a:schemeClr val="bg1">
                  <a:lumMod val="75000"/>
                </a:schemeClr>
              </a:solidFill>
            </c:spPr>
          </c:dPt>
          <c:dLbls>
            <c:numFmt formatCode="0.0%" sourceLinked="0"/>
            <c:txPr>
              <a:bodyPr/>
              <a:lstStyle/>
              <a:p>
                <a:pPr>
                  <a:defRPr lang="en-US" sz="800"/>
                </a:pPr>
                <a:endParaRPr lang="en-US"/>
              </a:p>
            </c:txPr>
            <c:showLegendKey val="0"/>
            <c:showVal val="0"/>
            <c:showCatName val="0"/>
            <c:showSerName val="0"/>
            <c:showPercent val="1"/>
            <c:showBubbleSize val="0"/>
            <c:showLeaderLines val="0"/>
          </c:dLbls>
          <c:cat>
            <c:strRef>
              <c:f>labour!$A$615:$A$623</c:f>
              <c:strCache>
                <c:ptCount val="9"/>
                <c:pt idx="0">
                  <c:v>المشرعون وكبار الموظفين والمديرون</c:v>
                </c:pt>
                <c:pt idx="1">
                  <c:v>الاختصاصيون</c:v>
                </c:pt>
                <c:pt idx="2">
                  <c:v>الفنيون ومساعدو الاختصاصيين </c:v>
                </c:pt>
                <c:pt idx="3">
                  <c:v>الموظفون المكتبيون المساندون</c:v>
                </c:pt>
                <c:pt idx="4">
                  <c:v>عاملو البيع والخدمات </c:v>
                </c:pt>
                <c:pt idx="5">
                  <c:v>العمال المهرة في الزراعة والغابات وصيد الاسماك </c:v>
                </c:pt>
                <c:pt idx="6">
                  <c:v>الحرفيون والمهن المرتبطة بهم </c:v>
                </c:pt>
                <c:pt idx="7">
                  <c:v>مشغلو المصانع والآلات وعمال التجميع</c:v>
                </c:pt>
                <c:pt idx="8">
                  <c:v>العاملون في المهن الأولية</c:v>
                </c:pt>
              </c:strCache>
            </c:strRef>
          </c:cat>
          <c:val>
            <c:numRef>
              <c:f>labour!$E$615:$E$623</c:f>
              <c:numCache>
                <c:formatCode>0.0</c:formatCode>
                <c:ptCount val="9"/>
                <c:pt idx="0">
                  <c:v>3.6</c:v>
                </c:pt>
                <c:pt idx="1">
                  <c:v>10.1</c:v>
                </c:pt>
                <c:pt idx="2">
                  <c:v>11.1</c:v>
                </c:pt>
                <c:pt idx="3">
                  <c:v>2.8</c:v>
                </c:pt>
                <c:pt idx="4">
                  <c:v>11.4</c:v>
                </c:pt>
                <c:pt idx="5">
                  <c:v>1.7</c:v>
                </c:pt>
                <c:pt idx="6">
                  <c:v>24.1</c:v>
                </c:pt>
                <c:pt idx="7">
                  <c:v>10.5</c:v>
                </c:pt>
                <c:pt idx="8">
                  <c:v>24.8</c:v>
                </c:pt>
              </c:numCache>
            </c:numRef>
          </c:val>
        </c:ser>
        <c:dLbls>
          <c:showLegendKey val="0"/>
          <c:showVal val="0"/>
          <c:showCatName val="0"/>
          <c:showSerName val="0"/>
          <c:showPercent val="1"/>
          <c:showBubbleSize val="0"/>
          <c:showLeaderLines val="0"/>
        </c:dLbls>
        <c:firstSliceAng val="0"/>
      </c:pieChart>
    </c:plotArea>
    <c:legend>
      <c:legendPos val="r"/>
      <c:layout>
        <c:manualLayout>
          <c:xMode val="edge"/>
          <c:yMode val="edge"/>
          <c:x val="0.52937311557173616"/>
          <c:y val="2.8476621895020988E-2"/>
          <c:w val="0.32885916515003277"/>
          <c:h val="0.93181279682623097"/>
        </c:manualLayout>
      </c:layout>
      <c:overlay val="0"/>
      <c:txPr>
        <a:bodyPr/>
        <a:lstStyle/>
        <a:p>
          <a:pPr rtl="0">
            <a:defRPr lang="en-US" sz="800"/>
          </a:pPr>
          <a:endParaRPr lang="en-US"/>
        </a:p>
      </c:txPr>
    </c:legend>
    <c:plotVisOnly val="1"/>
    <c:dispBlanksAs val="zero"/>
    <c:showDLblsOverMax val="0"/>
  </c:chart>
  <c:spPr>
    <a:ln>
      <a:noFill/>
    </a:ln>
  </c:spPr>
  <c:txPr>
    <a:bodyPr/>
    <a:lstStyle/>
    <a:p>
      <a:pPr>
        <a:defRPr>
          <a:latin typeface="Tahoma" pitchFamily="34" charset="0"/>
          <a:ea typeface="Tahoma" pitchFamily="34" charset="0"/>
          <a:cs typeface="Tahoma" pitchFamily="34" charset="0"/>
        </a:defRPr>
      </a:pPr>
      <a:endParaRPr lang="en-US"/>
    </a:p>
  </c:txPr>
  <c:printSettings>
    <c:headerFooter/>
    <c:pageMargins b="0.750000000000001" l="0.70000000000000062" r="0.70000000000000062" t="0.75000000000000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48A54"/>
            </a:solidFill>
          </c:spPr>
          <c:invertIfNegative val="0"/>
          <c:dLbls>
            <c:numFmt formatCode="#,##0.0" sourceLinked="0"/>
            <c:showLegendKey val="0"/>
            <c:showVal val="1"/>
            <c:showCatName val="0"/>
            <c:showSerName val="0"/>
            <c:showPercent val="0"/>
            <c:showBubbleSize val="0"/>
            <c:showLeaderLines val="0"/>
          </c:dLbls>
          <c:cat>
            <c:strRef>
              <c:f>Prices!$G$86:$G$97</c:f>
              <c:strCache>
                <c:ptCount val="12"/>
                <c:pt idx="0">
                  <c:v>يناير</c:v>
                </c:pt>
                <c:pt idx="1">
                  <c:v>فبراير</c:v>
                </c:pt>
                <c:pt idx="2">
                  <c:v>مارس</c:v>
                </c:pt>
                <c:pt idx="3">
                  <c:v>إبريل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Prices!$H$86:$H$97</c:f>
              <c:numCache>
                <c:formatCode>0.0</c:formatCode>
                <c:ptCount val="12"/>
                <c:pt idx="0">
                  <c:v>3.4626329946145518</c:v>
                </c:pt>
                <c:pt idx="1">
                  <c:v>3.1136324515602922</c:v>
                </c:pt>
                <c:pt idx="2">
                  <c:v>1.9439186928163821</c:v>
                </c:pt>
                <c:pt idx="3">
                  <c:v>2.0398842127771246</c:v>
                </c:pt>
                <c:pt idx="4">
                  <c:v>2.0844246945902256</c:v>
                </c:pt>
                <c:pt idx="5">
                  <c:v>2.3927979699060842</c:v>
                </c:pt>
                <c:pt idx="6">
                  <c:v>2.2980215105428528</c:v>
                </c:pt>
                <c:pt idx="7">
                  <c:v>1.6252661308683685</c:v>
                </c:pt>
                <c:pt idx="8">
                  <c:v>0.9736314142809448</c:v>
                </c:pt>
                <c:pt idx="9">
                  <c:v>0.86640390824048552</c:v>
                </c:pt>
                <c:pt idx="10">
                  <c:v>0.61662799536452439</c:v>
                </c:pt>
                <c:pt idx="11">
                  <c:v>1.2378487790762449</c:v>
                </c:pt>
              </c:numCache>
            </c:numRef>
          </c:val>
        </c:ser>
        <c:dLbls>
          <c:showLegendKey val="0"/>
          <c:showVal val="1"/>
          <c:showCatName val="0"/>
          <c:showSerName val="0"/>
          <c:showPercent val="0"/>
          <c:showBubbleSize val="0"/>
        </c:dLbls>
        <c:gapWidth val="75"/>
        <c:axId val="189047936"/>
        <c:axId val="189050880"/>
      </c:barChart>
      <c:catAx>
        <c:axId val="189047936"/>
        <c:scaling>
          <c:orientation val="maxMin"/>
        </c:scaling>
        <c:delete val="0"/>
        <c:axPos val="b"/>
        <c:majorTickMark val="out"/>
        <c:minorTickMark val="none"/>
        <c:tickLblPos val="nextTo"/>
        <c:txPr>
          <a:bodyPr rot="60000"/>
          <a:lstStyle/>
          <a:p>
            <a:pPr>
              <a:defRPr/>
            </a:pPr>
            <a:endParaRPr lang="en-US"/>
          </a:p>
        </c:txPr>
        <c:crossAx val="189050880"/>
        <c:crosses val="autoZero"/>
        <c:auto val="1"/>
        <c:lblAlgn val="ctr"/>
        <c:lblOffset val="100"/>
        <c:noMultiLvlLbl val="0"/>
      </c:catAx>
      <c:valAx>
        <c:axId val="189050880"/>
        <c:scaling>
          <c:orientation val="minMax"/>
          <c:max val="5"/>
        </c:scaling>
        <c:delete val="0"/>
        <c:axPos val="r"/>
        <c:majorGridlines/>
        <c:numFmt formatCode="0.0" sourceLinked="0"/>
        <c:majorTickMark val="none"/>
        <c:minorTickMark val="none"/>
        <c:tickLblPos val="nextTo"/>
        <c:crossAx val="189047936"/>
        <c:crosses val="autoZero"/>
        <c:crossBetween val="between"/>
        <c:majorUnit val="1"/>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labour!$M$705</c:f>
              <c:strCache>
                <c:ptCount val="1"/>
                <c:pt idx="0">
                  <c:v>ذكور</c:v>
                </c:pt>
              </c:strCache>
            </c:strRef>
          </c:tx>
          <c:spPr>
            <a:solidFill>
              <a:srgbClr val="FF0000"/>
            </a:solidFill>
          </c:spPr>
          <c:invertIfNegative val="0"/>
          <c:cat>
            <c:strRef>
              <c:f>labour!$O$696:$Q$696</c:f>
              <c:strCache>
                <c:ptCount val="3"/>
                <c:pt idx="0">
                  <c:v>أبوظبي</c:v>
                </c:pt>
                <c:pt idx="1">
                  <c:v>العين</c:v>
                </c:pt>
                <c:pt idx="2">
                  <c:v>الغربية</c:v>
                </c:pt>
              </c:strCache>
            </c:strRef>
          </c:cat>
          <c:val>
            <c:numRef>
              <c:f>labour!$O$705:$Q$705</c:f>
              <c:numCache>
                <c:formatCode>0.00%</c:formatCode>
                <c:ptCount val="3"/>
                <c:pt idx="0">
                  <c:v>6.8117411452820742E-2</c:v>
                </c:pt>
                <c:pt idx="1">
                  <c:v>8.3359252645274204E-2</c:v>
                </c:pt>
                <c:pt idx="2">
                  <c:v>5.1688671623250818E-2</c:v>
                </c:pt>
              </c:numCache>
            </c:numRef>
          </c:val>
        </c:ser>
        <c:ser>
          <c:idx val="1"/>
          <c:order val="1"/>
          <c:tx>
            <c:strRef>
              <c:f>labour!$M$706</c:f>
              <c:strCache>
                <c:ptCount val="1"/>
                <c:pt idx="0">
                  <c:v>إناث</c:v>
                </c:pt>
              </c:strCache>
            </c:strRef>
          </c:tx>
          <c:spPr>
            <a:solidFill>
              <a:schemeClr val="bg1">
                <a:lumMod val="65000"/>
              </a:schemeClr>
            </a:solidFill>
          </c:spPr>
          <c:invertIfNegative val="0"/>
          <c:cat>
            <c:strRef>
              <c:f>labour!$O$696:$Q$696</c:f>
              <c:strCache>
                <c:ptCount val="3"/>
                <c:pt idx="0">
                  <c:v>أبوظبي</c:v>
                </c:pt>
                <c:pt idx="1">
                  <c:v>العين</c:v>
                </c:pt>
                <c:pt idx="2">
                  <c:v>الغربية</c:v>
                </c:pt>
              </c:strCache>
            </c:strRef>
          </c:cat>
          <c:val>
            <c:numRef>
              <c:f>labour!$O$706:$Q$706</c:f>
              <c:numCache>
                <c:formatCode>0.00%</c:formatCode>
                <c:ptCount val="3"/>
                <c:pt idx="0">
                  <c:v>0.17833217278838651</c:v>
                </c:pt>
                <c:pt idx="1">
                  <c:v>0.31213106380497652</c:v>
                </c:pt>
                <c:pt idx="2">
                  <c:v>0.2782091369209807</c:v>
                </c:pt>
              </c:numCache>
            </c:numRef>
          </c:val>
        </c:ser>
        <c:dLbls>
          <c:showLegendKey val="0"/>
          <c:showVal val="1"/>
          <c:showCatName val="0"/>
          <c:showSerName val="0"/>
          <c:showPercent val="0"/>
          <c:showBubbleSize val="0"/>
        </c:dLbls>
        <c:gapWidth val="150"/>
        <c:overlap val="-25"/>
        <c:axId val="187628928"/>
        <c:axId val="187708544"/>
      </c:barChart>
      <c:catAx>
        <c:axId val="187628928"/>
        <c:scaling>
          <c:orientation val="minMax"/>
        </c:scaling>
        <c:delete val="0"/>
        <c:axPos val="b"/>
        <c:numFmt formatCode="General" sourceLinked="1"/>
        <c:majorTickMark val="none"/>
        <c:minorTickMark val="none"/>
        <c:tickLblPos val="nextTo"/>
        <c:txPr>
          <a:bodyPr/>
          <a:lstStyle/>
          <a:p>
            <a:pPr>
              <a:defRPr lang="en-US"/>
            </a:pPr>
            <a:endParaRPr lang="en-US"/>
          </a:p>
        </c:txPr>
        <c:crossAx val="187708544"/>
        <c:crosses val="autoZero"/>
        <c:auto val="1"/>
        <c:lblAlgn val="ctr"/>
        <c:lblOffset val="100"/>
        <c:noMultiLvlLbl val="0"/>
      </c:catAx>
      <c:valAx>
        <c:axId val="187708544"/>
        <c:scaling>
          <c:orientation val="minMax"/>
          <c:max val="0.35000000000000031"/>
        </c:scaling>
        <c:delete val="1"/>
        <c:axPos val="l"/>
        <c:numFmt formatCode="0.00%" sourceLinked="1"/>
        <c:majorTickMark val="out"/>
        <c:minorTickMark val="none"/>
        <c:tickLblPos val="none"/>
        <c:crossAx val="187628928"/>
        <c:crosses val="autoZero"/>
        <c:crossBetween val="between"/>
      </c:valAx>
    </c:plotArea>
    <c:legend>
      <c:legendPos val="t"/>
      <c:overlay val="0"/>
      <c:txPr>
        <a:bodyPr/>
        <a:lstStyle/>
        <a:p>
          <a:pPr>
            <a:defRPr lang="en-US"/>
          </a:pPr>
          <a:endParaRPr lang="en-US"/>
        </a:p>
      </c:txPr>
    </c:legend>
    <c:plotVisOnly val="1"/>
    <c:dispBlanksAs val="gap"/>
    <c:showDLblsOverMax val="0"/>
  </c:chart>
  <c:spPr>
    <a:ln>
      <a:noFill/>
    </a:ln>
  </c:spPr>
  <c:txPr>
    <a:bodyPr/>
    <a:lstStyle/>
    <a:p>
      <a:pPr>
        <a:defRPr>
          <a:latin typeface="Tahoma" pitchFamily="34" charset="0"/>
          <a:ea typeface="Tahoma" pitchFamily="34" charset="0"/>
          <a:cs typeface="Tahoma" pitchFamily="34" charset="0"/>
        </a:defRPr>
      </a:pPr>
      <a:endParaRPr lang="en-US"/>
    </a:p>
  </c:txPr>
  <c:printSettings>
    <c:headerFooter/>
    <c:pageMargins b="0.75000000000001277" l="0.70000000000000062" r="0.70000000000000062" t="0.75000000000001277"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601449836723267E-2"/>
          <c:y val="0.19768348653711848"/>
          <c:w val="0.81974212938010294"/>
          <c:h val="0.61417477402364362"/>
        </c:manualLayout>
      </c:layout>
      <c:barChart>
        <c:barDir val="col"/>
        <c:grouping val="clustered"/>
        <c:varyColors val="0"/>
        <c:ser>
          <c:idx val="0"/>
          <c:order val="0"/>
          <c:tx>
            <c:strRef>
              <c:f>'[3]Agriculture '!$G$207</c:f>
              <c:strCache>
                <c:ptCount val="1"/>
                <c:pt idx="0">
                  <c:v>الغربية</c:v>
                </c:pt>
              </c:strCache>
            </c:strRef>
          </c:tx>
          <c:spPr>
            <a:solidFill>
              <a:srgbClr val="B2B2B2"/>
            </a:solidFill>
          </c:spPr>
          <c:invertIfNegative val="0"/>
          <c:cat>
            <c:numRef>
              <c:f>'[3]Agriculture '!$H$206:$N$206</c:f>
              <c:numCache>
                <c:formatCode>General</c:formatCode>
                <c:ptCount val="7"/>
                <c:pt idx="0">
                  <c:v>2005</c:v>
                </c:pt>
                <c:pt idx="1">
                  <c:v>2006</c:v>
                </c:pt>
                <c:pt idx="2">
                  <c:v>2007</c:v>
                </c:pt>
                <c:pt idx="3">
                  <c:v>2008</c:v>
                </c:pt>
                <c:pt idx="4">
                  <c:v>2009</c:v>
                </c:pt>
                <c:pt idx="5">
                  <c:v>2010</c:v>
                </c:pt>
                <c:pt idx="6">
                  <c:v>2011</c:v>
                </c:pt>
              </c:numCache>
            </c:numRef>
          </c:cat>
          <c:val>
            <c:numRef>
              <c:f>'[3]Agriculture '!$H$207:$N$207</c:f>
              <c:numCache>
                <c:formatCode>General</c:formatCode>
                <c:ptCount val="7"/>
                <c:pt idx="0">
                  <c:v>758</c:v>
                </c:pt>
                <c:pt idx="1">
                  <c:v>723</c:v>
                </c:pt>
                <c:pt idx="2">
                  <c:v>2683</c:v>
                </c:pt>
                <c:pt idx="3">
                  <c:v>948</c:v>
                </c:pt>
                <c:pt idx="4">
                  <c:v>1024.5</c:v>
                </c:pt>
                <c:pt idx="5">
                  <c:v>1632</c:v>
                </c:pt>
                <c:pt idx="6">
                  <c:v>1096</c:v>
                </c:pt>
              </c:numCache>
            </c:numRef>
          </c:val>
        </c:ser>
        <c:ser>
          <c:idx val="1"/>
          <c:order val="1"/>
          <c:tx>
            <c:strRef>
              <c:f>'[3]Agriculture '!$G$208</c:f>
              <c:strCache>
                <c:ptCount val="1"/>
                <c:pt idx="0">
                  <c:v>العين</c:v>
                </c:pt>
              </c:strCache>
            </c:strRef>
          </c:tx>
          <c:spPr>
            <a:solidFill>
              <a:srgbClr val="BE9B55"/>
            </a:solidFill>
          </c:spPr>
          <c:invertIfNegative val="0"/>
          <c:cat>
            <c:numRef>
              <c:f>'[3]Agriculture '!$H$206:$N$206</c:f>
              <c:numCache>
                <c:formatCode>General</c:formatCode>
                <c:ptCount val="7"/>
                <c:pt idx="0">
                  <c:v>2005</c:v>
                </c:pt>
                <c:pt idx="1">
                  <c:v>2006</c:v>
                </c:pt>
                <c:pt idx="2">
                  <c:v>2007</c:v>
                </c:pt>
                <c:pt idx="3">
                  <c:v>2008</c:v>
                </c:pt>
                <c:pt idx="4">
                  <c:v>2009</c:v>
                </c:pt>
                <c:pt idx="5">
                  <c:v>2010</c:v>
                </c:pt>
                <c:pt idx="6">
                  <c:v>2011</c:v>
                </c:pt>
              </c:numCache>
            </c:numRef>
          </c:cat>
          <c:val>
            <c:numRef>
              <c:f>'[3]Agriculture '!$H$208:$N$208</c:f>
              <c:numCache>
                <c:formatCode>General</c:formatCode>
                <c:ptCount val="7"/>
                <c:pt idx="0">
                  <c:v>693</c:v>
                </c:pt>
                <c:pt idx="1">
                  <c:v>824</c:v>
                </c:pt>
                <c:pt idx="2">
                  <c:v>1246</c:v>
                </c:pt>
                <c:pt idx="3">
                  <c:v>1328</c:v>
                </c:pt>
                <c:pt idx="4">
                  <c:v>1442.5</c:v>
                </c:pt>
                <c:pt idx="5">
                  <c:v>1080</c:v>
                </c:pt>
                <c:pt idx="6">
                  <c:v>1954</c:v>
                </c:pt>
              </c:numCache>
            </c:numRef>
          </c:val>
        </c:ser>
        <c:ser>
          <c:idx val="2"/>
          <c:order val="2"/>
          <c:tx>
            <c:strRef>
              <c:f>'[3]Agriculture '!$G$209</c:f>
              <c:strCache>
                <c:ptCount val="1"/>
                <c:pt idx="0">
                  <c:v>أبوظبي</c:v>
                </c:pt>
              </c:strCache>
            </c:strRef>
          </c:tx>
          <c:spPr>
            <a:solidFill>
              <a:srgbClr val="E63723"/>
            </a:solidFill>
          </c:spPr>
          <c:invertIfNegative val="0"/>
          <c:cat>
            <c:numRef>
              <c:f>'[3]Agriculture '!$H$206:$N$206</c:f>
              <c:numCache>
                <c:formatCode>General</c:formatCode>
                <c:ptCount val="7"/>
                <c:pt idx="0">
                  <c:v>2005</c:v>
                </c:pt>
                <c:pt idx="1">
                  <c:v>2006</c:v>
                </c:pt>
                <c:pt idx="2">
                  <c:v>2007</c:v>
                </c:pt>
                <c:pt idx="3">
                  <c:v>2008</c:v>
                </c:pt>
                <c:pt idx="4">
                  <c:v>2009</c:v>
                </c:pt>
                <c:pt idx="5">
                  <c:v>2010</c:v>
                </c:pt>
                <c:pt idx="6">
                  <c:v>2011</c:v>
                </c:pt>
              </c:numCache>
            </c:numRef>
          </c:cat>
          <c:val>
            <c:numRef>
              <c:f>'[3]Agriculture '!$H$209:$N$209</c:f>
              <c:numCache>
                <c:formatCode>General</c:formatCode>
                <c:ptCount val="7"/>
                <c:pt idx="0">
                  <c:v>22</c:v>
                </c:pt>
                <c:pt idx="1">
                  <c:v>22</c:v>
                </c:pt>
                <c:pt idx="2">
                  <c:v>46</c:v>
                </c:pt>
                <c:pt idx="3">
                  <c:v>46</c:v>
                </c:pt>
                <c:pt idx="4">
                  <c:v>87</c:v>
                </c:pt>
                <c:pt idx="5">
                  <c:v>113</c:v>
                </c:pt>
                <c:pt idx="6">
                  <c:v>325</c:v>
                </c:pt>
              </c:numCache>
            </c:numRef>
          </c:val>
        </c:ser>
        <c:dLbls>
          <c:showLegendKey val="0"/>
          <c:showVal val="0"/>
          <c:showCatName val="0"/>
          <c:showSerName val="0"/>
          <c:showPercent val="0"/>
          <c:showBubbleSize val="0"/>
        </c:dLbls>
        <c:gapWidth val="150"/>
        <c:axId val="200551808"/>
        <c:axId val="200553600"/>
      </c:barChart>
      <c:catAx>
        <c:axId val="200551808"/>
        <c:scaling>
          <c:orientation val="maxMin"/>
        </c:scaling>
        <c:delete val="0"/>
        <c:axPos val="b"/>
        <c:numFmt formatCode="General" sourceLinked="1"/>
        <c:majorTickMark val="out"/>
        <c:minorTickMark val="none"/>
        <c:tickLblPos val="nextTo"/>
        <c:txPr>
          <a:bodyPr/>
          <a:lstStyle/>
          <a:p>
            <a:pPr>
              <a:defRPr lang="en-US" sz="800"/>
            </a:pPr>
            <a:endParaRPr lang="en-US"/>
          </a:p>
        </c:txPr>
        <c:crossAx val="200553600"/>
        <c:crosses val="autoZero"/>
        <c:auto val="1"/>
        <c:lblAlgn val="ctr"/>
        <c:lblOffset val="100"/>
        <c:noMultiLvlLbl val="0"/>
      </c:catAx>
      <c:valAx>
        <c:axId val="200553600"/>
        <c:scaling>
          <c:orientation val="minMax"/>
        </c:scaling>
        <c:delete val="0"/>
        <c:axPos val="r"/>
        <c:majorGridlines/>
        <c:title>
          <c:tx>
            <c:rich>
              <a:bodyPr rot="-5400000" vert="horz"/>
              <a:lstStyle/>
              <a:p>
                <a:pPr>
                  <a:defRPr/>
                </a:pPr>
                <a:r>
                  <a:rPr lang="ar-AE" sz="1000" b="1" i="0" u="none" strike="noStrike" baseline="0"/>
                  <a:t>دونم</a:t>
                </a:r>
                <a:endParaRPr lang="en-GB"/>
              </a:p>
            </c:rich>
          </c:tx>
          <c:layout>
            <c:manualLayout>
              <c:xMode val="edge"/>
              <c:yMode val="edge"/>
              <c:x val="0.91544135679883876"/>
              <c:y val="0.45074416766649128"/>
            </c:manualLayout>
          </c:layout>
          <c:overlay val="0"/>
        </c:title>
        <c:numFmt formatCode="#,##0" sourceLinked="0"/>
        <c:majorTickMark val="out"/>
        <c:minorTickMark val="none"/>
        <c:tickLblPos val="nextTo"/>
        <c:txPr>
          <a:bodyPr/>
          <a:lstStyle/>
          <a:p>
            <a:pPr>
              <a:defRPr lang="en-US"/>
            </a:pPr>
            <a:endParaRPr lang="en-US"/>
          </a:p>
        </c:txPr>
        <c:crossAx val="200551808"/>
        <c:crosses val="autoZero"/>
        <c:crossBetween val="between"/>
      </c:valAx>
    </c:plotArea>
    <c:legend>
      <c:legendPos val="t"/>
      <c:layout>
        <c:manualLayout>
          <c:xMode val="edge"/>
          <c:yMode val="edge"/>
          <c:x val="0.24721489214633727"/>
          <c:y val="3.1999986561685435E-2"/>
          <c:w val="0.42385520380528985"/>
          <c:h val="0.10291019300359348"/>
        </c:manualLayout>
      </c:layout>
      <c:overlay val="0"/>
      <c:txPr>
        <a:bodyPr/>
        <a:lstStyle/>
        <a:p>
          <a:pPr>
            <a:defRPr lang="en-US" sz="11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783133774956398"/>
          <c:y val="0.15738334791484399"/>
          <c:w val="0.32293751104444446"/>
          <c:h val="0.77744203849518811"/>
        </c:manualLayout>
      </c:layout>
      <c:pieChart>
        <c:varyColors val="1"/>
        <c:ser>
          <c:idx val="0"/>
          <c:order val="0"/>
          <c:dPt>
            <c:idx val="0"/>
            <c:bubble3D val="0"/>
            <c:spPr>
              <a:solidFill>
                <a:srgbClr val="B2B2B2"/>
              </a:solidFill>
            </c:spPr>
          </c:dPt>
          <c:dPt>
            <c:idx val="1"/>
            <c:bubble3D val="0"/>
            <c:spPr>
              <a:solidFill>
                <a:srgbClr val="BE9B55"/>
              </a:solidFill>
            </c:spPr>
          </c:dPt>
          <c:dPt>
            <c:idx val="2"/>
            <c:bubble3D val="0"/>
            <c:spPr>
              <a:solidFill>
                <a:srgbClr val="E63723"/>
              </a:solidFill>
            </c:spPr>
          </c:dPt>
          <c:dLbls>
            <c:showLegendKey val="0"/>
            <c:showVal val="0"/>
            <c:showCatName val="0"/>
            <c:showSerName val="0"/>
            <c:showPercent val="1"/>
            <c:showBubbleSize val="0"/>
            <c:showLeaderLines val="1"/>
          </c:dLbls>
          <c:cat>
            <c:strRef>
              <c:f>'[3]Agriculture '!$G$140:$G$142</c:f>
              <c:strCache>
                <c:ptCount val="3"/>
                <c:pt idx="0">
                  <c:v>الغربية</c:v>
                </c:pt>
                <c:pt idx="1">
                  <c:v>العين</c:v>
                </c:pt>
                <c:pt idx="2">
                  <c:v>أبوظبي</c:v>
                </c:pt>
              </c:strCache>
            </c:strRef>
          </c:cat>
          <c:val>
            <c:numRef>
              <c:f>'[3]Agriculture '!$H$140:$H$142</c:f>
              <c:numCache>
                <c:formatCode>General</c:formatCode>
                <c:ptCount val="3"/>
                <c:pt idx="0">
                  <c:v>29072</c:v>
                </c:pt>
                <c:pt idx="1">
                  <c:v>120757</c:v>
                </c:pt>
                <c:pt idx="2">
                  <c:v>29684</c:v>
                </c:pt>
              </c:numCache>
            </c:numRef>
          </c:val>
        </c:ser>
        <c:dLbls>
          <c:showLegendKey val="0"/>
          <c:showVal val="0"/>
          <c:showCatName val="0"/>
          <c:showSerName val="0"/>
          <c:showPercent val="1"/>
          <c:showBubbleSize val="0"/>
          <c:showLeaderLines val="1"/>
        </c:dLbls>
        <c:firstSliceAng val="0"/>
      </c:pieChart>
    </c:plotArea>
    <c:legend>
      <c:legendPos val="t"/>
      <c:layout>
        <c:manualLayout>
          <c:xMode val="edge"/>
          <c:yMode val="edge"/>
          <c:x val="0.25357154711187296"/>
          <c:y val="2.7777777777777776E-2"/>
          <c:w val="0.44016567824330088"/>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597495827967802"/>
          <c:y val="0.1759018664333625"/>
          <c:w val="0.30903860930427174"/>
          <c:h val="0.74040500145815102"/>
        </c:manualLayout>
      </c:layout>
      <c:pieChart>
        <c:varyColors val="1"/>
        <c:ser>
          <c:idx val="0"/>
          <c:order val="0"/>
          <c:dPt>
            <c:idx val="0"/>
            <c:bubble3D val="0"/>
            <c:spPr>
              <a:solidFill>
                <a:srgbClr val="B2B2B2"/>
              </a:solidFill>
            </c:spPr>
          </c:dPt>
          <c:dPt>
            <c:idx val="1"/>
            <c:bubble3D val="0"/>
            <c:spPr>
              <a:solidFill>
                <a:srgbClr val="BE9B55"/>
              </a:solidFill>
            </c:spPr>
          </c:dPt>
          <c:dPt>
            <c:idx val="2"/>
            <c:bubble3D val="0"/>
            <c:spPr>
              <a:solidFill>
                <a:srgbClr val="E63723"/>
              </a:solidFill>
            </c:spPr>
          </c:dPt>
          <c:dLbls>
            <c:showLegendKey val="0"/>
            <c:showVal val="0"/>
            <c:showCatName val="0"/>
            <c:showSerName val="0"/>
            <c:showPercent val="1"/>
            <c:showBubbleSize val="0"/>
            <c:showLeaderLines val="1"/>
          </c:dLbls>
          <c:cat>
            <c:strRef>
              <c:f>'[3]Agriculture '!$H$243:$H$245</c:f>
              <c:strCache>
                <c:ptCount val="3"/>
                <c:pt idx="0">
                  <c:v>الغربية</c:v>
                </c:pt>
                <c:pt idx="1">
                  <c:v>العين</c:v>
                </c:pt>
                <c:pt idx="2">
                  <c:v>أبوظبي</c:v>
                </c:pt>
              </c:strCache>
            </c:strRef>
          </c:cat>
          <c:val>
            <c:numRef>
              <c:f>'[3]Agriculture '!$I$243:$I$245</c:f>
              <c:numCache>
                <c:formatCode>General</c:formatCode>
                <c:ptCount val="3"/>
                <c:pt idx="0">
                  <c:v>3164</c:v>
                </c:pt>
                <c:pt idx="1">
                  <c:v>2122</c:v>
                </c:pt>
                <c:pt idx="2">
                  <c:v>347</c:v>
                </c:pt>
              </c:numCache>
            </c:numRef>
          </c:val>
        </c:ser>
        <c:dLbls>
          <c:showLegendKey val="0"/>
          <c:showVal val="0"/>
          <c:showCatName val="0"/>
          <c:showSerName val="0"/>
          <c:showPercent val="1"/>
          <c:showBubbleSize val="0"/>
          <c:showLeaderLines val="1"/>
        </c:dLbls>
        <c:firstSliceAng val="0"/>
      </c:pieChart>
    </c:plotArea>
    <c:legend>
      <c:legendPos val="t"/>
      <c:layout>
        <c:manualLayout>
          <c:xMode val="edge"/>
          <c:yMode val="edge"/>
          <c:x val="0.27295785761334046"/>
          <c:y val="2.7777777777777776E-2"/>
          <c:w val="0.43916702654400425"/>
          <c:h val="8.3717191601049873E-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453063591671619"/>
          <c:y val="0.20496019360641327"/>
          <c:w val="0.25265301256444633"/>
          <c:h val="0.74060783938838737"/>
        </c:manualLayout>
      </c:layout>
      <c:pieChart>
        <c:varyColors val="1"/>
        <c:ser>
          <c:idx val="0"/>
          <c:order val="0"/>
          <c:dPt>
            <c:idx val="0"/>
            <c:bubble3D val="0"/>
            <c:spPr>
              <a:solidFill>
                <a:srgbClr val="B2B2B2"/>
              </a:solidFill>
            </c:spPr>
          </c:dPt>
          <c:dPt>
            <c:idx val="1"/>
            <c:bubble3D val="0"/>
            <c:spPr>
              <a:solidFill>
                <a:srgbClr val="BE9B55"/>
              </a:solidFill>
            </c:spPr>
          </c:dPt>
          <c:dPt>
            <c:idx val="2"/>
            <c:bubble3D val="0"/>
            <c:spPr>
              <a:solidFill>
                <a:srgbClr val="E63723"/>
              </a:solidFill>
            </c:spPr>
          </c:dPt>
          <c:cat>
            <c:strRef>
              <c:f>'[3]Agriculture '!$I$483:$I$485</c:f>
              <c:strCache>
                <c:ptCount val="3"/>
                <c:pt idx="0">
                  <c:v>الغربية</c:v>
                </c:pt>
                <c:pt idx="1">
                  <c:v>العين </c:v>
                </c:pt>
                <c:pt idx="2">
                  <c:v>أبوظبي</c:v>
                </c:pt>
              </c:strCache>
            </c:strRef>
          </c:cat>
          <c:val>
            <c:numRef>
              <c:f>'[3]Agriculture '!$J$483:$J$485</c:f>
              <c:numCache>
                <c:formatCode>General</c:formatCode>
                <c:ptCount val="3"/>
                <c:pt idx="0">
                  <c:v>461159</c:v>
                </c:pt>
                <c:pt idx="1">
                  <c:v>1507623</c:v>
                </c:pt>
                <c:pt idx="2">
                  <c:v>429110</c:v>
                </c:pt>
              </c:numCache>
            </c:numRef>
          </c:val>
        </c:ser>
        <c:dLbls>
          <c:showLegendKey val="0"/>
          <c:showVal val="0"/>
          <c:showCatName val="0"/>
          <c:showSerName val="0"/>
          <c:showPercent val="1"/>
          <c:showBubbleSize val="0"/>
          <c:showLeaderLines val="0"/>
        </c:dLbls>
        <c:firstSliceAng val="0"/>
      </c:pieChart>
    </c:plotArea>
    <c:legend>
      <c:legendPos val="t"/>
      <c:layout>
        <c:manualLayout>
          <c:xMode val="edge"/>
          <c:yMode val="edge"/>
          <c:x val="0.30552020604223651"/>
          <c:y val="5.8961492700719147E-2"/>
          <c:w val="0.36175580692329612"/>
          <c:h val="9.6926869600560156E-2"/>
        </c:manualLayout>
      </c:layout>
      <c:overlay val="0"/>
      <c:txPr>
        <a:bodyPr/>
        <a:lstStyle/>
        <a:p>
          <a:pPr rtl="0">
            <a:defRPr lang="ar-AE" sz="11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053286472238181"/>
          <c:y val="0.16981085461087125"/>
          <c:w val="0.32950950715216043"/>
          <c:h val="0.79203195954172367"/>
        </c:manualLayout>
      </c:layout>
      <c:pieChart>
        <c:varyColors val="1"/>
        <c:ser>
          <c:idx val="0"/>
          <c:order val="0"/>
          <c:spPr>
            <a:solidFill>
              <a:srgbClr val="BE9B55"/>
            </a:solidFill>
          </c:spPr>
          <c:dPt>
            <c:idx val="0"/>
            <c:bubble3D val="0"/>
            <c:spPr>
              <a:solidFill>
                <a:srgbClr val="B2B2B2"/>
              </a:solidFill>
            </c:spPr>
          </c:dPt>
          <c:dPt>
            <c:idx val="2"/>
            <c:bubble3D val="0"/>
            <c:spPr>
              <a:solidFill>
                <a:srgbClr val="E63723"/>
              </a:solidFill>
            </c:spPr>
          </c:dPt>
          <c:dLbls>
            <c:txPr>
              <a:bodyPr/>
              <a:lstStyle/>
              <a:p>
                <a:pPr>
                  <a:defRPr b="1"/>
                </a:pPr>
                <a:endParaRPr lang="en-US"/>
              </a:p>
            </c:txPr>
            <c:showLegendKey val="0"/>
            <c:showVal val="0"/>
            <c:showCatName val="0"/>
            <c:showSerName val="0"/>
            <c:showPercent val="1"/>
            <c:showBubbleSize val="0"/>
            <c:showLeaderLines val="1"/>
          </c:dLbls>
          <c:cat>
            <c:strRef>
              <c:f>'[3]Agriculture '!$H$51:$H$53</c:f>
              <c:strCache>
                <c:ptCount val="3"/>
                <c:pt idx="0">
                  <c:v>الغربية</c:v>
                </c:pt>
                <c:pt idx="1">
                  <c:v>العين</c:v>
                </c:pt>
                <c:pt idx="2">
                  <c:v>أبوظبي</c:v>
                </c:pt>
              </c:strCache>
            </c:strRef>
          </c:cat>
          <c:val>
            <c:numRef>
              <c:f>'[3]Agriculture '!$I$51:$I$53</c:f>
              <c:numCache>
                <c:formatCode>General</c:formatCode>
                <c:ptCount val="3"/>
                <c:pt idx="0">
                  <c:v>210458</c:v>
                </c:pt>
                <c:pt idx="1">
                  <c:v>446898</c:v>
                </c:pt>
                <c:pt idx="2">
                  <c:v>95483</c:v>
                </c:pt>
              </c:numCache>
            </c:numRef>
          </c:val>
        </c:ser>
        <c:dLbls>
          <c:showLegendKey val="0"/>
          <c:showVal val="0"/>
          <c:showCatName val="0"/>
          <c:showSerName val="0"/>
          <c:showPercent val="1"/>
          <c:showBubbleSize val="0"/>
          <c:showLeaderLines val="1"/>
        </c:dLbls>
        <c:firstSliceAng val="0"/>
      </c:pieChart>
    </c:plotArea>
    <c:legend>
      <c:legendPos val="t"/>
      <c:layout>
        <c:manualLayout>
          <c:xMode val="edge"/>
          <c:yMode val="edge"/>
          <c:x val="0.34132248718560948"/>
          <c:y val="3.302751816405141E-2"/>
          <c:w val="0.31735489493970592"/>
          <c:h val="9.9538958384893683E-2"/>
        </c:manualLayout>
      </c:layout>
      <c:overlay val="0"/>
      <c:txPr>
        <a:bodyPr/>
        <a:lstStyle/>
        <a:p>
          <a:pPr rtl="0">
            <a:defRPr b="1"/>
          </a:pPr>
          <a:endParaRPr lang="en-US"/>
        </a:p>
      </c:txPr>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86145404663923E-2"/>
          <c:y val="0.15764082917054723"/>
          <c:w val="0.82123472991801949"/>
          <c:h val="0.73012057968560384"/>
        </c:manualLayout>
      </c:layout>
      <c:barChart>
        <c:barDir val="col"/>
        <c:grouping val="clustered"/>
        <c:varyColors val="0"/>
        <c:ser>
          <c:idx val="0"/>
          <c:order val="0"/>
          <c:tx>
            <c:strRef>
              <c:f>'[3]Agriculture '!$G$688</c:f>
              <c:strCache>
                <c:ptCount val="1"/>
                <c:pt idx="0">
                  <c:v>المعاد تصديره </c:v>
                </c:pt>
              </c:strCache>
            </c:strRef>
          </c:tx>
          <c:spPr>
            <a:solidFill>
              <a:srgbClr val="E63723"/>
            </a:solidFill>
          </c:spPr>
          <c:invertIfNegative val="0"/>
          <c:cat>
            <c:numRef>
              <c:f>'[3]Agriculture '!$H$687:$N$687</c:f>
              <c:numCache>
                <c:formatCode>General</c:formatCode>
                <c:ptCount val="7"/>
                <c:pt idx="0">
                  <c:v>2005</c:v>
                </c:pt>
                <c:pt idx="1">
                  <c:v>2006</c:v>
                </c:pt>
                <c:pt idx="2">
                  <c:v>2007</c:v>
                </c:pt>
                <c:pt idx="3">
                  <c:v>2008</c:v>
                </c:pt>
                <c:pt idx="4">
                  <c:v>2009</c:v>
                </c:pt>
                <c:pt idx="5">
                  <c:v>2010</c:v>
                </c:pt>
                <c:pt idx="6">
                  <c:v>2011</c:v>
                </c:pt>
              </c:numCache>
            </c:numRef>
          </c:cat>
          <c:val>
            <c:numRef>
              <c:f>'[3]Agriculture '!$H$688:$N$688</c:f>
              <c:numCache>
                <c:formatCode>General</c:formatCode>
                <c:ptCount val="7"/>
                <c:pt idx="0">
                  <c:v>163206.21599999999</c:v>
                </c:pt>
                <c:pt idx="1">
                  <c:v>94308</c:v>
                </c:pt>
                <c:pt idx="2">
                  <c:v>130883</c:v>
                </c:pt>
                <c:pt idx="3">
                  <c:v>131842.302</c:v>
                </c:pt>
                <c:pt idx="4">
                  <c:v>91690.708000000013</c:v>
                </c:pt>
                <c:pt idx="5">
                  <c:v>115901.53400000001</c:v>
                </c:pt>
                <c:pt idx="6">
                  <c:v>116381.95499999999</c:v>
                </c:pt>
              </c:numCache>
            </c:numRef>
          </c:val>
        </c:ser>
        <c:ser>
          <c:idx val="1"/>
          <c:order val="1"/>
          <c:tx>
            <c:strRef>
              <c:f>'[3]Agriculture '!$G$689</c:f>
              <c:strCache>
                <c:ptCount val="1"/>
                <c:pt idx="0">
                  <c:v>الصادرات</c:v>
                </c:pt>
              </c:strCache>
            </c:strRef>
          </c:tx>
          <c:spPr>
            <a:solidFill>
              <a:srgbClr val="B2B2B2"/>
            </a:solidFill>
          </c:spPr>
          <c:invertIfNegative val="0"/>
          <c:cat>
            <c:numRef>
              <c:f>'[3]Agriculture '!$H$687:$N$687</c:f>
              <c:numCache>
                <c:formatCode>General</c:formatCode>
                <c:ptCount val="7"/>
                <c:pt idx="0">
                  <c:v>2005</c:v>
                </c:pt>
                <c:pt idx="1">
                  <c:v>2006</c:v>
                </c:pt>
                <c:pt idx="2">
                  <c:v>2007</c:v>
                </c:pt>
                <c:pt idx="3">
                  <c:v>2008</c:v>
                </c:pt>
                <c:pt idx="4">
                  <c:v>2009</c:v>
                </c:pt>
                <c:pt idx="5">
                  <c:v>2010</c:v>
                </c:pt>
                <c:pt idx="6">
                  <c:v>2011</c:v>
                </c:pt>
              </c:numCache>
            </c:numRef>
          </c:cat>
          <c:val>
            <c:numRef>
              <c:f>'[3]Agriculture '!$H$689:$N$689</c:f>
              <c:numCache>
                <c:formatCode>General</c:formatCode>
                <c:ptCount val="7"/>
                <c:pt idx="0">
                  <c:v>293298.484</c:v>
                </c:pt>
                <c:pt idx="1">
                  <c:v>343956</c:v>
                </c:pt>
                <c:pt idx="2">
                  <c:v>448798</c:v>
                </c:pt>
                <c:pt idx="3">
                  <c:v>614155.62600000005</c:v>
                </c:pt>
                <c:pt idx="4">
                  <c:v>447496.52899999998</c:v>
                </c:pt>
                <c:pt idx="5">
                  <c:v>561997.4709999999</c:v>
                </c:pt>
                <c:pt idx="6">
                  <c:v>584834.62800000003</c:v>
                </c:pt>
              </c:numCache>
            </c:numRef>
          </c:val>
        </c:ser>
        <c:ser>
          <c:idx val="2"/>
          <c:order val="2"/>
          <c:tx>
            <c:strRef>
              <c:f>'[3]Agriculture '!$G$690</c:f>
              <c:strCache>
                <c:ptCount val="1"/>
                <c:pt idx="0">
                  <c:v>الواردات</c:v>
                </c:pt>
              </c:strCache>
            </c:strRef>
          </c:tx>
          <c:spPr>
            <a:solidFill>
              <a:srgbClr val="BE9B55"/>
            </a:solidFill>
          </c:spPr>
          <c:invertIfNegative val="0"/>
          <c:cat>
            <c:numRef>
              <c:f>'[3]Agriculture '!$H$687:$N$687</c:f>
              <c:numCache>
                <c:formatCode>General</c:formatCode>
                <c:ptCount val="7"/>
                <c:pt idx="0">
                  <c:v>2005</c:v>
                </c:pt>
                <c:pt idx="1">
                  <c:v>2006</c:v>
                </c:pt>
                <c:pt idx="2">
                  <c:v>2007</c:v>
                </c:pt>
                <c:pt idx="3">
                  <c:v>2008</c:v>
                </c:pt>
                <c:pt idx="4">
                  <c:v>2009</c:v>
                </c:pt>
                <c:pt idx="5">
                  <c:v>2010</c:v>
                </c:pt>
                <c:pt idx="6">
                  <c:v>2011</c:v>
                </c:pt>
              </c:numCache>
            </c:numRef>
          </c:cat>
          <c:val>
            <c:numRef>
              <c:f>'[3]Agriculture '!$H$690:$N$690</c:f>
              <c:numCache>
                <c:formatCode>General</c:formatCode>
                <c:ptCount val="7"/>
                <c:pt idx="0">
                  <c:v>3317478.898</c:v>
                </c:pt>
                <c:pt idx="1">
                  <c:v>3627429</c:v>
                </c:pt>
                <c:pt idx="2">
                  <c:v>4432513</c:v>
                </c:pt>
                <c:pt idx="3">
                  <c:v>5679424.5659999996</c:v>
                </c:pt>
                <c:pt idx="4">
                  <c:v>6395952.8669999996</c:v>
                </c:pt>
                <c:pt idx="5">
                  <c:v>6705979.0100000007</c:v>
                </c:pt>
                <c:pt idx="6">
                  <c:v>8275498.2359999986</c:v>
                </c:pt>
              </c:numCache>
            </c:numRef>
          </c:val>
        </c:ser>
        <c:dLbls>
          <c:showLegendKey val="0"/>
          <c:showVal val="0"/>
          <c:showCatName val="0"/>
          <c:showSerName val="0"/>
          <c:showPercent val="0"/>
          <c:showBubbleSize val="0"/>
        </c:dLbls>
        <c:gapWidth val="150"/>
        <c:axId val="200847744"/>
        <c:axId val="200849280"/>
      </c:barChart>
      <c:catAx>
        <c:axId val="200847744"/>
        <c:scaling>
          <c:orientation val="maxMin"/>
        </c:scaling>
        <c:delete val="0"/>
        <c:axPos val="b"/>
        <c:numFmt formatCode="General" sourceLinked="1"/>
        <c:majorTickMark val="out"/>
        <c:minorTickMark val="none"/>
        <c:tickLblPos val="nextTo"/>
        <c:crossAx val="200849280"/>
        <c:crosses val="autoZero"/>
        <c:auto val="1"/>
        <c:lblAlgn val="ctr"/>
        <c:lblOffset val="100"/>
        <c:noMultiLvlLbl val="0"/>
      </c:catAx>
      <c:valAx>
        <c:axId val="200849280"/>
        <c:scaling>
          <c:orientation val="minMax"/>
        </c:scaling>
        <c:delete val="0"/>
        <c:axPos val="r"/>
        <c:majorGridlines/>
        <c:numFmt formatCode="General" sourceLinked="1"/>
        <c:majorTickMark val="out"/>
        <c:minorTickMark val="none"/>
        <c:tickLblPos val="nextTo"/>
        <c:crossAx val="200847744"/>
        <c:crosses val="autoZero"/>
        <c:crossBetween val="between"/>
      </c:valAx>
    </c:plotArea>
    <c:legend>
      <c:legendPos val="t"/>
      <c:overlay val="0"/>
    </c:legend>
    <c:plotVisOnly val="1"/>
    <c:dispBlanksAs val="gap"/>
    <c:showDLblsOverMax val="0"/>
  </c:chart>
  <c:txPr>
    <a:bodyPr/>
    <a:lstStyle/>
    <a:p>
      <a:pPr>
        <a:defRPr b="0"/>
      </a:pPr>
      <a:endParaRPr lang="en-US"/>
    </a:p>
  </c:txPr>
  <c:printSettings>
    <c:headerFooter/>
    <c:pageMargins b="0.75" l="0.7" r="0.7" t="0.75"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'[3]Agriculture '!$H$528</c:f>
              <c:strCache>
                <c:ptCount val="1"/>
                <c:pt idx="0">
                  <c:v>الأبقار*</c:v>
                </c:pt>
              </c:strCache>
            </c:strRef>
          </c:tx>
          <c:spPr>
            <a:solidFill>
              <a:srgbClr val="E63723"/>
            </a:solidFill>
          </c:spPr>
          <c:invertIfNegative val="0"/>
          <c:cat>
            <c:numRef>
              <c:f>'[3]Agriculture '!$I$527:$O$527</c:f>
              <c:numCache>
                <c:formatCode>General</c:formatCode>
                <c:ptCount val="7"/>
                <c:pt idx="0">
                  <c:v>2005</c:v>
                </c:pt>
                <c:pt idx="1">
                  <c:v>2006</c:v>
                </c:pt>
                <c:pt idx="2">
                  <c:v>2007</c:v>
                </c:pt>
                <c:pt idx="3">
                  <c:v>2008</c:v>
                </c:pt>
                <c:pt idx="4">
                  <c:v>2009</c:v>
                </c:pt>
                <c:pt idx="5">
                  <c:v>2010</c:v>
                </c:pt>
                <c:pt idx="6">
                  <c:v>2011</c:v>
                </c:pt>
              </c:numCache>
            </c:numRef>
          </c:cat>
          <c:val>
            <c:numRef>
              <c:f>'[3]Agriculture '!$I$528:$O$528</c:f>
              <c:numCache>
                <c:formatCode>General</c:formatCode>
                <c:ptCount val="7"/>
                <c:pt idx="0">
                  <c:v>30630</c:v>
                </c:pt>
                <c:pt idx="1">
                  <c:v>33430</c:v>
                </c:pt>
                <c:pt idx="2">
                  <c:v>38900</c:v>
                </c:pt>
                <c:pt idx="3">
                  <c:v>42596</c:v>
                </c:pt>
                <c:pt idx="4">
                  <c:v>42992</c:v>
                </c:pt>
                <c:pt idx="5">
                  <c:v>39778</c:v>
                </c:pt>
                <c:pt idx="6">
                  <c:v>39692</c:v>
                </c:pt>
              </c:numCache>
            </c:numRef>
          </c:val>
        </c:ser>
        <c:ser>
          <c:idx val="1"/>
          <c:order val="1"/>
          <c:tx>
            <c:strRef>
              <c:f>'[3]Agriculture '!$H$529</c:f>
              <c:strCache>
                <c:ptCount val="1"/>
                <c:pt idx="0">
                  <c:v>الجمال</c:v>
                </c:pt>
              </c:strCache>
            </c:strRef>
          </c:tx>
          <c:spPr>
            <a:solidFill>
              <a:srgbClr val="B2B2B2"/>
            </a:solidFill>
          </c:spPr>
          <c:invertIfNegative val="0"/>
          <c:cat>
            <c:numRef>
              <c:f>'[3]Agriculture '!$I$527:$O$527</c:f>
              <c:numCache>
                <c:formatCode>General</c:formatCode>
                <c:ptCount val="7"/>
                <c:pt idx="0">
                  <c:v>2005</c:v>
                </c:pt>
                <c:pt idx="1">
                  <c:v>2006</c:v>
                </c:pt>
                <c:pt idx="2">
                  <c:v>2007</c:v>
                </c:pt>
                <c:pt idx="3">
                  <c:v>2008</c:v>
                </c:pt>
                <c:pt idx="4">
                  <c:v>2009</c:v>
                </c:pt>
                <c:pt idx="5">
                  <c:v>2010</c:v>
                </c:pt>
                <c:pt idx="6">
                  <c:v>2011</c:v>
                </c:pt>
              </c:numCache>
            </c:numRef>
          </c:cat>
          <c:val>
            <c:numRef>
              <c:f>'[3]Agriculture '!$I$529:$O$529</c:f>
              <c:numCache>
                <c:formatCode>General</c:formatCode>
                <c:ptCount val="7"/>
                <c:pt idx="0">
                  <c:v>286265</c:v>
                </c:pt>
                <c:pt idx="1">
                  <c:v>306068</c:v>
                </c:pt>
                <c:pt idx="2">
                  <c:v>353337</c:v>
                </c:pt>
                <c:pt idx="3">
                  <c:v>336901</c:v>
                </c:pt>
                <c:pt idx="4">
                  <c:v>378076</c:v>
                </c:pt>
                <c:pt idx="5">
                  <c:v>275385</c:v>
                </c:pt>
                <c:pt idx="6">
                  <c:v>277577</c:v>
                </c:pt>
              </c:numCache>
            </c:numRef>
          </c:val>
        </c:ser>
        <c:ser>
          <c:idx val="2"/>
          <c:order val="2"/>
          <c:tx>
            <c:strRef>
              <c:f>'[3]Agriculture '!$H$530</c:f>
              <c:strCache>
                <c:ptCount val="1"/>
                <c:pt idx="0">
                  <c:v>الضأن والماعز</c:v>
                </c:pt>
              </c:strCache>
            </c:strRef>
          </c:tx>
          <c:spPr>
            <a:solidFill>
              <a:srgbClr val="BE9B55"/>
            </a:solidFill>
          </c:spPr>
          <c:invertIfNegative val="0"/>
          <c:cat>
            <c:numRef>
              <c:f>'[3]Agriculture '!$I$527:$O$527</c:f>
              <c:numCache>
                <c:formatCode>General</c:formatCode>
                <c:ptCount val="7"/>
                <c:pt idx="0">
                  <c:v>2005</c:v>
                </c:pt>
                <c:pt idx="1">
                  <c:v>2006</c:v>
                </c:pt>
                <c:pt idx="2">
                  <c:v>2007</c:v>
                </c:pt>
                <c:pt idx="3">
                  <c:v>2008</c:v>
                </c:pt>
                <c:pt idx="4">
                  <c:v>2009</c:v>
                </c:pt>
                <c:pt idx="5">
                  <c:v>2010</c:v>
                </c:pt>
                <c:pt idx="6">
                  <c:v>2011</c:v>
                </c:pt>
              </c:numCache>
            </c:numRef>
          </c:cat>
          <c:val>
            <c:numRef>
              <c:f>'[3]Agriculture '!$I$530:$O$530</c:f>
              <c:numCache>
                <c:formatCode>General</c:formatCode>
                <c:ptCount val="7"/>
                <c:pt idx="0">
                  <c:v>1761713</c:v>
                </c:pt>
                <c:pt idx="1">
                  <c:v>1876054</c:v>
                </c:pt>
                <c:pt idx="2">
                  <c:v>2127604</c:v>
                </c:pt>
                <c:pt idx="3">
                  <c:v>1998280</c:v>
                </c:pt>
                <c:pt idx="4">
                  <c:v>2305603</c:v>
                </c:pt>
                <c:pt idx="5">
                  <c:v>2041902</c:v>
                </c:pt>
                <c:pt idx="6">
                  <c:v>2080623</c:v>
                </c:pt>
              </c:numCache>
            </c:numRef>
          </c:val>
        </c:ser>
        <c:dLbls>
          <c:showLegendKey val="0"/>
          <c:showVal val="0"/>
          <c:showCatName val="0"/>
          <c:showSerName val="0"/>
          <c:showPercent val="0"/>
          <c:showBubbleSize val="0"/>
        </c:dLbls>
        <c:gapWidth val="150"/>
        <c:axId val="200879488"/>
        <c:axId val="200881280"/>
      </c:barChart>
      <c:catAx>
        <c:axId val="200879488"/>
        <c:scaling>
          <c:orientation val="maxMin"/>
        </c:scaling>
        <c:delete val="0"/>
        <c:axPos val="b"/>
        <c:numFmt formatCode="General" sourceLinked="1"/>
        <c:majorTickMark val="out"/>
        <c:minorTickMark val="none"/>
        <c:tickLblPos val="nextTo"/>
        <c:txPr>
          <a:bodyPr/>
          <a:lstStyle/>
          <a:p>
            <a:pPr>
              <a:defRPr lang="en-US"/>
            </a:pPr>
            <a:endParaRPr lang="en-US"/>
          </a:p>
        </c:txPr>
        <c:crossAx val="200881280"/>
        <c:crosses val="autoZero"/>
        <c:auto val="1"/>
        <c:lblAlgn val="ctr"/>
        <c:lblOffset val="100"/>
        <c:noMultiLvlLbl val="0"/>
      </c:catAx>
      <c:valAx>
        <c:axId val="200881280"/>
        <c:scaling>
          <c:orientation val="minMax"/>
          <c:max val="2500000"/>
          <c:min val="0"/>
        </c:scaling>
        <c:delete val="0"/>
        <c:axPos val="r"/>
        <c:majorGridlines/>
        <c:title>
          <c:tx>
            <c:rich>
              <a:bodyPr rot="-5400000" vert="horz"/>
              <a:lstStyle/>
              <a:p>
                <a:pPr>
                  <a:defRPr lang="ar-AE"/>
                </a:pPr>
                <a:r>
                  <a:rPr lang="ar-AE"/>
                  <a:t>رأس</a:t>
                </a:r>
                <a:endParaRPr lang="en-US"/>
              </a:p>
            </c:rich>
          </c:tx>
          <c:overlay val="0"/>
        </c:title>
        <c:numFmt formatCode="#,##0" sourceLinked="0"/>
        <c:majorTickMark val="none"/>
        <c:minorTickMark val="none"/>
        <c:tickLblPos val="nextTo"/>
        <c:txPr>
          <a:bodyPr/>
          <a:lstStyle/>
          <a:p>
            <a:pPr>
              <a:defRPr lang="en-US"/>
            </a:pPr>
            <a:endParaRPr lang="en-US"/>
          </a:p>
        </c:txPr>
        <c:crossAx val="200879488"/>
        <c:crosses val="autoZero"/>
        <c:crossBetween val="between"/>
        <c:majorUnit val="500000"/>
        <c:minorUnit val="100000"/>
      </c:valAx>
    </c:plotArea>
    <c:legend>
      <c:legendPos val="t"/>
      <c:layout>
        <c:manualLayout>
          <c:xMode val="edge"/>
          <c:yMode val="edge"/>
          <c:x val="0.18407605356045553"/>
          <c:y val="2.9298080283660783E-2"/>
          <c:w val="0.50843577175357613"/>
          <c:h val="8.8299108023406167E-2"/>
        </c:manualLayout>
      </c:layout>
      <c:overlay val="0"/>
      <c:txPr>
        <a:bodyPr/>
        <a:lstStyle/>
        <a:p>
          <a:pPr>
            <a:defRPr lang="en-US" sz="11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9224761538954"/>
          <c:y val="0.21293779809781843"/>
          <c:w val="0.26969424172588186"/>
          <c:h val="0.71338476843620358"/>
        </c:manualLayout>
      </c:layout>
      <c:pieChart>
        <c:varyColors val="1"/>
        <c:ser>
          <c:idx val="0"/>
          <c:order val="0"/>
          <c:explosion val="3"/>
          <c:dPt>
            <c:idx val="0"/>
            <c:bubble3D val="0"/>
            <c:spPr>
              <a:solidFill>
                <a:srgbClr val="E63723"/>
              </a:solidFill>
            </c:spPr>
          </c:dPt>
          <c:dPt>
            <c:idx val="1"/>
            <c:bubble3D val="0"/>
            <c:spPr>
              <a:solidFill>
                <a:schemeClr val="accent5">
                  <a:lumMod val="60000"/>
                  <a:lumOff val="40000"/>
                </a:schemeClr>
              </a:solidFill>
            </c:spPr>
          </c:dPt>
          <c:dPt>
            <c:idx val="2"/>
            <c:bubble3D val="0"/>
            <c:spPr>
              <a:solidFill>
                <a:schemeClr val="accent6">
                  <a:lumMod val="75000"/>
                </a:schemeClr>
              </a:solidFill>
            </c:spPr>
          </c:dPt>
          <c:dPt>
            <c:idx val="3"/>
            <c:bubble3D val="0"/>
            <c:spPr>
              <a:solidFill>
                <a:schemeClr val="accent2">
                  <a:lumMod val="75000"/>
                </a:schemeClr>
              </a:solidFill>
            </c:spPr>
          </c:dPt>
          <c:dPt>
            <c:idx val="4"/>
            <c:bubble3D val="0"/>
            <c:spPr>
              <a:solidFill>
                <a:srgbClr val="FFFF00"/>
              </a:solidFill>
            </c:spPr>
          </c:dPt>
          <c:dPt>
            <c:idx val="5"/>
            <c:bubble3D val="0"/>
            <c:spPr>
              <a:solidFill>
                <a:schemeClr val="accent3">
                  <a:lumMod val="75000"/>
                </a:schemeClr>
              </a:solidFill>
            </c:spPr>
          </c:dPt>
          <c:dPt>
            <c:idx val="6"/>
            <c:bubble3D val="0"/>
            <c:spPr>
              <a:solidFill>
                <a:srgbClr val="B2B2B2"/>
              </a:solidFill>
            </c:spPr>
          </c:dPt>
          <c:dPt>
            <c:idx val="7"/>
            <c:bubble3D val="0"/>
            <c:spPr>
              <a:solidFill>
                <a:srgbClr val="BE9B55"/>
              </a:solidFill>
            </c:spPr>
          </c:dPt>
          <c:dLbls>
            <c:dLbl>
              <c:idx val="4"/>
              <c:layout>
                <c:manualLayout>
                  <c:x val="1.4609490458686163E-2"/>
                  <c:y val="-8.3723388743073782E-3"/>
                </c:manualLayout>
              </c:layout>
              <c:tx>
                <c:rich>
                  <a:bodyPr/>
                  <a:lstStyle/>
                  <a:p>
                    <a:r>
                      <a:rPr lang="en-US" sz="1000" b="0" i="0" u="none" strike="noStrike" baseline="0">
                        <a:effectLst/>
                      </a:rPr>
                      <a:t>0.5</a:t>
                    </a:r>
                    <a:r>
                      <a:rPr lang="en-US" sz="1000">
                        <a:latin typeface="+mn-lt"/>
                      </a:rPr>
                      <a:t>%</a:t>
                    </a:r>
                    <a:endParaRPr lang="en-US">
                      <a:latin typeface="+mn-lt"/>
                    </a:endParaRPr>
                  </a:p>
                </c:rich>
              </c:tx>
              <c:showLegendKey val="0"/>
              <c:showVal val="0"/>
              <c:showCatName val="0"/>
              <c:showSerName val="0"/>
              <c:showPercent val="1"/>
              <c:showBubbleSize val="0"/>
            </c:dLbl>
            <c:numFmt formatCode="0.0%" sourceLinked="0"/>
            <c:txPr>
              <a:bodyPr/>
              <a:lstStyle/>
              <a:p>
                <a:pPr>
                  <a:defRPr sz="1000">
                    <a:latin typeface="+mn-lt"/>
                  </a:defRPr>
                </a:pPr>
                <a:endParaRPr lang="en-US"/>
              </a:p>
            </c:txPr>
            <c:showLegendKey val="0"/>
            <c:showVal val="0"/>
            <c:showCatName val="0"/>
            <c:showSerName val="0"/>
            <c:showPercent val="1"/>
            <c:showBubbleSize val="0"/>
            <c:showLeaderLines val="1"/>
          </c:dLbls>
          <c:cat>
            <c:strRef>
              <c:f>'[3]Agriculture '!$I$106:$I$113</c:f>
              <c:strCache>
                <c:ptCount val="8"/>
                <c:pt idx="0">
                  <c:v>أراضٍ لم تستغل من قبل </c:v>
                </c:pt>
                <c:pt idx="1">
                  <c:v>مبانٍ</c:v>
                </c:pt>
                <c:pt idx="2">
                  <c:v>مصدات رياح (أشجار حرجية)</c:v>
                </c:pt>
                <c:pt idx="3">
                  <c:v>بور للراحة</c:v>
                </c:pt>
                <c:pt idx="4">
                  <c:v>زراعة محمية</c:v>
                </c:pt>
                <c:pt idx="5">
                  <c:v>خضراوات</c:v>
                </c:pt>
                <c:pt idx="6">
                  <c:v>محاصيل حقلية</c:v>
                </c:pt>
                <c:pt idx="7">
                  <c:v>بساتين فاكهة</c:v>
                </c:pt>
              </c:strCache>
            </c:strRef>
          </c:cat>
          <c:val>
            <c:numRef>
              <c:f>'[3]Agriculture '!$J$106:$J$113</c:f>
              <c:numCache>
                <c:formatCode>General</c:formatCode>
                <c:ptCount val="8"/>
                <c:pt idx="0">
                  <c:v>86259.56</c:v>
                </c:pt>
                <c:pt idx="1">
                  <c:v>15307</c:v>
                </c:pt>
                <c:pt idx="2">
                  <c:v>25460</c:v>
                </c:pt>
                <c:pt idx="3">
                  <c:v>139403.74599999998</c:v>
                </c:pt>
                <c:pt idx="4">
                  <c:v>3374.6379999999999</c:v>
                </c:pt>
                <c:pt idx="5">
                  <c:v>10499.5</c:v>
                </c:pt>
                <c:pt idx="6">
                  <c:v>179513</c:v>
                </c:pt>
                <c:pt idx="7">
                  <c:v>293022.14500000002</c:v>
                </c:pt>
              </c:numCache>
            </c:numRef>
          </c:val>
        </c:ser>
        <c:dLbls>
          <c:showLegendKey val="0"/>
          <c:showVal val="0"/>
          <c:showCatName val="0"/>
          <c:showSerName val="0"/>
          <c:showPercent val="0"/>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94138998489522"/>
          <c:y val="0.20027654106925868"/>
          <c:w val="0.76994848291665952"/>
          <c:h val="0.60047118093744956"/>
        </c:manualLayout>
      </c:layout>
      <c:lineChart>
        <c:grouping val="standard"/>
        <c:varyColors val="0"/>
        <c:ser>
          <c:idx val="0"/>
          <c:order val="0"/>
          <c:tx>
            <c:strRef>
              <c:f>[3]Climate!$B$228</c:f>
              <c:strCache>
                <c:ptCount val="1"/>
                <c:pt idx="0">
                  <c:v>أبوظبي</c:v>
                </c:pt>
              </c:strCache>
            </c:strRef>
          </c:tx>
          <c:marker>
            <c:symbol val="none"/>
          </c:marker>
          <c:cat>
            <c:strRef>
              <c:f>[3]Climate!$A$229:$A$240</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[3]Climate!$B$229:$B$240</c:f>
              <c:numCache>
                <c:formatCode>General</c:formatCode>
                <c:ptCount val="12"/>
                <c:pt idx="0">
                  <c:v>68.806375326315234</c:v>
                </c:pt>
                <c:pt idx="1">
                  <c:v>62.296986607142848</c:v>
                </c:pt>
                <c:pt idx="2">
                  <c:v>58.073961133512555</c:v>
                </c:pt>
                <c:pt idx="3">
                  <c:v>49.211123431899637</c:v>
                </c:pt>
                <c:pt idx="4">
                  <c:v>50.497988152525757</c:v>
                </c:pt>
                <c:pt idx="5">
                  <c:v>56.744161610019276</c:v>
                </c:pt>
                <c:pt idx="6">
                  <c:v>51.495044522543992</c:v>
                </c:pt>
                <c:pt idx="7">
                  <c:v>56.453113686018455</c:v>
                </c:pt>
                <c:pt idx="8">
                  <c:v>59.332810838858457</c:v>
                </c:pt>
                <c:pt idx="9">
                  <c:v>59.793966643458276</c:v>
                </c:pt>
                <c:pt idx="10">
                  <c:v>60.526733153906818</c:v>
                </c:pt>
                <c:pt idx="11">
                  <c:v>63.683325424188979</c:v>
                </c:pt>
              </c:numCache>
            </c:numRef>
          </c:val>
          <c:smooth val="1"/>
        </c:ser>
        <c:ser>
          <c:idx val="1"/>
          <c:order val="1"/>
          <c:tx>
            <c:strRef>
              <c:f>[3]Climate!$C$228</c:f>
              <c:strCache>
                <c:ptCount val="1"/>
                <c:pt idx="0">
                  <c:v>العين</c:v>
                </c:pt>
              </c:strCache>
            </c:strRef>
          </c:tx>
          <c:marker>
            <c:symbol val="none"/>
          </c:marker>
          <c:cat>
            <c:strRef>
              <c:f>[3]Climate!$A$229:$A$240</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[3]Climate!$C$229:$C$240</c:f>
              <c:numCache>
                <c:formatCode>General</c:formatCode>
                <c:ptCount val="12"/>
                <c:pt idx="0">
                  <c:v>66.437882380027858</c:v>
                </c:pt>
                <c:pt idx="1">
                  <c:v>54.188439015652563</c:v>
                </c:pt>
                <c:pt idx="2">
                  <c:v>42.991061522406817</c:v>
                </c:pt>
                <c:pt idx="3">
                  <c:v>31.588772827096719</c:v>
                </c:pt>
                <c:pt idx="4">
                  <c:v>30.21180816683496</c:v>
                </c:pt>
                <c:pt idx="5">
                  <c:v>30.303695235665689</c:v>
                </c:pt>
                <c:pt idx="6">
                  <c:v>31.455614077966011</c:v>
                </c:pt>
                <c:pt idx="7">
                  <c:v>36.82612969846727</c:v>
                </c:pt>
                <c:pt idx="8">
                  <c:v>34.094341048648452</c:v>
                </c:pt>
                <c:pt idx="9">
                  <c:v>43.62883359628394</c:v>
                </c:pt>
                <c:pt idx="10">
                  <c:v>50.807453398931571</c:v>
                </c:pt>
                <c:pt idx="11">
                  <c:v>59.252307278900652</c:v>
                </c:pt>
              </c:numCache>
            </c:numRef>
          </c:val>
          <c:smooth val="1"/>
        </c:ser>
        <c:ser>
          <c:idx val="2"/>
          <c:order val="2"/>
          <c:tx>
            <c:strRef>
              <c:f>[3]Climate!$D$228</c:f>
              <c:strCache>
                <c:ptCount val="1"/>
                <c:pt idx="0">
                  <c:v>الغربية</c:v>
                </c:pt>
              </c:strCache>
            </c:strRef>
          </c:tx>
          <c:marker>
            <c:symbol val="none"/>
          </c:marker>
          <c:cat>
            <c:strRef>
              <c:f>[3]Climate!$A$229:$A$240</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[3]Climate!$D$229:$D$240</c:f>
              <c:numCache>
                <c:formatCode>General</c:formatCode>
                <c:ptCount val="12"/>
                <c:pt idx="0">
                  <c:v>74.371959338381259</c:v>
                </c:pt>
                <c:pt idx="1">
                  <c:v>60.601454704677934</c:v>
                </c:pt>
                <c:pt idx="2">
                  <c:v>50.351418757467151</c:v>
                </c:pt>
                <c:pt idx="3">
                  <c:v>41.674864222421341</c:v>
                </c:pt>
                <c:pt idx="4">
                  <c:v>37.184371337182306</c:v>
                </c:pt>
                <c:pt idx="5">
                  <c:v>35.676350250107845</c:v>
                </c:pt>
                <c:pt idx="6">
                  <c:v>42.187016593775454</c:v>
                </c:pt>
                <c:pt idx="7">
                  <c:v>47.946627583333253</c:v>
                </c:pt>
                <c:pt idx="8">
                  <c:v>47.469062464969483</c:v>
                </c:pt>
                <c:pt idx="9">
                  <c:v>54.6014717680128</c:v>
                </c:pt>
                <c:pt idx="10">
                  <c:v>60.068775930234061</c:v>
                </c:pt>
                <c:pt idx="11">
                  <c:v>70.487526876429513</c:v>
                </c:pt>
              </c:numCache>
            </c:numRef>
          </c:val>
          <c:smooth val="1"/>
        </c:ser>
        <c:ser>
          <c:idx val="3"/>
          <c:order val="3"/>
          <c:tx>
            <c:strRef>
              <c:f>[3]Climate!$E$228</c:f>
              <c:strCache>
                <c:ptCount val="1"/>
                <c:pt idx="0">
                  <c:v>الجزر</c:v>
                </c:pt>
              </c:strCache>
            </c:strRef>
          </c:tx>
          <c:marker>
            <c:symbol val="none"/>
          </c:marker>
          <c:cat>
            <c:strRef>
              <c:f>[3]Climate!$A$229:$A$240</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[3]Climate!$E$229:$E$240</c:f>
              <c:numCache>
                <c:formatCode>General</c:formatCode>
                <c:ptCount val="12"/>
                <c:pt idx="0">
                  <c:v>77.551211142614392</c:v>
                </c:pt>
                <c:pt idx="1">
                  <c:v>74.204638743595979</c:v>
                </c:pt>
                <c:pt idx="2">
                  <c:v>70.876286682347654</c:v>
                </c:pt>
                <c:pt idx="3">
                  <c:v>67.070415016365359</c:v>
                </c:pt>
                <c:pt idx="4">
                  <c:v>63.338724403077151</c:v>
                </c:pt>
                <c:pt idx="5">
                  <c:v>64.370840372937934</c:v>
                </c:pt>
                <c:pt idx="6">
                  <c:v>63.991456285955955</c:v>
                </c:pt>
                <c:pt idx="7">
                  <c:v>65.05008849695389</c:v>
                </c:pt>
                <c:pt idx="8">
                  <c:v>64.646160266072229</c:v>
                </c:pt>
                <c:pt idx="9">
                  <c:v>63.692881003398398</c:v>
                </c:pt>
                <c:pt idx="10">
                  <c:v>64.788616600656553</c:v>
                </c:pt>
                <c:pt idx="11">
                  <c:v>70.122755026637336</c:v>
                </c:pt>
              </c:numCache>
            </c:numRef>
          </c:val>
          <c:smooth val="1"/>
        </c:ser>
        <c:dLbls>
          <c:showLegendKey val="0"/>
          <c:showVal val="0"/>
          <c:showCatName val="0"/>
          <c:showSerName val="0"/>
          <c:showPercent val="0"/>
          <c:showBubbleSize val="0"/>
        </c:dLbls>
        <c:marker val="1"/>
        <c:smooth val="0"/>
        <c:axId val="200730496"/>
        <c:axId val="200732032"/>
      </c:lineChart>
      <c:catAx>
        <c:axId val="200730496"/>
        <c:scaling>
          <c:orientation val="maxMin"/>
        </c:scaling>
        <c:delete val="0"/>
        <c:axPos val="b"/>
        <c:numFmt formatCode="General" sourceLinked="1"/>
        <c:majorTickMark val="out"/>
        <c:minorTickMark val="none"/>
        <c:tickLblPos val="nextTo"/>
        <c:txPr>
          <a:bodyPr/>
          <a:lstStyle/>
          <a:p>
            <a:pPr>
              <a:defRPr lang="en-US"/>
            </a:pPr>
            <a:endParaRPr lang="en-US"/>
          </a:p>
        </c:txPr>
        <c:crossAx val="200732032"/>
        <c:crosses val="autoZero"/>
        <c:auto val="1"/>
        <c:lblAlgn val="ctr"/>
        <c:lblOffset val="100"/>
        <c:noMultiLvlLbl val="0"/>
      </c:catAx>
      <c:valAx>
        <c:axId val="200732032"/>
        <c:scaling>
          <c:orientation val="minMax"/>
        </c:scaling>
        <c:delete val="0"/>
        <c:axPos val="r"/>
        <c:majorGridlines/>
        <c:title>
          <c:tx>
            <c:rich>
              <a:bodyPr rot="-5400000" vert="horz"/>
              <a:lstStyle/>
              <a:p>
                <a:pPr>
                  <a:defRPr lang="en-US"/>
                </a:pPr>
                <a:r>
                  <a:rPr lang="en-US"/>
                  <a:t>%</a:t>
                </a:r>
              </a:p>
            </c:rich>
          </c:tx>
          <c:layout>
            <c:manualLayout>
              <c:xMode val="edge"/>
              <c:yMode val="edge"/>
              <c:x val="0.94466617274591225"/>
              <c:y val="0.47228552096116416"/>
            </c:manualLayout>
          </c:layout>
          <c:overlay val="0"/>
          <c:spPr>
            <a:noFill/>
            <a:ln w="25400">
              <a:noFill/>
            </a:ln>
          </c:spPr>
        </c:title>
        <c:numFmt formatCode="0" sourceLinked="0"/>
        <c:majorTickMark val="out"/>
        <c:minorTickMark val="none"/>
        <c:tickLblPos val="nextTo"/>
        <c:txPr>
          <a:bodyPr/>
          <a:lstStyle/>
          <a:p>
            <a:pPr>
              <a:defRPr lang="en-US"/>
            </a:pPr>
            <a:endParaRPr lang="en-US"/>
          </a:p>
        </c:txPr>
        <c:crossAx val="200730496"/>
        <c:crosses val="autoZero"/>
        <c:crossBetween val="between"/>
      </c:valAx>
    </c:plotArea>
    <c:legend>
      <c:legendPos val="t"/>
      <c:layout>
        <c:manualLayout>
          <c:xMode val="edge"/>
          <c:yMode val="edge"/>
          <c:x val="9.054118782198177E-2"/>
          <c:y val="6.3716828366932668E-2"/>
          <c:w val="0.77515371847665648"/>
          <c:h val="7.6812392571922253E-2"/>
        </c:manualLayout>
      </c:layout>
      <c:overlay val="0"/>
      <c:txPr>
        <a:bodyPr/>
        <a:lstStyle/>
        <a:p>
          <a:pPr rtl="0">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576234701286323E-2"/>
          <c:y val="0.12382376366429351"/>
          <c:w val="0.81682509565823735"/>
          <c:h val="0.69421072365954262"/>
        </c:manualLayout>
      </c:layout>
      <c:barChart>
        <c:barDir val="col"/>
        <c:grouping val="clustered"/>
        <c:varyColors val="0"/>
        <c:ser>
          <c:idx val="0"/>
          <c:order val="0"/>
          <c:spPr>
            <a:solidFill>
              <a:srgbClr val="948A54"/>
            </a:solidFill>
          </c:spPr>
          <c:invertIfNegative val="0"/>
          <c:dLbls>
            <c:dLbl>
              <c:idx val="0"/>
              <c:layout>
                <c:manualLayout>
                  <c:x val="0"/>
                  <c:y val="1.6806722689075987E-2"/>
                </c:manualLayout>
              </c:layout>
              <c:dLblPos val="outEnd"/>
              <c:showLegendKey val="0"/>
              <c:showVal val="1"/>
              <c:showCatName val="0"/>
              <c:showSerName val="0"/>
              <c:showPercent val="0"/>
              <c:showBubbleSize val="0"/>
            </c:dLbl>
            <c:dLbl>
              <c:idx val="1"/>
              <c:layout>
                <c:manualLayout>
                  <c:x val="-2.6773761713521516E-3"/>
                  <c:y val="1.1204481792717715E-2"/>
                </c:manualLayout>
              </c:layout>
              <c:dLblPos val="outEnd"/>
              <c:showLegendKey val="0"/>
              <c:showVal val="1"/>
              <c:showCatName val="0"/>
              <c:showSerName val="0"/>
              <c:showPercent val="0"/>
              <c:showBubbleSize val="0"/>
            </c:dLbl>
            <c:dLbl>
              <c:idx val="2"/>
              <c:layout>
                <c:manualLayout>
                  <c:x val="0"/>
                  <c:y val="1.1204481792717715E-2"/>
                </c:manualLayout>
              </c:layout>
              <c:dLblPos val="outEnd"/>
              <c:showLegendKey val="0"/>
              <c:showVal val="1"/>
              <c:showCatName val="0"/>
              <c:showSerName val="0"/>
              <c:showPercent val="0"/>
              <c:showBubbleSize val="0"/>
            </c:dLbl>
            <c:dLbl>
              <c:idx val="3"/>
              <c:layout>
                <c:manualLayout>
                  <c:x val="0"/>
                  <c:y val="1.6806722689075987E-2"/>
                </c:manualLayout>
              </c:layout>
              <c:dLblPos val="outEnd"/>
              <c:showLegendKey val="0"/>
              <c:showVal val="1"/>
              <c:showCatName val="0"/>
              <c:showSerName val="0"/>
              <c:showPercent val="0"/>
              <c:showBubbleSize val="0"/>
            </c:dLbl>
            <c:dLbl>
              <c:idx val="4"/>
              <c:layout>
                <c:manualLayout>
                  <c:x val="-2.7605244996550143E-3"/>
                  <c:y val="-1.680672268907598E-2"/>
                </c:manualLayout>
              </c:layout>
              <c:tx>
                <c:rich>
                  <a:bodyPr/>
                  <a:lstStyle/>
                  <a:p>
                    <a:pPr>
                      <a:defRPr/>
                    </a:pPr>
                    <a:r>
                      <a:rPr lang="en-US"/>
                      <a:t>0.8</a:t>
                    </a:r>
                  </a:p>
                </c:rich>
              </c:tx>
              <c:numFmt formatCode="#,##0" sourceLinked="0"/>
              <c:spPr/>
              <c:dLblPos val="outEnd"/>
              <c:showLegendKey val="0"/>
              <c:showVal val="1"/>
              <c:showCatName val="0"/>
              <c:showSerName val="0"/>
              <c:showPercent val="0"/>
              <c:showBubbleSize val="0"/>
            </c:dLbl>
            <c:numFmt formatCode="#,##0.0" sourceLinked="0"/>
            <c:dLblPos val="outEnd"/>
            <c:showLegendKey val="0"/>
            <c:showVal val="1"/>
            <c:showCatName val="0"/>
            <c:showSerName val="0"/>
            <c:showPercent val="0"/>
            <c:showBubbleSize val="0"/>
            <c:showLeaderLines val="0"/>
          </c:dLbls>
          <c:cat>
            <c:numRef>
              <c:f>Prices!$H$17:$H$23</c:f>
              <c:numCache>
                <c:formatCode>General</c:formatCode>
                <c:ptCount val="7"/>
                <c:pt idx="0">
                  <c:v>2005</c:v>
                </c:pt>
                <c:pt idx="1">
                  <c:v>2006</c:v>
                </c:pt>
                <c:pt idx="2">
                  <c:v>2007</c:v>
                </c:pt>
                <c:pt idx="3">
                  <c:v>2008</c:v>
                </c:pt>
                <c:pt idx="4">
                  <c:v>2009</c:v>
                </c:pt>
                <c:pt idx="5">
                  <c:v>2010</c:v>
                </c:pt>
                <c:pt idx="6">
                  <c:v>2011</c:v>
                </c:pt>
              </c:numCache>
            </c:numRef>
          </c:cat>
          <c:val>
            <c:numRef>
              <c:f>Prices!$I$17:$I$23</c:f>
              <c:numCache>
                <c:formatCode>0.0</c:formatCode>
                <c:ptCount val="7"/>
                <c:pt idx="0">
                  <c:v>6.2</c:v>
                </c:pt>
                <c:pt idx="1">
                  <c:v>8.3000000000000007</c:v>
                </c:pt>
                <c:pt idx="2">
                  <c:v>10.7</c:v>
                </c:pt>
                <c:pt idx="3">
                  <c:v>14.88</c:v>
                </c:pt>
                <c:pt idx="4">
                  <c:v>0.8</c:v>
                </c:pt>
                <c:pt idx="5">
                  <c:v>3.0611235310251033</c:v>
                </c:pt>
                <c:pt idx="6">
                  <c:v>1.8771568834009997</c:v>
                </c:pt>
              </c:numCache>
            </c:numRef>
          </c:val>
        </c:ser>
        <c:dLbls>
          <c:showLegendKey val="0"/>
          <c:showVal val="0"/>
          <c:showCatName val="0"/>
          <c:showSerName val="0"/>
          <c:showPercent val="0"/>
          <c:showBubbleSize val="0"/>
        </c:dLbls>
        <c:gapWidth val="150"/>
        <c:axId val="189534208"/>
        <c:axId val="189535744"/>
      </c:barChart>
      <c:catAx>
        <c:axId val="189534208"/>
        <c:scaling>
          <c:orientation val="maxMin"/>
        </c:scaling>
        <c:delete val="0"/>
        <c:axPos val="b"/>
        <c:numFmt formatCode="General" sourceLinked="1"/>
        <c:majorTickMark val="out"/>
        <c:minorTickMark val="none"/>
        <c:tickLblPos val="nextTo"/>
        <c:crossAx val="189535744"/>
        <c:crossesAt val="0"/>
        <c:auto val="1"/>
        <c:lblAlgn val="ctr"/>
        <c:lblOffset val="200"/>
        <c:noMultiLvlLbl val="0"/>
      </c:catAx>
      <c:valAx>
        <c:axId val="189535744"/>
        <c:scaling>
          <c:orientation val="minMax"/>
        </c:scaling>
        <c:delete val="0"/>
        <c:axPos val="r"/>
        <c:majorGridlines>
          <c:spPr>
            <a:ln>
              <a:solidFill>
                <a:srgbClr val="B2B2B2"/>
              </a:solidFill>
            </a:ln>
          </c:spPr>
        </c:majorGridlines>
        <c:title>
          <c:tx>
            <c:rich>
              <a:bodyPr rot="0" vert="wordArtVert"/>
              <a:lstStyle/>
              <a:p>
                <a:pPr>
                  <a:defRPr/>
                </a:pPr>
                <a:r>
                  <a:rPr lang="en-US"/>
                  <a:t>%</a:t>
                </a:r>
              </a:p>
            </c:rich>
          </c:tx>
          <c:layout>
            <c:manualLayout>
              <c:xMode val="edge"/>
              <c:yMode val="edge"/>
              <c:x val="0.950055424252229"/>
              <c:y val="0.41970098674374562"/>
            </c:manualLayout>
          </c:layout>
          <c:overlay val="0"/>
        </c:title>
        <c:numFmt formatCode="#,##0.0" sourceLinked="0"/>
        <c:majorTickMark val="out"/>
        <c:minorTickMark val="none"/>
        <c:tickLblPos val="nextTo"/>
        <c:spPr>
          <a:ln>
            <a:solidFill>
              <a:schemeClr val="bg1">
                <a:lumMod val="50000"/>
              </a:schemeClr>
            </a:solidFill>
          </a:ln>
        </c:spPr>
        <c:crossAx val="189534208"/>
        <c:crosses val="autoZero"/>
        <c:crossBetween val="between"/>
      </c:valAx>
      <c:spPr>
        <a:noFill/>
        <a:ln>
          <a:noFill/>
        </a:ln>
      </c:spPr>
    </c:plotArea>
    <c:plotVisOnly val="1"/>
    <c:dispBlanksAs val="gap"/>
    <c:showDLblsOverMax val="0"/>
  </c:chart>
  <c:spPr>
    <a:ln>
      <a:noFill/>
    </a:ln>
  </c:spPr>
  <c:printSettings>
    <c:headerFooter/>
    <c:pageMargins b="0.75000000000001099" l="0.70000000000000062" r="0.70000000000000062" t="0.75000000000001099"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534456953211427E-2"/>
          <c:y val="0.14457937253533804"/>
          <c:w val="0.73713042144886487"/>
          <c:h val="0.69739097288010365"/>
        </c:manualLayout>
      </c:layout>
      <c:lineChart>
        <c:grouping val="standard"/>
        <c:varyColors val="0"/>
        <c:ser>
          <c:idx val="0"/>
          <c:order val="0"/>
          <c:tx>
            <c:strRef>
              <c:f>[3]Climate!$B$441</c:f>
              <c:strCache>
                <c:ptCount val="1"/>
                <c:pt idx="0">
                  <c:v>أبوظبي</c:v>
                </c:pt>
              </c:strCache>
            </c:strRef>
          </c:tx>
          <c:marker>
            <c:symbol val="none"/>
          </c:marker>
          <c:cat>
            <c:strRef>
              <c:f>[3]Climate!$A$442:$A$453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[3]Climate!$B$442:$B$453</c:f>
              <c:numCache>
                <c:formatCode>General</c:formatCode>
                <c:ptCount val="12"/>
                <c:pt idx="0">
                  <c:v>3702.0443549327961</c:v>
                </c:pt>
                <c:pt idx="1">
                  <c:v>4892.563467142857</c:v>
                </c:pt>
                <c:pt idx="2">
                  <c:v>5901.7047713951615</c:v>
                </c:pt>
                <c:pt idx="3">
                  <c:v>6059.5177083333328</c:v>
                </c:pt>
                <c:pt idx="4">
                  <c:v>7228.7615591048389</c:v>
                </c:pt>
                <c:pt idx="5">
                  <c:v>7038.5545833611104</c:v>
                </c:pt>
                <c:pt idx="6">
                  <c:v>6573.5683467150538</c:v>
                </c:pt>
                <c:pt idx="7">
                  <c:v>6501.377755274194</c:v>
                </c:pt>
                <c:pt idx="8">
                  <c:v>6158.9625693333337</c:v>
                </c:pt>
                <c:pt idx="9">
                  <c:v>5304.0058468951611</c:v>
                </c:pt>
                <c:pt idx="10">
                  <c:v>4496.4602082222227</c:v>
                </c:pt>
                <c:pt idx="11">
                  <c:v>4194.6460348467745</c:v>
                </c:pt>
              </c:numCache>
            </c:numRef>
          </c:val>
          <c:smooth val="0"/>
        </c:ser>
        <c:ser>
          <c:idx val="1"/>
          <c:order val="1"/>
          <c:tx>
            <c:strRef>
              <c:f>[3]Climate!$C$441</c:f>
              <c:strCache>
                <c:ptCount val="1"/>
                <c:pt idx="0">
                  <c:v>العين</c:v>
                </c:pt>
              </c:strCache>
            </c:strRef>
          </c:tx>
          <c:marker>
            <c:symbol val="none"/>
          </c:marker>
          <c:cat>
            <c:strRef>
              <c:f>[3]Climate!$A$442:$A$453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[3]Climate!$C$442:$C$453</c:f>
              <c:numCache>
                <c:formatCode>General</c:formatCode>
                <c:ptCount val="12"/>
                <c:pt idx="0">
                  <c:v>3957.4209341868273</c:v>
                </c:pt>
                <c:pt idx="1">
                  <c:v>5203.9596586284079</c:v>
                </c:pt>
                <c:pt idx="2">
                  <c:v>6012.5040023393067</c:v>
                </c:pt>
                <c:pt idx="3">
                  <c:v>5979.0992134951048</c:v>
                </c:pt>
                <c:pt idx="4">
                  <c:v>7053.6991935866199</c:v>
                </c:pt>
                <c:pt idx="5">
                  <c:v>6746.5647244690408</c:v>
                </c:pt>
                <c:pt idx="6">
                  <c:v>6529.3937275866174</c:v>
                </c:pt>
                <c:pt idx="7">
                  <c:v>6415.266547195939</c:v>
                </c:pt>
                <c:pt idx="8">
                  <c:v>6440.8221913580246</c:v>
                </c:pt>
                <c:pt idx="9">
                  <c:v>5700.3243727921135</c:v>
                </c:pt>
                <c:pt idx="10">
                  <c:v>4702.8845678765429</c:v>
                </c:pt>
                <c:pt idx="11">
                  <c:v>4427.0613799677421</c:v>
                </c:pt>
              </c:numCache>
            </c:numRef>
          </c:val>
          <c:smooth val="0"/>
        </c:ser>
        <c:ser>
          <c:idx val="2"/>
          <c:order val="2"/>
          <c:tx>
            <c:strRef>
              <c:f>[3]Climate!$D$441</c:f>
              <c:strCache>
                <c:ptCount val="1"/>
                <c:pt idx="0">
                  <c:v>الغربية</c:v>
                </c:pt>
              </c:strCache>
            </c:strRef>
          </c:tx>
          <c:marker>
            <c:symbol val="none"/>
          </c:marker>
          <c:cat>
            <c:strRef>
              <c:f>[3]Climate!$A$442:$A$453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[3]Climate!$D$442:$D$453</c:f>
              <c:numCache>
                <c:formatCode>General</c:formatCode>
                <c:ptCount val="12"/>
                <c:pt idx="0">
                  <c:v>4095.6862007168461</c:v>
                </c:pt>
                <c:pt idx="1">
                  <c:v>5441.8995535714284</c:v>
                </c:pt>
                <c:pt idx="2">
                  <c:v>6082.9860215053777</c:v>
                </c:pt>
                <c:pt idx="3">
                  <c:v>6168.044027777778</c:v>
                </c:pt>
                <c:pt idx="4">
                  <c:v>7092.465322580646</c:v>
                </c:pt>
                <c:pt idx="5">
                  <c:v>6818.3161574074074</c:v>
                </c:pt>
                <c:pt idx="6">
                  <c:v>6636.7546545201112</c:v>
                </c:pt>
                <c:pt idx="7">
                  <c:v>6728.4208333333327</c:v>
                </c:pt>
                <c:pt idx="8">
                  <c:v>6300.2152777777774</c:v>
                </c:pt>
                <c:pt idx="9">
                  <c:v>5647.9464157706097</c:v>
                </c:pt>
                <c:pt idx="10">
                  <c:v>4682.5555555555557</c:v>
                </c:pt>
                <c:pt idx="11">
                  <c:v>4448.1685035842293</c:v>
                </c:pt>
              </c:numCache>
            </c:numRef>
          </c:val>
          <c:smooth val="0"/>
        </c:ser>
        <c:ser>
          <c:idx val="3"/>
          <c:order val="3"/>
          <c:tx>
            <c:strRef>
              <c:f>[3]Climate!$E$441</c:f>
              <c:strCache>
                <c:ptCount val="1"/>
                <c:pt idx="0">
                  <c:v>الجزر</c:v>
                </c:pt>
              </c:strCache>
            </c:strRef>
          </c:tx>
          <c:marker>
            <c:symbol val="none"/>
          </c:marker>
          <c:cat>
            <c:strRef>
              <c:f>[3]Climate!$A$442:$A$453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[3]Climate!$E$442:$E$453</c:f>
              <c:numCache>
                <c:formatCode>General</c:formatCode>
                <c:ptCount val="12"/>
                <c:pt idx="0">
                  <c:v>2897.6232525940864</c:v>
                </c:pt>
                <c:pt idx="1">
                  <c:v>4218.4024553571426</c:v>
                </c:pt>
                <c:pt idx="2">
                  <c:v>5179.3553763602149</c:v>
                </c:pt>
                <c:pt idx="3">
                  <c:v>5265.6837235756711</c:v>
                </c:pt>
                <c:pt idx="4">
                  <c:v>6305.1093022517925</c:v>
                </c:pt>
                <c:pt idx="5">
                  <c:v>6459.5704167500007</c:v>
                </c:pt>
                <c:pt idx="6">
                  <c:v>6040.4761425241932</c:v>
                </c:pt>
                <c:pt idx="7">
                  <c:v>6203.6762095564518</c:v>
                </c:pt>
                <c:pt idx="8">
                  <c:v>5560.9174999999996</c:v>
                </c:pt>
                <c:pt idx="9">
                  <c:v>4366.2937500806456</c:v>
                </c:pt>
                <c:pt idx="10">
                  <c:v>3205.0095386904759</c:v>
                </c:pt>
                <c:pt idx="11">
                  <c:v>3004.8651209193554</c:v>
                </c:pt>
              </c:numCache>
            </c:numRef>
          </c:val>
          <c:smooth val="0"/>
        </c:ser>
        <c:dLbls>
          <c:showLegendKey val="0"/>
          <c:showVal val="0"/>
          <c:showCatName val="0"/>
          <c:showSerName val="0"/>
          <c:showPercent val="0"/>
          <c:showBubbleSize val="0"/>
        </c:dLbls>
        <c:marker val="1"/>
        <c:smooth val="0"/>
        <c:axId val="201623424"/>
        <c:axId val="201624960"/>
      </c:lineChart>
      <c:catAx>
        <c:axId val="201623424"/>
        <c:scaling>
          <c:orientation val="maxMin"/>
        </c:scaling>
        <c:delete val="0"/>
        <c:axPos val="b"/>
        <c:numFmt formatCode="General" sourceLinked="1"/>
        <c:majorTickMark val="out"/>
        <c:minorTickMark val="none"/>
        <c:tickLblPos val="nextTo"/>
        <c:txPr>
          <a:bodyPr/>
          <a:lstStyle/>
          <a:p>
            <a:pPr>
              <a:defRPr lang="en-US"/>
            </a:pPr>
            <a:endParaRPr lang="en-US"/>
          </a:p>
        </c:txPr>
        <c:crossAx val="201624960"/>
        <c:crosses val="autoZero"/>
        <c:auto val="1"/>
        <c:lblAlgn val="ctr"/>
        <c:lblOffset val="100"/>
        <c:noMultiLvlLbl val="0"/>
      </c:catAx>
      <c:valAx>
        <c:axId val="201624960"/>
        <c:scaling>
          <c:orientation val="minMax"/>
        </c:scaling>
        <c:delete val="0"/>
        <c:axPos val="r"/>
        <c:majorGridlines/>
        <c:title>
          <c:tx>
            <c:rich>
              <a:bodyPr/>
              <a:lstStyle/>
              <a:p>
                <a:pPr>
                  <a:defRPr lang="en-US" sz="900" b="1" i="0" u="none" strike="noStrike" baseline="0">
                    <a:solidFill>
                      <a:srgbClr val="000000"/>
                    </a:solidFill>
                    <a:latin typeface="Calibri"/>
                    <a:ea typeface="Calibri"/>
                    <a:cs typeface="Calibri"/>
                  </a:defRPr>
                </a:pPr>
                <a:r>
                  <a:rPr lang="ar-AE" sz="900"/>
                  <a:t>وات/م</a:t>
                </a:r>
                <a:r>
                  <a:rPr lang="ar-AE" sz="900" baseline="30000"/>
                  <a:t>2</a:t>
                </a:r>
                <a:r>
                  <a:rPr lang="ar-AE" sz="900"/>
                  <a:t>/ساعة</a:t>
                </a:r>
              </a:p>
            </c:rich>
          </c:tx>
          <c:layout>
            <c:manualLayout>
              <c:xMode val="edge"/>
              <c:yMode val="edge"/>
              <c:x val="0.94212120896071194"/>
              <c:y val="0.30185291436970157"/>
            </c:manualLayout>
          </c:layout>
          <c:overlay val="0"/>
          <c:spPr>
            <a:noFill/>
            <a:ln w="25400">
              <a:noFill/>
            </a:ln>
          </c:spPr>
        </c:title>
        <c:numFmt formatCode="General" sourceLinked="1"/>
        <c:majorTickMark val="out"/>
        <c:minorTickMark val="none"/>
        <c:tickLblPos val="nextTo"/>
        <c:txPr>
          <a:bodyPr/>
          <a:lstStyle/>
          <a:p>
            <a:pPr>
              <a:defRPr lang="en-US" sz="900"/>
            </a:pPr>
            <a:endParaRPr lang="en-US"/>
          </a:p>
        </c:txPr>
        <c:crossAx val="201623424"/>
        <c:crosses val="autoZero"/>
        <c:crossBetween val="between"/>
      </c:valAx>
    </c:plotArea>
    <c:legend>
      <c:legendPos val="t"/>
      <c:layout>
        <c:manualLayout>
          <c:xMode val="edge"/>
          <c:yMode val="edge"/>
          <c:x val="5.360382638120649E-2"/>
          <c:y val="2.6691382466493909E-2"/>
          <c:w val="0.83009894638933879"/>
          <c:h val="8.0442992881597453E-2"/>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85660054130758E-2"/>
          <c:y val="7.8368439239212745E-2"/>
          <c:w val="0.77616321781802355"/>
          <c:h val="0.59228070175434055"/>
        </c:manualLayout>
      </c:layout>
      <c:lineChart>
        <c:grouping val="standard"/>
        <c:varyColors val="0"/>
        <c:ser>
          <c:idx val="0"/>
          <c:order val="0"/>
          <c:tx>
            <c:strRef>
              <c:f>[3]Climate!$J$45</c:f>
              <c:strCache>
                <c:ptCount val="1"/>
                <c:pt idx="0">
                  <c:v>أبوظبي -  درجات الحرارة الصغرى </c:v>
                </c:pt>
              </c:strCache>
            </c:strRef>
          </c:tx>
          <c:marker>
            <c:symbol val="none"/>
          </c:marker>
          <c:cat>
            <c:strRef>
              <c:f>[3]Climate!$I$47:$I$58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[3]Climate!$J$47:$J$58</c:f>
              <c:numCache>
                <c:formatCode>General</c:formatCode>
                <c:ptCount val="12"/>
                <c:pt idx="0">
                  <c:v>15.661854838709679</c:v>
                </c:pt>
                <c:pt idx="1">
                  <c:v>15.968035714285712</c:v>
                </c:pt>
                <c:pt idx="2">
                  <c:v>17.736693548387098</c:v>
                </c:pt>
                <c:pt idx="3">
                  <c:v>22.150416666666668</c:v>
                </c:pt>
                <c:pt idx="4">
                  <c:v>26.226854838709681</c:v>
                </c:pt>
                <c:pt idx="5">
                  <c:v>28.131125000000004</c:v>
                </c:pt>
                <c:pt idx="6">
                  <c:v>30.381774193548384</c:v>
                </c:pt>
                <c:pt idx="7">
                  <c:v>31.205000000000002</c:v>
                </c:pt>
                <c:pt idx="8">
                  <c:v>27.928916666666666</c:v>
                </c:pt>
                <c:pt idx="9">
                  <c:v>25.237096774193549</c:v>
                </c:pt>
                <c:pt idx="10">
                  <c:v>19.919416666666663</c:v>
                </c:pt>
                <c:pt idx="11">
                  <c:v>14.841653225806452</c:v>
                </c:pt>
              </c:numCache>
            </c:numRef>
          </c:val>
          <c:smooth val="1"/>
        </c:ser>
        <c:ser>
          <c:idx val="1"/>
          <c:order val="1"/>
          <c:tx>
            <c:strRef>
              <c:f>[3]Climate!$K$45</c:f>
              <c:strCache>
                <c:ptCount val="1"/>
                <c:pt idx="0">
                  <c:v>أبوظبي -  درجات الحرارة العظمى </c:v>
                </c:pt>
              </c:strCache>
            </c:strRef>
          </c:tx>
          <c:marker>
            <c:symbol val="none"/>
          </c:marker>
          <c:cat>
            <c:strRef>
              <c:f>[3]Climate!$I$47:$I$58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[3]Climate!$K$47:$K$58</c:f>
              <c:numCache>
                <c:formatCode>General</c:formatCode>
                <c:ptCount val="12"/>
                <c:pt idx="0">
                  <c:v>24.579354838709676</c:v>
                </c:pt>
                <c:pt idx="1">
                  <c:v>25.458392857142861</c:v>
                </c:pt>
                <c:pt idx="2">
                  <c:v>28.47879032258065</c:v>
                </c:pt>
                <c:pt idx="3">
                  <c:v>35.098583333333337</c:v>
                </c:pt>
                <c:pt idx="4">
                  <c:v>38.905967741935484</c:v>
                </c:pt>
                <c:pt idx="5">
                  <c:v>40.394666666666666</c:v>
                </c:pt>
                <c:pt idx="6">
                  <c:v>42.585161290322588</c:v>
                </c:pt>
                <c:pt idx="7">
                  <c:v>42.548225806451619</c:v>
                </c:pt>
                <c:pt idx="8">
                  <c:v>40.603083333333338</c:v>
                </c:pt>
                <c:pt idx="9">
                  <c:v>36.461209677419355</c:v>
                </c:pt>
                <c:pt idx="10">
                  <c:v>30.519499999999997</c:v>
                </c:pt>
                <c:pt idx="11">
                  <c:v>24.665967741935486</c:v>
                </c:pt>
              </c:numCache>
            </c:numRef>
          </c:val>
          <c:smooth val="1"/>
        </c:ser>
        <c:ser>
          <c:idx val="2"/>
          <c:order val="2"/>
          <c:tx>
            <c:strRef>
              <c:f>[3]Climate!$L$45</c:f>
              <c:strCache>
                <c:ptCount val="1"/>
                <c:pt idx="0">
                  <c:v>العين -  درجات الحرارة الصغرى</c:v>
                </c:pt>
              </c:strCache>
            </c:strRef>
          </c:tx>
          <c:marker>
            <c:symbol val="none"/>
          </c:marker>
          <c:cat>
            <c:strRef>
              <c:f>[3]Climate!$I$47:$I$58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[3]Climate!$L$47:$L$58</c:f>
              <c:numCache>
                <c:formatCode>General</c:formatCode>
                <c:ptCount val="12"/>
                <c:pt idx="0">
                  <c:v>13.180788530465948</c:v>
                </c:pt>
                <c:pt idx="1">
                  <c:v>13.735714285714288</c:v>
                </c:pt>
                <c:pt idx="2">
                  <c:v>15.867849462365591</c:v>
                </c:pt>
                <c:pt idx="3">
                  <c:v>21.840296296296298</c:v>
                </c:pt>
                <c:pt idx="4">
                  <c:v>25.773422939068102</c:v>
                </c:pt>
                <c:pt idx="5">
                  <c:v>28.024712962962962</c:v>
                </c:pt>
                <c:pt idx="6">
                  <c:v>29.564587813620076</c:v>
                </c:pt>
                <c:pt idx="7">
                  <c:v>30.301137992831539</c:v>
                </c:pt>
                <c:pt idx="8">
                  <c:v>27.142555555555557</c:v>
                </c:pt>
                <c:pt idx="9">
                  <c:v>23.154811827956994</c:v>
                </c:pt>
                <c:pt idx="10">
                  <c:v>17.859629629629627</c:v>
                </c:pt>
                <c:pt idx="11">
                  <c:v>12.070564516129032</c:v>
                </c:pt>
              </c:numCache>
            </c:numRef>
          </c:val>
          <c:smooth val="1"/>
        </c:ser>
        <c:ser>
          <c:idx val="3"/>
          <c:order val="3"/>
          <c:tx>
            <c:strRef>
              <c:f>[3]Climate!$M$45</c:f>
              <c:strCache>
                <c:ptCount val="1"/>
                <c:pt idx="0">
                  <c:v>العين -  درجات الحرارة العظمى</c:v>
                </c:pt>
              </c:strCache>
            </c:strRef>
          </c:tx>
          <c:marker>
            <c:symbol val="none"/>
          </c:marker>
          <c:cat>
            <c:strRef>
              <c:f>[3]Climate!$I$47:$I$58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[3]Climate!$M$47:$M$58</c:f>
              <c:numCache>
                <c:formatCode>General</c:formatCode>
                <c:ptCount val="12"/>
                <c:pt idx="0">
                  <c:v>23.999784946236559</c:v>
                </c:pt>
                <c:pt idx="1">
                  <c:v>25.87996031746032</c:v>
                </c:pt>
                <c:pt idx="2">
                  <c:v>30.3294623655914</c:v>
                </c:pt>
                <c:pt idx="3">
                  <c:v>35.491407407407408</c:v>
                </c:pt>
                <c:pt idx="4">
                  <c:v>41.083413978494619</c:v>
                </c:pt>
                <c:pt idx="5">
                  <c:v>43.883148148148145</c:v>
                </c:pt>
                <c:pt idx="6">
                  <c:v>43.141254480286733</c:v>
                </c:pt>
                <c:pt idx="7">
                  <c:v>43.635044802867391</c:v>
                </c:pt>
                <c:pt idx="8">
                  <c:v>41.535962962962969</c:v>
                </c:pt>
                <c:pt idx="9">
                  <c:v>36.197383512544803</c:v>
                </c:pt>
                <c:pt idx="10">
                  <c:v>29.910962962962962</c:v>
                </c:pt>
                <c:pt idx="11">
                  <c:v>24.967419354838707</c:v>
                </c:pt>
              </c:numCache>
            </c:numRef>
          </c:val>
          <c:smooth val="1"/>
        </c:ser>
        <c:ser>
          <c:idx val="4"/>
          <c:order val="4"/>
          <c:tx>
            <c:strRef>
              <c:f>[3]Climate!$N$45</c:f>
              <c:strCache>
                <c:ptCount val="1"/>
                <c:pt idx="0">
                  <c:v>الغربية-  درجات الحرارة الصغرى</c:v>
                </c:pt>
              </c:strCache>
            </c:strRef>
          </c:tx>
          <c:marker>
            <c:symbol val="none"/>
          </c:marker>
          <c:cat>
            <c:strRef>
              <c:f>[3]Climate!$I$47:$I$58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[3]Climate!$N$47:$N$58</c:f>
              <c:numCache>
                <c:formatCode>General</c:formatCode>
                <c:ptCount val="12"/>
                <c:pt idx="0">
                  <c:v>13.20069892473118</c:v>
                </c:pt>
                <c:pt idx="1">
                  <c:v>13.116428571428569</c:v>
                </c:pt>
                <c:pt idx="2">
                  <c:v>15.941397849462364</c:v>
                </c:pt>
                <c:pt idx="3">
                  <c:v>21.615333333333336</c:v>
                </c:pt>
                <c:pt idx="4">
                  <c:v>25.771827956989252</c:v>
                </c:pt>
                <c:pt idx="5">
                  <c:v>27.5855</c:v>
                </c:pt>
                <c:pt idx="6">
                  <c:v>29.704677419354841</c:v>
                </c:pt>
                <c:pt idx="7">
                  <c:v>30.21387096774194</c:v>
                </c:pt>
                <c:pt idx="8">
                  <c:v>26.650500000000005</c:v>
                </c:pt>
                <c:pt idx="9">
                  <c:v>22.913440860215058</c:v>
                </c:pt>
                <c:pt idx="10">
                  <c:v>17.932888888888886</c:v>
                </c:pt>
                <c:pt idx="11">
                  <c:v>12.071827956989248</c:v>
                </c:pt>
              </c:numCache>
            </c:numRef>
          </c:val>
          <c:smooth val="1"/>
        </c:ser>
        <c:ser>
          <c:idx val="5"/>
          <c:order val="5"/>
          <c:tx>
            <c:strRef>
              <c:f>[3]Climate!$O$45</c:f>
              <c:strCache>
                <c:ptCount val="1"/>
                <c:pt idx="0">
                  <c:v>الغربية-  درجات الحرارة العظمى</c:v>
                </c:pt>
              </c:strCache>
            </c:strRef>
          </c:tx>
          <c:marker>
            <c:symbol val="none"/>
          </c:marker>
          <c:cat>
            <c:strRef>
              <c:f>[3]Climate!$I$47:$I$58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[3]Climate!$O$47:$O$58</c:f>
              <c:numCache>
                <c:formatCode>General</c:formatCode>
                <c:ptCount val="12"/>
                <c:pt idx="0">
                  <c:v>24.290322580645164</c:v>
                </c:pt>
                <c:pt idx="1">
                  <c:v>26.536964285714291</c:v>
                </c:pt>
                <c:pt idx="2">
                  <c:v>30.100806451612897</c:v>
                </c:pt>
                <c:pt idx="3">
                  <c:v>36.143444444444448</c:v>
                </c:pt>
                <c:pt idx="4">
                  <c:v>41.378172043010757</c:v>
                </c:pt>
                <c:pt idx="5">
                  <c:v>43.666166666666669</c:v>
                </c:pt>
                <c:pt idx="6">
                  <c:v>43.826881720430116</c:v>
                </c:pt>
                <c:pt idx="7">
                  <c:v>43.648709677419355</c:v>
                </c:pt>
                <c:pt idx="8">
                  <c:v>41.459722222222226</c:v>
                </c:pt>
                <c:pt idx="9">
                  <c:v>36.296075268817212</c:v>
                </c:pt>
                <c:pt idx="10">
                  <c:v>29.894888888888886</c:v>
                </c:pt>
                <c:pt idx="11">
                  <c:v>24.129784946236558</c:v>
                </c:pt>
              </c:numCache>
            </c:numRef>
          </c:val>
          <c:smooth val="1"/>
        </c:ser>
        <c:ser>
          <c:idx val="6"/>
          <c:order val="6"/>
          <c:tx>
            <c:strRef>
              <c:f>[3]Climate!$P$45</c:f>
              <c:strCache>
                <c:ptCount val="1"/>
                <c:pt idx="0">
                  <c:v>الجزر -  درجات الحرارة الصغرى</c:v>
                </c:pt>
              </c:strCache>
            </c:strRef>
          </c:tx>
          <c:marker>
            <c:symbol val="none"/>
          </c:marker>
          <c:cat>
            <c:strRef>
              <c:f>[3]Climate!$I$47:$I$58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[3]Climate!$P$47:$P$58</c:f>
              <c:numCache>
                <c:formatCode>General</c:formatCode>
                <c:ptCount val="12"/>
                <c:pt idx="0">
                  <c:v>17.276774193548388</c:v>
                </c:pt>
                <c:pt idx="1">
                  <c:v>16.619910714285712</c:v>
                </c:pt>
                <c:pt idx="2">
                  <c:v>18.588508064516127</c:v>
                </c:pt>
                <c:pt idx="3">
                  <c:v>22.79660344827586</c:v>
                </c:pt>
                <c:pt idx="4">
                  <c:v>26.857862903225808</c:v>
                </c:pt>
                <c:pt idx="5">
                  <c:v>28.890416666666667</c:v>
                </c:pt>
                <c:pt idx="6">
                  <c:v>30.691048387096775</c:v>
                </c:pt>
                <c:pt idx="7">
                  <c:v>31.346693548387094</c:v>
                </c:pt>
                <c:pt idx="8">
                  <c:v>29.736749999999997</c:v>
                </c:pt>
                <c:pt idx="9">
                  <c:v>26.743145161290318</c:v>
                </c:pt>
                <c:pt idx="10">
                  <c:v>21.752458333333333</c:v>
                </c:pt>
                <c:pt idx="11">
                  <c:v>17.002580645161288</c:v>
                </c:pt>
              </c:numCache>
            </c:numRef>
          </c:val>
          <c:smooth val="1"/>
        </c:ser>
        <c:ser>
          <c:idx val="7"/>
          <c:order val="7"/>
          <c:tx>
            <c:strRef>
              <c:f>[3]Climate!$Q$45</c:f>
              <c:strCache>
                <c:ptCount val="1"/>
                <c:pt idx="0">
                  <c:v>الجزر -  درجات الحرارة العظمى</c:v>
                </c:pt>
              </c:strCache>
            </c:strRef>
          </c:tx>
          <c:marker>
            <c:symbol val="none"/>
          </c:marker>
          <c:cat>
            <c:strRef>
              <c:f>[3]Climate!$I$47:$I$58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[3]Climate!$Q$47:$Q$58</c:f>
              <c:numCache>
                <c:formatCode>General</c:formatCode>
                <c:ptCount val="12"/>
                <c:pt idx="0">
                  <c:v>22.673225806451612</c:v>
                </c:pt>
                <c:pt idx="1">
                  <c:v>23.594196428571429</c:v>
                </c:pt>
                <c:pt idx="2">
                  <c:v>25.855483870967745</c:v>
                </c:pt>
                <c:pt idx="3">
                  <c:v>32.153178160919538</c:v>
                </c:pt>
                <c:pt idx="4">
                  <c:v>36.415645161290321</c:v>
                </c:pt>
                <c:pt idx="5">
                  <c:v>38.465666666666664</c:v>
                </c:pt>
                <c:pt idx="6">
                  <c:v>40.020887096774196</c:v>
                </c:pt>
                <c:pt idx="7">
                  <c:v>39.913790322580645</c:v>
                </c:pt>
                <c:pt idx="8">
                  <c:v>37.711166666666664</c:v>
                </c:pt>
                <c:pt idx="9">
                  <c:v>33.81241935483871</c:v>
                </c:pt>
                <c:pt idx="10">
                  <c:v>28.206687500000001</c:v>
                </c:pt>
                <c:pt idx="11">
                  <c:v>22.387137096774193</c:v>
                </c:pt>
              </c:numCache>
            </c:numRef>
          </c:val>
          <c:smooth val="1"/>
        </c:ser>
        <c:dLbls>
          <c:showLegendKey val="0"/>
          <c:showVal val="0"/>
          <c:showCatName val="0"/>
          <c:showSerName val="0"/>
          <c:showPercent val="0"/>
          <c:showBubbleSize val="0"/>
        </c:dLbls>
        <c:marker val="1"/>
        <c:smooth val="0"/>
        <c:axId val="201049216"/>
        <c:axId val="201050752"/>
      </c:lineChart>
      <c:catAx>
        <c:axId val="201049216"/>
        <c:scaling>
          <c:orientation val="maxMin"/>
        </c:scaling>
        <c:delete val="0"/>
        <c:axPos val="b"/>
        <c:numFmt formatCode="General" sourceLinked="1"/>
        <c:majorTickMark val="out"/>
        <c:minorTickMark val="none"/>
        <c:tickLblPos val="nextTo"/>
        <c:txPr>
          <a:bodyPr/>
          <a:lstStyle/>
          <a:p>
            <a:pPr>
              <a:defRPr lang="en-US"/>
            </a:pPr>
            <a:endParaRPr lang="en-US"/>
          </a:p>
        </c:txPr>
        <c:crossAx val="201050752"/>
        <c:crosses val="autoZero"/>
        <c:auto val="1"/>
        <c:lblAlgn val="ctr"/>
        <c:lblOffset val="100"/>
        <c:noMultiLvlLbl val="0"/>
      </c:catAx>
      <c:valAx>
        <c:axId val="201050752"/>
        <c:scaling>
          <c:orientation val="minMax"/>
        </c:scaling>
        <c:delete val="0"/>
        <c:axPos val="r"/>
        <c:majorGridlines/>
        <c:title>
          <c:tx>
            <c:rich>
              <a:bodyPr rot="-5400000" vert="horz"/>
              <a:lstStyle/>
              <a:p>
                <a:pPr>
                  <a:defRPr lang="en-US"/>
                </a:pPr>
                <a:r>
                  <a:rPr lang="ar-AE" sz="1050" b="1" i="0" baseline="0"/>
                  <a:t>درجة مئوية</a:t>
                </a:r>
                <a:endParaRPr lang="ar-AE" sz="1050"/>
              </a:p>
            </c:rich>
          </c:tx>
          <c:layout>
            <c:manualLayout>
              <c:xMode val="edge"/>
              <c:yMode val="edge"/>
              <c:x val="0.94134094999374429"/>
              <c:y val="0.30342560121161327"/>
            </c:manualLayout>
          </c:layout>
          <c:overlay val="0"/>
        </c:title>
        <c:numFmt formatCode="0" sourceLinked="0"/>
        <c:majorTickMark val="none"/>
        <c:minorTickMark val="none"/>
        <c:tickLblPos val="nextTo"/>
        <c:spPr>
          <a:ln w="9525">
            <a:noFill/>
          </a:ln>
        </c:spPr>
        <c:txPr>
          <a:bodyPr/>
          <a:lstStyle/>
          <a:p>
            <a:pPr>
              <a:defRPr lang="en-US"/>
            </a:pPr>
            <a:endParaRPr lang="en-US"/>
          </a:p>
        </c:txPr>
        <c:crossAx val="201049216"/>
        <c:crosses val="autoZero"/>
        <c:crossBetween val="between"/>
      </c:valAx>
      <c:spPr>
        <a:noFill/>
        <a:ln w="25400">
          <a:noFill/>
        </a:ln>
      </c:spPr>
    </c:plotArea>
    <c:legend>
      <c:legendPos val="r"/>
      <c:layout>
        <c:manualLayout>
          <c:xMode val="edge"/>
          <c:yMode val="edge"/>
          <c:x val="4.5875336713208571E-2"/>
          <c:y val="0.79593344949528366"/>
          <c:w val="0.90609200945737711"/>
          <c:h val="0.17927200276436034"/>
        </c:manualLayout>
      </c:layout>
      <c:overlay val="0"/>
      <c:txPr>
        <a:bodyPr/>
        <a:lstStyle/>
        <a:p>
          <a:pPr>
            <a:defRPr lang="en-US" sz="9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40412296114867"/>
          <c:y val="0.16609875619576717"/>
          <c:w val="0.78996836341692844"/>
          <c:h val="0.62841223073046981"/>
        </c:manualLayout>
      </c:layout>
      <c:barChart>
        <c:barDir val="col"/>
        <c:grouping val="clustered"/>
        <c:varyColors val="0"/>
        <c:ser>
          <c:idx val="0"/>
          <c:order val="0"/>
          <c:tx>
            <c:strRef>
              <c:f>[3]Climate!$I$154</c:f>
              <c:strCache>
                <c:ptCount val="1"/>
                <c:pt idx="0">
                  <c:v>أبوظبي</c:v>
                </c:pt>
              </c:strCache>
            </c:strRef>
          </c:tx>
          <c:invertIfNegative val="0"/>
          <c:cat>
            <c:strRef>
              <c:f>[3]Climate!$H$155:$H$166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[3]Climate!$I$155:$I$166</c:f>
              <c:numCache>
                <c:formatCode>General</c:formatCode>
                <c:ptCount val="12"/>
                <c:pt idx="0">
                  <c:v>7.4049999999999994</c:v>
                </c:pt>
                <c:pt idx="1">
                  <c:v>0.1</c:v>
                </c:pt>
                <c:pt idx="2">
                  <c:v>0</c:v>
                </c:pt>
                <c:pt idx="3">
                  <c:v>3.6075000000000004</c:v>
                </c:pt>
                <c:pt idx="4">
                  <c:v>0</c:v>
                </c:pt>
                <c:pt idx="5">
                  <c:v>0</c:v>
                </c:pt>
                <c:pt idx="6">
                  <c:v>0</c:v>
                </c:pt>
                <c:pt idx="7">
                  <c:v>0</c:v>
                </c:pt>
                <c:pt idx="8">
                  <c:v>0.35</c:v>
                </c:pt>
                <c:pt idx="9">
                  <c:v>0.35</c:v>
                </c:pt>
                <c:pt idx="10">
                  <c:v>0.80500000000000005</c:v>
                </c:pt>
                <c:pt idx="11">
                  <c:v>0</c:v>
                </c:pt>
              </c:numCache>
            </c:numRef>
          </c:val>
        </c:ser>
        <c:ser>
          <c:idx val="1"/>
          <c:order val="1"/>
          <c:tx>
            <c:strRef>
              <c:f>[3]Climate!$J$154</c:f>
              <c:strCache>
                <c:ptCount val="1"/>
                <c:pt idx="0">
                  <c:v>العين</c:v>
                </c:pt>
              </c:strCache>
            </c:strRef>
          </c:tx>
          <c:invertIfNegative val="0"/>
          <c:cat>
            <c:strRef>
              <c:f>[3]Climate!$H$155:$H$166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[3]Climate!$J$155:$J$166</c:f>
              <c:numCache>
                <c:formatCode>General</c:formatCode>
                <c:ptCount val="12"/>
                <c:pt idx="0">
                  <c:v>10.437777777777777</c:v>
                </c:pt>
                <c:pt idx="1">
                  <c:v>0.1</c:v>
                </c:pt>
                <c:pt idx="2">
                  <c:v>0</c:v>
                </c:pt>
                <c:pt idx="3">
                  <c:v>5.4055555555555559</c:v>
                </c:pt>
                <c:pt idx="4">
                  <c:v>0.48888888888888893</c:v>
                </c:pt>
                <c:pt idx="5">
                  <c:v>0</c:v>
                </c:pt>
                <c:pt idx="6">
                  <c:v>1.6888888888888889</c:v>
                </c:pt>
                <c:pt idx="7">
                  <c:v>6.9788888888888891</c:v>
                </c:pt>
                <c:pt idx="8">
                  <c:v>0.66666666666666663</c:v>
                </c:pt>
                <c:pt idx="9">
                  <c:v>1.0900000000000001</c:v>
                </c:pt>
                <c:pt idx="10">
                  <c:v>0.47500000000000003</c:v>
                </c:pt>
                <c:pt idx="11">
                  <c:v>0</c:v>
                </c:pt>
              </c:numCache>
            </c:numRef>
          </c:val>
        </c:ser>
        <c:ser>
          <c:idx val="2"/>
          <c:order val="2"/>
          <c:tx>
            <c:strRef>
              <c:f>[3]Climate!$K$154</c:f>
              <c:strCache>
                <c:ptCount val="1"/>
                <c:pt idx="0">
                  <c:v>الغربية</c:v>
                </c:pt>
              </c:strCache>
            </c:strRef>
          </c:tx>
          <c:invertIfNegative val="0"/>
          <c:cat>
            <c:strRef>
              <c:f>[3]Climate!$H$155:$H$166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[3]Climate!$K$155:$K$166</c:f>
              <c:numCache>
                <c:formatCode>General</c:formatCode>
                <c:ptCount val="12"/>
                <c:pt idx="0">
                  <c:v>14.066666666666668</c:v>
                </c:pt>
                <c:pt idx="1">
                  <c:v>0.1</c:v>
                </c:pt>
                <c:pt idx="2">
                  <c:v>0.1</c:v>
                </c:pt>
                <c:pt idx="3">
                  <c:v>2.6666666666666665</c:v>
                </c:pt>
                <c:pt idx="4">
                  <c:v>0</c:v>
                </c:pt>
                <c:pt idx="5">
                  <c:v>0</c:v>
                </c:pt>
                <c:pt idx="6">
                  <c:v>0</c:v>
                </c:pt>
                <c:pt idx="7">
                  <c:v>2.5666666666666664</c:v>
                </c:pt>
                <c:pt idx="8">
                  <c:v>0</c:v>
                </c:pt>
                <c:pt idx="9">
                  <c:v>0</c:v>
                </c:pt>
                <c:pt idx="10">
                  <c:v>2.0666666666666664</c:v>
                </c:pt>
                <c:pt idx="11">
                  <c:v>0.1</c:v>
                </c:pt>
              </c:numCache>
            </c:numRef>
          </c:val>
        </c:ser>
        <c:ser>
          <c:idx val="3"/>
          <c:order val="3"/>
          <c:tx>
            <c:strRef>
              <c:f>[3]Climate!$L$154</c:f>
              <c:strCache>
                <c:ptCount val="1"/>
                <c:pt idx="0">
                  <c:v>الجزر</c:v>
                </c:pt>
              </c:strCache>
            </c:strRef>
          </c:tx>
          <c:invertIfNegative val="0"/>
          <c:cat>
            <c:strRef>
              <c:f>[3]Climate!$H$155:$H$166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[3]Climate!$L$155:$L$166</c:f>
              <c:numCache>
                <c:formatCode>General</c:formatCode>
                <c:ptCount val="12"/>
                <c:pt idx="0">
                  <c:v>10.350000000000001</c:v>
                </c:pt>
                <c:pt idx="1">
                  <c:v>0</c:v>
                </c:pt>
                <c:pt idx="2">
                  <c:v>0</c:v>
                </c:pt>
                <c:pt idx="3">
                  <c:v>1.6274999999999999</c:v>
                </c:pt>
                <c:pt idx="4">
                  <c:v>0</c:v>
                </c:pt>
                <c:pt idx="5">
                  <c:v>0</c:v>
                </c:pt>
                <c:pt idx="6">
                  <c:v>0</c:v>
                </c:pt>
                <c:pt idx="7">
                  <c:v>0</c:v>
                </c:pt>
                <c:pt idx="8">
                  <c:v>0</c:v>
                </c:pt>
                <c:pt idx="9">
                  <c:v>0</c:v>
                </c:pt>
                <c:pt idx="10">
                  <c:v>12.350000000000001</c:v>
                </c:pt>
                <c:pt idx="11">
                  <c:v>0</c:v>
                </c:pt>
              </c:numCache>
            </c:numRef>
          </c:val>
        </c:ser>
        <c:dLbls>
          <c:showLegendKey val="0"/>
          <c:showVal val="0"/>
          <c:showCatName val="0"/>
          <c:showSerName val="0"/>
          <c:showPercent val="0"/>
          <c:showBubbleSize val="0"/>
        </c:dLbls>
        <c:gapWidth val="150"/>
        <c:axId val="201094272"/>
        <c:axId val="201095808"/>
      </c:barChart>
      <c:catAx>
        <c:axId val="201094272"/>
        <c:scaling>
          <c:orientation val="maxMin"/>
        </c:scaling>
        <c:delete val="0"/>
        <c:axPos val="b"/>
        <c:numFmt formatCode="General" sourceLinked="1"/>
        <c:majorTickMark val="out"/>
        <c:minorTickMark val="none"/>
        <c:tickLblPos val="nextTo"/>
        <c:txPr>
          <a:bodyPr/>
          <a:lstStyle/>
          <a:p>
            <a:pPr>
              <a:defRPr lang="en-US"/>
            </a:pPr>
            <a:endParaRPr lang="en-US"/>
          </a:p>
        </c:txPr>
        <c:crossAx val="201095808"/>
        <c:crosses val="autoZero"/>
        <c:auto val="1"/>
        <c:lblAlgn val="ctr"/>
        <c:lblOffset val="100"/>
        <c:noMultiLvlLbl val="0"/>
      </c:catAx>
      <c:valAx>
        <c:axId val="201095808"/>
        <c:scaling>
          <c:orientation val="minMax"/>
        </c:scaling>
        <c:delete val="0"/>
        <c:axPos val="r"/>
        <c:majorGridlines/>
        <c:title>
          <c:tx>
            <c:rich>
              <a:bodyPr rot="-5400000" vert="horz"/>
              <a:lstStyle/>
              <a:p>
                <a:pPr>
                  <a:defRPr lang="ar-AE"/>
                </a:pPr>
                <a:r>
                  <a:rPr lang="ar-AE"/>
                  <a:t>مليمتر</a:t>
                </a:r>
                <a:endParaRPr lang="en-US"/>
              </a:p>
            </c:rich>
          </c:tx>
          <c:layout>
            <c:manualLayout>
              <c:xMode val="edge"/>
              <c:yMode val="edge"/>
              <c:x val="0.94996028787959463"/>
              <c:y val="0.41951341270250214"/>
            </c:manualLayout>
          </c:layout>
          <c:overlay val="0"/>
        </c:title>
        <c:numFmt formatCode="#,##0" sourceLinked="0"/>
        <c:majorTickMark val="out"/>
        <c:minorTickMark val="none"/>
        <c:tickLblPos val="nextTo"/>
        <c:txPr>
          <a:bodyPr/>
          <a:lstStyle/>
          <a:p>
            <a:pPr>
              <a:defRPr lang="en-US" sz="900"/>
            </a:pPr>
            <a:endParaRPr lang="en-US"/>
          </a:p>
        </c:txPr>
        <c:crossAx val="201094272"/>
        <c:crosses val="autoZero"/>
        <c:crossBetween val="between"/>
      </c:valAx>
    </c:plotArea>
    <c:legend>
      <c:legendPos val="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065638670166232"/>
          <c:y val="0.20869313210848645"/>
          <c:w val="0.45813188976377955"/>
          <c:h val="0.76355314960629916"/>
        </c:manualLayout>
      </c:layout>
      <c:pieChart>
        <c:varyColors val="1"/>
        <c:ser>
          <c:idx val="0"/>
          <c:order val="0"/>
          <c:dPt>
            <c:idx val="0"/>
            <c:bubble3D val="0"/>
            <c:spPr>
              <a:solidFill>
                <a:srgbClr val="BE9B55"/>
              </a:solidFill>
            </c:spPr>
          </c:dPt>
          <c:dPt>
            <c:idx val="1"/>
            <c:bubble3D val="0"/>
            <c:spPr>
              <a:solidFill>
                <a:srgbClr val="B2B2B2"/>
              </a:solidFill>
            </c:spPr>
          </c:dPt>
          <c:dPt>
            <c:idx val="2"/>
            <c:bubble3D val="0"/>
            <c:spPr>
              <a:solidFill>
                <a:srgbClr val="E63723"/>
              </a:solidFill>
            </c:spPr>
          </c:dPt>
          <c:dPt>
            <c:idx val="6"/>
            <c:bubble3D val="0"/>
            <c:spPr>
              <a:solidFill>
                <a:srgbClr val="F7C037"/>
              </a:solidFill>
            </c:spPr>
          </c:dPt>
          <c:dLbls>
            <c:dLbl>
              <c:idx val="0"/>
              <c:layout>
                <c:manualLayout>
                  <c:x val="-0.13981178915135609"/>
                  <c:y val="-0.22781031256838932"/>
                </c:manualLayout>
              </c:layout>
              <c:showLegendKey val="0"/>
              <c:showVal val="0"/>
              <c:showCatName val="0"/>
              <c:showSerName val="0"/>
              <c:showPercent val="1"/>
              <c:showBubbleSize val="0"/>
            </c:dLbl>
            <c:dLbl>
              <c:idx val="6"/>
              <c:layout>
                <c:manualLayout>
                  <c:x val="0.17854680664916886"/>
                  <c:y val="-3.2498279792773357E-3"/>
                </c:manualLayout>
              </c:layout>
              <c:showLegendKey val="0"/>
              <c:showVal val="0"/>
              <c:showCatName val="0"/>
              <c:showSerName val="0"/>
              <c:showPercent val="1"/>
              <c:showBubbleSize val="0"/>
            </c:dLbl>
            <c:numFmt formatCode="0.00%" sourceLinked="0"/>
            <c:showLegendKey val="0"/>
            <c:showVal val="0"/>
            <c:showCatName val="0"/>
            <c:showSerName val="0"/>
            <c:showPercent val="1"/>
            <c:showBubbleSize val="0"/>
            <c:showLeaderLines val="1"/>
          </c:dLbls>
          <c:cat>
            <c:strRef>
              <c:f>[3]Climate!$A$10:$A$16</c:f>
              <c:strCache>
                <c:ptCount val="7"/>
                <c:pt idx="0">
                  <c:v>أبوظبي</c:v>
                </c:pt>
                <c:pt idx="1">
                  <c:v>دبي</c:v>
                </c:pt>
                <c:pt idx="2">
                  <c:v>الشارقة</c:v>
                </c:pt>
                <c:pt idx="3">
                  <c:v>رأس الخيمة</c:v>
                </c:pt>
                <c:pt idx="4">
                  <c:v>الفجيرة</c:v>
                </c:pt>
                <c:pt idx="5">
                  <c:v>أم القيوين</c:v>
                </c:pt>
                <c:pt idx="6">
                  <c:v>عجمان</c:v>
                </c:pt>
              </c:strCache>
            </c:strRef>
          </c:cat>
          <c:val>
            <c:numRef>
              <c:f>[3]Climate!$C$10:$C$16</c:f>
              <c:numCache>
                <c:formatCode>General</c:formatCode>
                <c:ptCount val="7"/>
                <c:pt idx="0">
                  <c:v>67340</c:v>
                </c:pt>
                <c:pt idx="1">
                  <c:v>3885</c:v>
                </c:pt>
                <c:pt idx="2">
                  <c:v>2590</c:v>
                </c:pt>
                <c:pt idx="3">
                  <c:v>1684</c:v>
                </c:pt>
                <c:pt idx="4">
                  <c:v>1165</c:v>
                </c:pt>
                <c:pt idx="5">
                  <c:v>777</c:v>
                </c:pt>
                <c:pt idx="6">
                  <c:v>259</c:v>
                </c:pt>
              </c:numCache>
            </c:numRef>
          </c:val>
        </c:ser>
        <c:dLbls>
          <c:showLegendKey val="0"/>
          <c:showVal val="0"/>
          <c:showCatName val="0"/>
          <c:showSerName val="0"/>
          <c:showPercent val="1"/>
          <c:showBubbleSize val="0"/>
          <c:showLeaderLines val="1"/>
        </c:dLbls>
        <c:firstSliceAng val="0"/>
      </c:pieChart>
    </c:plotArea>
    <c:legend>
      <c:legendPos val="t"/>
      <c:layout>
        <c:manualLayout>
          <c:xMode val="edge"/>
          <c:yMode val="edge"/>
          <c:x val="4.8547900262467199E-2"/>
          <c:y val="2.5039119516777852E-2"/>
          <c:w val="0.91679308836395446"/>
          <c:h val="7.546337157987644E-2"/>
        </c:manualLayout>
      </c:layout>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200"/>
            </a:pPr>
            <a:r>
              <a:rPr lang="ar-AE" sz="1200"/>
              <a:t> </a:t>
            </a:r>
            <a:endParaRPr lang="en-US" sz="1200"/>
          </a:p>
        </c:rich>
      </c:tx>
      <c:overlay val="0"/>
    </c:title>
    <c:autoTitleDeleted val="0"/>
    <c:plotArea>
      <c:layout>
        <c:manualLayout>
          <c:layoutTarget val="inner"/>
          <c:xMode val="edge"/>
          <c:yMode val="edge"/>
          <c:x val="5.5882639855912408E-2"/>
          <c:y val="0.20400710790291304"/>
          <c:w val="0.77940684243737979"/>
          <c:h val="0.68778574956967564"/>
        </c:manualLayout>
      </c:layout>
      <c:barChart>
        <c:barDir val="col"/>
        <c:grouping val="stacked"/>
        <c:varyColors val="0"/>
        <c:ser>
          <c:idx val="1"/>
          <c:order val="0"/>
          <c:tx>
            <c:strRef>
              <c:f>[3]Environment!$AD$154</c:f>
              <c:strCache>
                <c:ptCount val="1"/>
                <c:pt idx="0">
                  <c:v>ثاني أكسيد الكبريت </c:v>
                </c:pt>
              </c:strCache>
            </c:strRef>
          </c:tx>
          <c:spPr>
            <a:solidFill>
              <a:srgbClr val="BE9B55"/>
            </a:solidFill>
          </c:spPr>
          <c:invertIfNegative val="0"/>
          <c:cat>
            <c:numRef>
              <c:f>[3]Environment!$AE$153:$AK$153</c:f>
              <c:numCache>
                <c:formatCode>General</c:formatCode>
                <c:ptCount val="7"/>
                <c:pt idx="0">
                  <c:v>2005</c:v>
                </c:pt>
                <c:pt idx="1">
                  <c:v>2006</c:v>
                </c:pt>
                <c:pt idx="2">
                  <c:v>2007</c:v>
                </c:pt>
                <c:pt idx="3">
                  <c:v>2008</c:v>
                </c:pt>
                <c:pt idx="4">
                  <c:v>2009</c:v>
                </c:pt>
                <c:pt idx="5">
                  <c:v>2010</c:v>
                </c:pt>
                <c:pt idx="6">
                  <c:v>2011</c:v>
                </c:pt>
              </c:numCache>
            </c:numRef>
          </c:cat>
          <c:val>
            <c:numRef>
              <c:f>[3]Environment!$AE$154:$AK$154</c:f>
              <c:numCache>
                <c:formatCode>General</c:formatCode>
                <c:ptCount val="7"/>
                <c:pt idx="0">
                  <c:v>262539</c:v>
                </c:pt>
                <c:pt idx="1">
                  <c:v>267739</c:v>
                </c:pt>
                <c:pt idx="2">
                  <c:v>212722</c:v>
                </c:pt>
                <c:pt idx="3">
                  <c:v>156674</c:v>
                </c:pt>
                <c:pt idx="4">
                  <c:v>185869.69</c:v>
                </c:pt>
                <c:pt idx="5">
                  <c:v>219022</c:v>
                </c:pt>
                <c:pt idx="6">
                  <c:v>208025</c:v>
                </c:pt>
              </c:numCache>
            </c:numRef>
          </c:val>
        </c:ser>
        <c:ser>
          <c:idx val="2"/>
          <c:order val="1"/>
          <c:tx>
            <c:strRef>
              <c:f>[3]Environment!$AD$155</c:f>
              <c:strCache>
                <c:ptCount val="1"/>
                <c:pt idx="0">
                  <c:v>أكاسيد النيتروجين</c:v>
                </c:pt>
              </c:strCache>
            </c:strRef>
          </c:tx>
          <c:spPr>
            <a:solidFill>
              <a:srgbClr val="B2B2B2"/>
            </a:solidFill>
          </c:spPr>
          <c:invertIfNegative val="0"/>
          <c:cat>
            <c:numRef>
              <c:f>[3]Environment!$AE$153:$AK$153</c:f>
              <c:numCache>
                <c:formatCode>General</c:formatCode>
                <c:ptCount val="7"/>
                <c:pt idx="0">
                  <c:v>2005</c:v>
                </c:pt>
                <c:pt idx="1">
                  <c:v>2006</c:v>
                </c:pt>
                <c:pt idx="2">
                  <c:v>2007</c:v>
                </c:pt>
                <c:pt idx="3">
                  <c:v>2008</c:v>
                </c:pt>
                <c:pt idx="4">
                  <c:v>2009</c:v>
                </c:pt>
                <c:pt idx="5">
                  <c:v>2010</c:v>
                </c:pt>
                <c:pt idx="6">
                  <c:v>2011</c:v>
                </c:pt>
              </c:numCache>
            </c:numRef>
          </c:cat>
          <c:val>
            <c:numRef>
              <c:f>[3]Environment!$AE$155:$AK$155</c:f>
              <c:numCache>
                <c:formatCode>General</c:formatCode>
                <c:ptCount val="7"/>
                <c:pt idx="0">
                  <c:v>56225</c:v>
                </c:pt>
                <c:pt idx="1">
                  <c:v>57332</c:v>
                </c:pt>
                <c:pt idx="2">
                  <c:v>55881</c:v>
                </c:pt>
                <c:pt idx="3">
                  <c:v>52755</c:v>
                </c:pt>
                <c:pt idx="4">
                  <c:v>54781.820000000007</c:v>
                </c:pt>
                <c:pt idx="5">
                  <c:v>58901</c:v>
                </c:pt>
                <c:pt idx="6">
                  <c:v>66105</c:v>
                </c:pt>
              </c:numCache>
            </c:numRef>
          </c:val>
        </c:ser>
        <c:ser>
          <c:idx val="0"/>
          <c:order val="2"/>
          <c:tx>
            <c:strRef>
              <c:f>[3]Environment!$AD$156</c:f>
              <c:strCache>
                <c:ptCount val="1"/>
                <c:pt idx="0">
                  <c:v>المركبات العضوية المتطايرة </c:v>
                </c:pt>
              </c:strCache>
            </c:strRef>
          </c:tx>
          <c:spPr>
            <a:solidFill>
              <a:srgbClr val="E63723"/>
            </a:solidFill>
          </c:spPr>
          <c:invertIfNegative val="0"/>
          <c:cat>
            <c:numRef>
              <c:f>[3]Environment!$AE$153:$AK$153</c:f>
              <c:numCache>
                <c:formatCode>General</c:formatCode>
                <c:ptCount val="7"/>
                <c:pt idx="0">
                  <c:v>2005</c:v>
                </c:pt>
                <c:pt idx="1">
                  <c:v>2006</c:v>
                </c:pt>
                <c:pt idx="2">
                  <c:v>2007</c:v>
                </c:pt>
                <c:pt idx="3">
                  <c:v>2008</c:v>
                </c:pt>
                <c:pt idx="4">
                  <c:v>2009</c:v>
                </c:pt>
                <c:pt idx="5">
                  <c:v>2010</c:v>
                </c:pt>
                <c:pt idx="6">
                  <c:v>2011</c:v>
                </c:pt>
              </c:numCache>
            </c:numRef>
          </c:cat>
          <c:val>
            <c:numRef>
              <c:f>[3]Environment!$AE$156:$AK$156</c:f>
              <c:numCache>
                <c:formatCode>General</c:formatCode>
                <c:ptCount val="7"/>
                <c:pt idx="0">
                  <c:v>64915</c:v>
                </c:pt>
                <c:pt idx="1">
                  <c:v>69339</c:v>
                </c:pt>
                <c:pt idx="2">
                  <c:v>66698</c:v>
                </c:pt>
                <c:pt idx="3">
                  <c:v>65475</c:v>
                </c:pt>
                <c:pt idx="4">
                  <c:v>57999.01</c:v>
                </c:pt>
                <c:pt idx="5">
                  <c:v>62170</c:v>
                </c:pt>
                <c:pt idx="6">
                  <c:v>85420</c:v>
                </c:pt>
              </c:numCache>
            </c:numRef>
          </c:val>
        </c:ser>
        <c:dLbls>
          <c:showLegendKey val="0"/>
          <c:showVal val="0"/>
          <c:showCatName val="0"/>
          <c:showSerName val="0"/>
          <c:showPercent val="0"/>
          <c:showBubbleSize val="0"/>
        </c:dLbls>
        <c:gapWidth val="150"/>
        <c:overlap val="100"/>
        <c:axId val="201253632"/>
        <c:axId val="201255168"/>
      </c:barChart>
      <c:catAx>
        <c:axId val="201253632"/>
        <c:scaling>
          <c:orientation val="maxMin"/>
        </c:scaling>
        <c:delete val="0"/>
        <c:axPos val="b"/>
        <c:numFmt formatCode="General" sourceLinked="1"/>
        <c:majorTickMark val="out"/>
        <c:minorTickMark val="none"/>
        <c:tickLblPos val="nextTo"/>
        <c:txPr>
          <a:bodyPr/>
          <a:lstStyle/>
          <a:p>
            <a:pPr>
              <a:defRPr lang="en-US"/>
            </a:pPr>
            <a:endParaRPr lang="en-US"/>
          </a:p>
        </c:txPr>
        <c:crossAx val="201255168"/>
        <c:crosses val="autoZero"/>
        <c:auto val="1"/>
        <c:lblAlgn val="ctr"/>
        <c:lblOffset val="100"/>
        <c:noMultiLvlLbl val="0"/>
      </c:catAx>
      <c:valAx>
        <c:axId val="201255168"/>
        <c:scaling>
          <c:orientation val="minMax"/>
        </c:scaling>
        <c:delete val="0"/>
        <c:axPos val="r"/>
        <c:majorGridlines/>
        <c:title>
          <c:tx>
            <c:rich>
              <a:bodyPr rot="-5400000" vert="horz"/>
              <a:lstStyle/>
              <a:p>
                <a:pPr>
                  <a:defRPr lang="en-US"/>
                </a:pPr>
                <a:r>
                  <a:rPr lang="ar-AE"/>
                  <a:t>طن</a:t>
                </a:r>
              </a:p>
            </c:rich>
          </c:tx>
          <c:layout>
            <c:manualLayout>
              <c:xMode val="edge"/>
              <c:yMode val="edge"/>
              <c:x val="0.9392035054851593"/>
              <c:y val="0.42401155946093566"/>
            </c:manualLayout>
          </c:layout>
          <c:overlay val="0"/>
        </c:title>
        <c:numFmt formatCode="#,##0" sourceLinked="0"/>
        <c:majorTickMark val="out"/>
        <c:minorTickMark val="none"/>
        <c:tickLblPos val="nextTo"/>
        <c:txPr>
          <a:bodyPr/>
          <a:lstStyle/>
          <a:p>
            <a:pPr>
              <a:defRPr lang="en-US"/>
            </a:pPr>
            <a:endParaRPr lang="en-US"/>
          </a:p>
        </c:txPr>
        <c:crossAx val="201253632"/>
        <c:crosses val="autoZero"/>
        <c:crossBetween val="between"/>
      </c:valAx>
    </c:plotArea>
    <c:legend>
      <c:legendPos val="t"/>
      <c:layout>
        <c:manualLayout>
          <c:xMode val="edge"/>
          <c:yMode val="edge"/>
          <c:x val="0.18261625683756777"/>
          <c:y val="8.6207849507013587E-2"/>
          <c:w val="0.57253070751128998"/>
          <c:h val="8.1722974656066955E-2"/>
        </c:manualLayout>
      </c:layout>
      <c:overlay val="0"/>
      <c:txPr>
        <a:bodyPr/>
        <a:lstStyle/>
        <a:p>
          <a:pPr>
            <a:defRPr lang="en-US"/>
          </a:pPr>
          <a:endParaRPr lang="en-US"/>
        </a:p>
      </c:txPr>
    </c:legend>
    <c:plotVisOnly val="1"/>
    <c:dispBlanksAs val="gap"/>
    <c:showDLblsOverMax val="0"/>
  </c:chart>
  <c:printSettings>
    <c:headerFooter/>
    <c:pageMargins b="0.75000000000001199" l="0.70000000000000062" r="0.70000000000000062" t="0.75000000000001199"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[3]Environment!$AD$258</c:f>
              <c:strCache>
                <c:ptCount val="1"/>
                <c:pt idx="0">
                  <c:v>أكاسيد النيتروجين </c:v>
                </c:pt>
              </c:strCache>
            </c:strRef>
          </c:tx>
          <c:spPr>
            <a:solidFill>
              <a:srgbClr val="BE9B55"/>
            </a:solidFill>
          </c:spPr>
          <c:invertIfNegative val="0"/>
          <c:cat>
            <c:numRef>
              <c:f>[3]Environment!$AE$256:$AK$256</c:f>
              <c:numCache>
                <c:formatCode>General</c:formatCode>
                <c:ptCount val="7"/>
                <c:pt idx="0">
                  <c:v>2005</c:v>
                </c:pt>
                <c:pt idx="1">
                  <c:v>2006</c:v>
                </c:pt>
                <c:pt idx="2">
                  <c:v>2007</c:v>
                </c:pt>
                <c:pt idx="3">
                  <c:v>2008</c:v>
                </c:pt>
                <c:pt idx="4">
                  <c:v>2009</c:v>
                </c:pt>
                <c:pt idx="5">
                  <c:v>2010</c:v>
                </c:pt>
                <c:pt idx="6">
                  <c:v>2011</c:v>
                </c:pt>
              </c:numCache>
            </c:numRef>
          </c:cat>
          <c:val>
            <c:numRef>
              <c:f>[3]Environment!$AE$258:$AK$258</c:f>
              <c:numCache>
                <c:formatCode>General</c:formatCode>
                <c:ptCount val="7"/>
                <c:pt idx="0">
                  <c:v>25161.27</c:v>
                </c:pt>
                <c:pt idx="1">
                  <c:v>24490.5</c:v>
                </c:pt>
                <c:pt idx="2">
                  <c:v>14512.77</c:v>
                </c:pt>
                <c:pt idx="3">
                  <c:v>11307.25</c:v>
                </c:pt>
                <c:pt idx="4">
                  <c:v>14479.630000000001</c:v>
                </c:pt>
                <c:pt idx="5">
                  <c:v>13481.088</c:v>
                </c:pt>
                <c:pt idx="6">
                  <c:v>13497</c:v>
                </c:pt>
              </c:numCache>
            </c:numRef>
          </c:val>
        </c:ser>
        <c:ser>
          <c:idx val="2"/>
          <c:order val="1"/>
          <c:tx>
            <c:strRef>
              <c:f>[3]Environment!$AD$257</c:f>
              <c:strCache>
                <c:ptCount val="1"/>
                <c:pt idx="0">
                  <c:v>ثاني أكسيد الكبريت </c:v>
                </c:pt>
              </c:strCache>
            </c:strRef>
          </c:tx>
          <c:spPr>
            <a:solidFill>
              <a:srgbClr val="B2B2B2"/>
            </a:solidFill>
          </c:spPr>
          <c:invertIfNegative val="0"/>
          <c:cat>
            <c:numRef>
              <c:f>[3]Environment!$AE$256:$AK$256</c:f>
              <c:numCache>
                <c:formatCode>General</c:formatCode>
                <c:ptCount val="7"/>
                <c:pt idx="0">
                  <c:v>2005</c:v>
                </c:pt>
                <c:pt idx="1">
                  <c:v>2006</c:v>
                </c:pt>
                <c:pt idx="2">
                  <c:v>2007</c:v>
                </c:pt>
                <c:pt idx="3">
                  <c:v>2008</c:v>
                </c:pt>
                <c:pt idx="4">
                  <c:v>2009</c:v>
                </c:pt>
                <c:pt idx="5">
                  <c:v>2010</c:v>
                </c:pt>
                <c:pt idx="6">
                  <c:v>2011</c:v>
                </c:pt>
              </c:numCache>
            </c:numRef>
          </c:cat>
          <c:val>
            <c:numRef>
              <c:f>[3]Environment!$AE$257:$AK$257</c:f>
              <c:numCache>
                <c:formatCode>General</c:formatCode>
                <c:ptCount val="7"/>
                <c:pt idx="0">
                  <c:v>1141.07</c:v>
                </c:pt>
                <c:pt idx="1">
                  <c:v>14369.72</c:v>
                </c:pt>
                <c:pt idx="2">
                  <c:v>5606.26</c:v>
                </c:pt>
                <c:pt idx="3">
                  <c:v>1233.47</c:v>
                </c:pt>
                <c:pt idx="4">
                  <c:v>5383.04</c:v>
                </c:pt>
                <c:pt idx="5">
                  <c:v>4240.0300000000007</c:v>
                </c:pt>
                <c:pt idx="6">
                  <c:v>2134</c:v>
                </c:pt>
              </c:numCache>
            </c:numRef>
          </c:val>
        </c:ser>
        <c:ser>
          <c:idx val="3"/>
          <c:order val="2"/>
          <c:tx>
            <c:strRef>
              <c:f>[3]Environment!$AD$259</c:f>
              <c:strCache>
                <c:ptCount val="1"/>
                <c:pt idx="0">
                  <c:v>المركبات العضوية المتطايرة </c:v>
                </c:pt>
              </c:strCache>
            </c:strRef>
          </c:tx>
          <c:spPr>
            <a:solidFill>
              <a:srgbClr val="E63723"/>
            </a:solidFill>
          </c:spPr>
          <c:invertIfNegative val="0"/>
          <c:cat>
            <c:numRef>
              <c:f>[3]Environment!$AE$256:$AK$256</c:f>
              <c:numCache>
                <c:formatCode>General</c:formatCode>
                <c:ptCount val="7"/>
                <c:pt idx="0">
                  <c:v>2005</c:v>
                </c:pt>
                <c:pt idx="1">
                  <c:v>2006</c:v>
                </c:pt>
                <c:pt idx="2">
                  <c:v>2007</c:v>
                </c:pt>
                <c:pt idx="3">
                  <c:v>2008</c:v>
                </c:pt>
                <c:pt idx="4">
                  <c:v>2009</c:v>
                </c:pt>
                <c:pt idx="5">
                  <c:v>2010</c:v>
                </c:pt>
                <c:pt idx="6">
                  <c:v>2011</c:v>
                </c:pt>
              </c:numCache>
            </c:numRef>
          </c:cat>
          <c:val>
            <c:numRef>
              <c:f>[3]Environment!$AE$259:$AK$259</c:f>
              <c:numCache>
                <c:formatCode>General</c:formatCode>
                <c:ptCount val="7"/>
                <c:pt idx="0">
                  <c:v>167.05999999999997</c:v>
                </c:pt>
                <c:pt idx="1">
                  <c:v>158.02000000000001</c:v>
                </c:pt>
                <c:pt idx="2">
                  <c:v>210.59</c:v>
                </c:pt>
                <c:pt idx="3">
                  <c:v>224.29</c:v>
                </c:pt>
                <c:pt idx="4">
                  <c:v>231.02999999999997</c:v>
                </c:pt>
                <c:pt idx="5">
                  <c:v>189</c:v>
                </c:pt>
                <c:pt idx="6">
                  <c:v>232</c:v>
                </c:pt>
              </c:numCache>
            </c:numRef>
          </c:val>
        </c:ser>
        <c:dLbls>
          <c:showLegendKey val="0"/>
          <c:showVal val="0"/>
          <c:showCatName val="0"/>
          <c:showSerName val="0"/>
          <c:showPercent val="0"/>
          <c:showBubbleSize val="0"/>
        </c:dLbls>
        <c:gapWidth val="150"/>
        <c:overlap val="100"/>
        <c:axId val="201417088"/>
        <c:axId val="201418624"/>
      </c:barChart>
      <c:catAx>
        <c:axId val="201417088"/>
        <c:scaling>
          <c:orientation val="maxMin"/>
        </c:scaling>
        <c:delete val="0"/>
        <c:axPos val="b"/>
        <c:numFmt formatCode="General" sourceLinked="1"/>
        <c:majorTickMark val="out"/>
        <c:minorTickMark val="none"/>
        <c:tickLblPos val="nextTo"/>
        <c:txPr>
          <a:bodyPr/>
          <a:lstStyle/>
          <a:p>
            <a:pPr>
              <a:defRPr lang="en-US"/>
            </a:pPr>
            <a:endParaRPr lang="en-US"/>
          </a:p>
        </c:txPr>
        <c:crossAx val="201418624"/>
        <c:crosses val="autoZero"/>
        <c:auto val="1"/>
        <c:lblAlgn val="ctr"/>
        <c:lblOffset val="100"/>
        <c:noMultiLvlLbl val="0"/>
      </c:catAx>
      <c:valAx>
        <c:axId val="201418624"/>
        <c:scaling>
          <c:orientation val="minMax"/>
        </c:scaling>
        <c:delete val="0"/>
        <c:axPos val="r"/>
        <c:majorGridlines/>
        <c:title>
          <c:tx>
            <c:rich>
              <a:bodyPr rot="-5400000" vert="horz"/>
              <a:lstStyle/>
              <a:p>
                <a:pPr>
                  <a:defRPr lang="en-US"/>
                </a:pPr>
                <a:r>
                  <a:rPr lang="ar-AE"/>
                  <a:t>طن</a:t>
                </a:r>
              </a:p>
            </c:rich>
          </c:tx>
          <c:overlay val="0"/>
        </c:title>
        <c:numFmt formatCode="#,##0" sourceLinked="0"/>
        <c:majorTickMark val="out"/>
        <c:minorTickMark val="none"/>
        <c:tickLblPos val="nextTo"/>
        <c:txPr>
          <a:bodyPr/>
          <a:lstStyle/>
          <a:p>
            <a:pPr>
              <a:defRPr lang="en-US"/>
            </a:pPr>
            <a:endParaRPr lang="en-US"/>
          </a:p>
        </c:txPr>
        <c:crossAx val="201417088"/>
        <c:crosses val="autoZero"/>
        <c:crossBetween val="between"/>
      </c:valAx>
    </c:plotArea>
    <c:legend>
      <c:legendPos val="t"/>
      <c:layout>
        <c:manualLayout>
          <c:xMode val="edge"/>
          <c:yMode val="edge"/>
          <c:x val="0.12248475891903478"/>
          <c:y val="4.6929967185975703E-2"/>
          <c:w val="0.58567531099394921"/>
          <c:h val="8.4863053182369114E-2"/>
        </c:manualLayout>
      </c:layout>
      <c:overlay val="0"/>
      <c:txPr>
        <a:bodyPr/>
        <a:lstStyle/>
        <a:p>
          <a:pPr>
            <a:defRPr lang="en-US"/>
          </a:pPr>
          <a:endParaRPr lang="en-US"/>
        </a:p>
      </c:txPr>
    </c:legend>
    <c:plotVisOnly val="1"/>
    <c:dispBlanksAs val="gap"/>
    <c:showDLblsOverMax val="0"/>
  </c:chart>
  <c:printSettings>
    <c:headerFooter/>
    <c:pageMargins b="0.75000000000001188" l="0.70000000000000062" r="0.70000000000000062" t="0.75000000000001188"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845167966521306"/>
          <c:y val="0.22161154855643045"/>
          <c:w val="0.30479312981215717"/>
          <c:h val="0.72690738657667797"/>
        </c:manualLayout>
      </c:layout>
      <c:pieChart>
        <c:varyColors val="1"/>
        <c:ser>
          <c:idx val="0"/>
          <c:order val="0"/>
          <c:spPr>
            <a:solidFill>
              <a:srgbClr val="996633"/>
            </a:solidFill>
          </c:spPr>
          <c:dPt>
            <c:idx val="0"/>
            <c:bubble3D val="0"/>
            <c:spPr>
              <a:solidFill>
                <a:srgbClr val="E63723"/>
              </a:solidFill>
            </c:spPr>
          </c:dPt>
          <c:dPt>
            <c:idx val="1"/>
            <c:bubble3D val="0"/>
            <c:spPr>
              <a:solidFill>
                <a:srgbClr val="B2B2B2"/>
              </a:solidFill>
            </c:spPr>
          </c:dPt>
          <c:dPt>
            <c:idx val="2"/>
            <c:bubble3D val="0"/>
            <c:spPr>
              <a:solidFill>
                <a:srgbClr val="BE9B55"/>
              </a:solidFill>
            </c:spPr>
          </c:dPt>
          <c:cat>
            <c:strRef>
              <c:f>[3]Environment!$A$329:$A$331</c:f>
              <c:strCache>
                <c:ptCount val="3"/>
                <c:pt idx="0">
                  <c:v>المياه الجوفية العذبة</c:v>
                </c:pt>
                <c:pt idx="1">
                  <c:v>المياه الجوفية قليلة الملوحة</c:v>
                </c:pt>
                <c:pt idx="2">
                  <c:v>المياه الجوفية المالحة</c:v>
                </c:pt>
              </c:strCache>
            </c:strRef>
          </c:cat>
          <c:val>
            <c:numRef>
              <c:f>[3]Environment!$E$329:$E$331</c:f>
              <c:numCache>
                <c:formatCode>General</c:formatCode>
                <c:ptCount val="3"/>
                <c:pt idx="0">
                  <c:v>16520</c:v>
                </c:pt>
                <c:pt idx="1">
                  <c:v>113350</c:v>
                </c:pt>
                <c:pt idx="2">
                  <c:v>505750</c:v>
                </c:pt>
              </c:numCache>
            </c:numRef>
          </c:val>
        </c:ser>
        <c:dLbls>
          <c:showLegendKey val="0"/>
          <c:showVal val="0"/>
          <c:showCatName val="0"/>
          <c:showSerName val="0"/>
          <c:showPercent val="1"/>
          <c:showBubbleSize val="0"/>
          <c:showLeaderLines val="0"/>
        </c:dLbls>
        <c:firstSliceAng val="0"/>
      </c:pieChart>
    </c:plotArea>
    <c:legend>
      <c:legendPos val="t"/>
      <c:layout>
        <c:manualLayout>
          <c:xMode val="edge"/>
          <c:yMode val="edge"/>
          <c:x val="0.17997013795747968"/>
          <c:y val="4.3068629691852434E-2"/>
          <c:w val="0.6038868022540107"/>
          <c:h val="9.7289101738781414E-2"/>
        </c:manualLayout>
      </c:layout>
      <c:overlay val="0"/>
      <c:txPr>
        <a:bodyPr/>
        <a:lstStyle/>
        <a:p>
          <a:pPr rtl="0">
            <a:defRPr lang="en-US" sz="1100" b="0"/>
          </a:pPr>
          <a:endParaRPr lang="en-US"/>
        </a:p>
      </c:txPr>
    </c:legend>
    <c:plotVisOnly val="1"/>
    <c:dispBlanksAs val="zero"/>
    <c:showDLblsOverMax val="0"/>
  </c:chart>
  <c:printSettings>
    <c:headerFooter/>
    <c:pageMargins b="0.75000000000001155" l="0.70000000000000062" r="0.70000000000000062" t="0.75000000000001155" header="0.30000000000000032" footer="0.30000000000000032"/>
    <c:pageSetup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46460386456735"/>
          <c:y val="0.12480143723637073"/>
          <c:w val="0.31337153869592971"/>
          <c:h val="0.8375304279295025"/>
        </c:manualLayout>
      </c:layout>
      <c:pieChart>
        <c:varyColors val="1"/>
        <c:ser>
          <c:idx val="0"/>
          <c:order val="0"/>
          <c:dPt>
            <c:idx val="0"/>
            <c:bubble3D val="0"/>
            <c:spPr>
              <a:solidFill>
                <a:srgbClr val="BE9B55"/>
              </a:solidFill>
            </c:spPr>
          </c:dPt>
          <c:dPt>
            <c:idx val="1"/>
            <c:bubble3D val="0"/>
            <c:spPr>
              <a:solidFill>
                <a:srgbClr val="B2B2B2"/>
              </a:solidFill>
            </c:spPr>
          </c:dPt>
          <c:dPt>
            <c:idx val="2"/>
            <c:bubble3D val="0"/>
            <c:spPr>
              <a:solidFill>
                <a:srgbClr val="E63723"/>
              </a:solidFill>
            </c:spPr>
          </c:dPt>
          <c:cat>
            <c:strRef>
              <c:f>[3]Environment!$C$421:$E$421</c:f>
              <c:strCache>
                <c:ptCount val="3"/>
                <c:pt idx="0">
                  <c:v>أبوظبي</c:v>
                </c:pt>
                <c:pt idx="1">
                  <c:v>العين </c:v>
                </c:pt>
                <c:pt idx="2">
                  <c:v>الغربية</c:v>
                </c:pt>
              </c:strCache>
            </c:strRef>
          </c:cat>
          <c:val>
            <c:numRef>
              <c:f>[3]Environment!$C$423:$E$423</c:f>
              <c:numCache>
                <c:formatCode>General</c:formatCode>
                <c:ptCount val="3"/>
                <c:pt idx="0">
                  <c:v>23245.175342465755</c:v>
                </c:pt>
                <c:pt idx="1">
                  <c:v>3360.0575342465754</c:v>
                </c:pt>
                <c:pt idx="2">
                  <c:v>1714.3150684931506</c:v>
                </c:pt>
              </c:numCache>
            </c:numRef>
          </c:val>
        </c:ser>
        <c:dLbls>
          <c:showLegendKey val="0"/>
          <c:showVal val="0"/>
          <c:showCatName val="0"/>
          <c:showSerName val="0"/>
          <c:showPercent val="1"/>
          <c:showBubbleSize val="0"/>
          <c:showLeaderLines val="0"/>
        </c:dLbls>
        <c:firstSliceAng val="0"/>
      </c:pieChart>
    </c:plotArea>
    <c:legend>
      <c:legendPos val="t"/>
      <c:overlay val="0"/>
      <c:txPr>
        <a:bodyPr/>
        <a:lstStyle/>
        <a:p>
          <a:pPr rtl="0">
            <a:defRPr lang="en-US"/>
          </a:pPr>
          <a:endParaRPr lang="en-US"/>
        </a:p>
      </c:txPr>
    </c:legend>
    <c:plotVisOnly val="1"/>
    <c:dispBlanksAs val="zero"/>
    <c:showDLblsOverMax val="0"/>
  </c:chart>
  <c:printSettings>
    <c:headerFooter/>
    <c:pageMargins b="0.75000000000000189" l="0.70000000000000062" r="0.70000000000000062" t="0.750000000000001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0"/>
    <c:plotArea>
      <c:layout>
        <c:manualLayout>
          <c:layoutTarget val="inner"/>
          <c:xMode val="edge"/>
          <c:yMode val="edge"/>
          <c:x val="9.5026335714259225E-2"/>
          <c:y val="6.7926617420245153E-2"/>
          <c:w val="0.83981561679790062"/>
          <c:h val="0.79869969378829409"/>
        </c:manualLayout>
      </c:layout>
      <c:barChart>
        <c:barDir val="bar"/>
        <c:grouping val="clustered"/>
        <c:varyColors val="0"/>
        <c:ser>
          <c:idx val="0"/>
          <c:order val="0"/>
          <c:spPr>
            <a:solidFill>
              <a:srgbClr val="948A54"/>
            </a:solidFill>
            <a:effectLst/>
            <a:scene3d>
              <a:camera prst="orthographicFront"/>
              <a:lightRig rig="threePt" dir="t">
                <a:rot lat="0" lon="0" rev="1200000"/>
              </a:lightRig>
            </a:scene3d>
            <a:sp3d/>
          </c:spPr>
          <c:invertIfNegative val="0"/>
          <c:dPt>
            <c:idx val="2"/>
            <c:invertIfNegative val="0"/>
            <c:bubble3D val="0"/>
            <c:spPr>
              <a:solidFill>
                <a:srgbClr val="E93723"/>
              </a:solidFill>
              <a:effectLst/>
              <a:scene3d>
                <a:camera prst="orthographicFront"/>
                <a:lightRig rig="threePt" dir="t">
                  <a:rot lat="0" lon="0" rev="1200000"/>
                </a:lightRig>
              </a:scene3d>
              <a:sp3d/>
            </c:spPr>
          </c:dPt>
          <c:cat>
            <c:strRef>
              <c:f>Prices!$A$34:$A$45</c:f>
              <c:strCache>
                <c:ptCount val="12"/>
                <c:pt idx="0">
                  <c:v>الأغذية والمشروبات غير الكحولية</c:v>
                </c:pt>
                <c:pt idx="1">
                  <c:v>المشروبات الكحولية والتبغ </c:v>
                </c:pt>
                <c:pt idx="2">
                  <c:v>الملابس والأحذية</c:v>
                </c:pt>
                <c:pt idx="3">
                  <c:v>السكن، والمياه، والكهرباء، والغاز، وأنواع الوقود الأخرى</c:v>
                </c:pt>
                <c:pt idx="4">
                  <c:v>التجهيزات والمعدات المنزلية وأعمال الصيانة الاعتيادية للبيوت</c:v>
                </c:pt>
                <c:pt idx="5">
                  <c:v>الصحة</c:v>
                </c:pt>
                <c:pt idx="6">
                  <c:v>النقل</c:v>
                </c:pt>
                <c:pt idx="7">
                  <c:v>الاتصالات</c:v>
                </c:pt>
                <c:pt idx="8">
                  <c:v>الترويح والثقافة</c:v>
                </c:pt>
                <c:pt idx="9">
                  <c:v>التعليم</c:v>
                </c:pt>
                <c:pt idx="10">
                  <c:v>الفنادق والمطاعم</c:v>
                </c:pt>
                <c:pt idx="11">
                  <c:v>سلع وخدمات متنوعة</c:v>
                </c:pt>
              </c:strCache>
            </c:strRef>
          </c:cat>
          <c:val>
            <c:numRef>
              <c:f>Prices!$C$34:$C$45</c:f>
              <c:numCache>
                <c:formatCode>0.0</c:formatCode>
                <c:ptCount val="12"/>
                <c:pt idx="0">
                  <c:v>7.5479857031688624</c:v>
                </c:pt>
                <c:pt idx="1">
                  <c:v>2.4776670949389512</c:v>
                </c:pt>
                <c:pt idx="2">
                  <c:v>-13.768653804138182</c:v>
                </c:pt>
                <c:pt idx="3">
                  <c:v>1.528897807561961</c:v>
                </c:pt>
                <c:pt idx="4">
                  <c:v>3.9072932848047515</c:v>
                </c:pt>
                <c:pt idx="5">
                  <c:v>0</c:v>
                </c:pt>
                <c:pt idx="6">
                  <c:v>5.0899287444226502</c:v>
                </c:pt>
                <c:pt idx="7">
                  <c:v>3.7251757006045807</c:v>
                </c:pt>
                <c:pt idx="8">
                  <c:v>0.99553440862621301</c:v>
                </c:pt>
                <c:pt idx="9">
                  <c:v>4.4525392097127963</c:v>
                </c:pt>
                <c:pt idx="10">
                  <c:v>3.2740191886366858</c:v>
                </c:pt>
                <c:pt idx="11">
                  <c:v>2.0423881604842791</c:v>
                </c:pt>
              </c:numCache>
            </c:numRef>
          </c:val>
        </c:ser>
        <c:dLbls>
          <c:showLegendKey val="0"/>
          <c:showVal val="0"/>
          <c:showCatName val="0"/>
          <c:showSerName val="0"/>
          <c:showPercent val="0"/>
          <c:showBubbleSize val="0"/>
        </c:dLbls>
        <c:gapWidth val="16"/>
        <c:overlap val="78"/>
        <c:axId val="189572608"/>
        <c:axId val="189574144"/>
      </c:barChart>
      <c:catAx>
        <c:axId val="189572608"/>
        <c:scaling>
          <c:orientation val="minMax"/>
        </c:scaling>
        <c:delete val="0"/>
        <c:axPos val="l"/>
        <c:numFmt formatCode="0.00" sourceLinked="1"/>
        <c:majorTickMark val="out"/>
        <c:minorTickMark val="none"/>
        <c:tickLblPos val="nextTo"/>
        <c:crossAx val="189574144"/>
        <c:crosses val="autoZero"/>
        <c:auto val="0"/>
        <c:lblAlgn val="ctr"/>
        <c:lblOffset val="100"/>
        <c:noMultiLvlLbl val="0"/>
      </c:catAx>
      <c:valAx>
        <c:axId val="189574144"/>
        <c:scaling>
          <c:orientation val="minMax"/>
          <c:min val="-15"/>
        </c:scaling>
        <c:delete val="0"/>
        <c:axPos val="b"/>
        <c:majorGridlines/>
        <c:numFmt formatCode="0.0" sourceLinked="0"/>
        <c:majorTickMark val="out"/>
        <c:minorTickMark val="none"/>
        <c:tickLblPos val="nextTo"/>
        <c:crossAx val="189572608"/>
        <c:crosses val="autoZero"/>
        <c:crossBetween val="between"/>
      </c:valAx>
      <c:spPr>
        <a:ln>
          <a:noFill/>
        </a:ln>
      </c:spPr>
    </c:plotArea>
    <c:plotVisOnly val="1"/>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283110280506286E-2"/>
          <c:y val="0.11776954658370908"/>
          <c:w val="0.84044679910671749"/>
          <c:h val="0.71713289655586965"/>
        </c:manualLayout>
      </c:layout>
      <c:lineChart>
        <c:grouping val="standard"/>
        <c:varyColors val="0"/>
        <c:ser>
          <c:idx val="0"/>
          <c:order val="0"/>
          <c:tx>
            <c:strRef>
              <c:f>Prices!$K$122</c:f>
              <c:strCache>
                <c:ptCount val="1"/>
                <c:pt idx="0">
                  <c:v>2010</c:v>
                </c:pt>
              </c:strCache>
            </c:strRef>
          </c:tx>
          <c:spPr>
            <a:ln>
              <a:solidFill>
                <a:srgbClr val="BE9B55"/>
              </a:solidFill>
            </a:ln>
          </c:spPr>
          <c:marker>
            <c:symbol val="none"/>
          </c:marker>
          <c:cat>
            <c:strRef>
              <c:f>Prices!$A$105:$A$116</c:f>
              <c:strCache>
                <c:ptCount val="12"/>
                <c:pt idx="0">
                  <c:v>يناير</c:v>
                </c:pt>
                <c:pt idx="1">
                  <c:v>فبراير</c:v>
                </c:pt>
                <c:pt idx="2">
                  <c:v>مارس</c:v>
                </c:pt>
                <c:pt idx="3">
                  <c:v>إبريل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Prices!$K$123:$K$134</c:f>
              <c:numCache>
                <c:formatCode>0.0</c:formatCode>
                <c:ptCount val="12"/>
                <c:pt idx="0">
                  <c:v>116.99063846263418</c:v>
                </c:pt>
                <c:pt idx="1">
                  <c:v>117.55052227203339</c:v>
                </c:pt>
                <c:pt idx="2">
                  <c:v>118.3725813507871</c:v>
                </c:pt>
                <c:pt idx="3">
                  <c:v>117.89300235491137</c:v>
                </c:pt>
                <c:pt idx="4">
                  <c:v>118.2201084982847</c:v>
                </c:pt>
                <c:pt idx="5">
                  <c:v>118.46883826274706</c:v>
                </c:pt>
                <c:pt idx="6">
                  <c:v>118.94758300655161</c:v>
                </c:pt>
                <c:pt idx="7">
                  <c:v>119.90694739509486</c:v>
                </c:pt>
                <c:pt idx="8">
                  <c:v>121.15147921084855</c:v>
                </c:pt>
                <c:pt idx="9">
                  <c:v>121.66786552806306</c:v>
                </c:pt>
                <c:pt idx="10">
                  <c:v>121.87762892547632</c:v>
                </c:pt>
                <c:pt idx="11">
                  <c:v>120.9112136950101</c:v>
                </c:pt>
              </c:numCache>
            </c:numRef>
          </c:val>
          <c:smooth val="0"/>
        </c:ser>
        <c:ser>
          <c:idx val="1"/>
          <c:order val="1"/>
          <c:tx>
            <c:strRef>
              <c:f>Prices!$L$122</c:f>
              <c:strCache>
                <c:ptCount val="1"/>
                <c:pt idx="0">
                  <c:v>2011</c:v>
                </c:pt>
              </c:strCache>
            </c:strRef>
          </c:tx>
          <c:spPr>
            <a:ln>
              <a:solidFill>
                <a:srgbClr val="E63723"/>
              </a:solidFill>
            </a:ln>
          </c:spPr>
          <c:marker>
            <c:symbol val="none"/>
          </c:marker>
          <c:cat>
            <c:strRef>
              <c:f>Prices!$A$105:$A$116</c:f>
              <c:strCache>
                <c:ptCount val="12"/>
                <c:pt idx="0">
                  <c:v>يناير</c:v>
                </c:pt>
                <c:pt idx="1">
                  <c:v>فبراير</c:v>
                </c:pt>
                <c:pt idx="2">
                  <c:v>مارس</c:v>
                </c:pt>
                <c:pt idx="3">
                  <c:v>إبريل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Prices!$L$123:$L$134</c:f>
              <c:numCache>
                <c:formatCode>0.0</c:formatCode>
                <c:ptCount val="12"/>
                <c:pt idx="0">
                  <c:v>121.04159491065158</c:v>
                </c:pt>
                <c:pt idx="1">
                  <c:v>121.21061348047404</c:v>
                </c:pt>
                <c:pt idx="2">
                  <c:v>120.67364808683432</c:v>
                </c:pt>
                <c:pt idx="3">
                  <c:v>120.29788309791816</c:v>
                </c:pt>
                <c:pt idx="4">
                  <c:v>120.68431763379431</c:v>
                </c:pt>
                <c:pt idx="5">
                  <c:v>121.30355821966938</c:v>
                </c:pt>
                <c:pt idx="6">
                  <c:v>121.68102405031298</c:v>
                </c:pt>
                <c:pt idx="7">
                  <c:v>121.8557543996655</c:v>
                </c:pt>
                <c:pt idx="8">
                  <c:v>122.33104807131143</c:v>
                </c:pt>
                <c:pt idx="9">
                  <c:v>122.72200067007097</c:v>
                </c:pt>
                <c:pt idx="10">
                  <c:v>122.62916050551731</c:v>
                </c:pt>
                <c:pt idx="11">
                  <c:v>122.40791167750007</c:v>
                </c:pt>
              </c:numCache>
            </c:numRef>
          </c:val>
          <c:smooth val="0"/>
        </c:ser>
        <c:dLbls>
          <c:showLegendKey val="0"/>
          <c:showVal val="0"/>
          <c:showCatName val="0"/>
          <c:showSerName val="0"/>
          <c:showPercent val="0"/>
          <c:showBubbleSize val="0"/>
        </c:dLbls>
        <c:marker val="1"/>
        <c:smooth val="0"/>
        <c:axId val="189664256"/>
        <c:axId val="189690624"/>
      </c:lineChart>
      <c:catAx>
        <c:axId val="189664256"/>
        <c:scaling>
          <c:orientation val="maxMin"/>
        </c:scaling>
        <c:delete val="0"/>
        <c:axPos val="b"/>
        <c:numFmt formatCode="General" sourceLinked="1"/>
        <c:majorTickMark val="out"/>
        <c:minorTickMark val="none"/>
        <c:tickLblPos val="nextTo"/>
        <c:crossAx val="189690624"/>
        <c:crosses val="autoZero"/>
        <c:auto val="1"/>
        <c:lblAlgn val="ctr"/>
        <c:lblOffset val="100"/>
        <c:noMultiLvlLbl val="0"/>
      </c:catAx>
      <c:valAx>
        <c:axId val="189690624"/>
        <c:scaling>
          <c:orientation val="minMax"/>
        </c:scaling>
        <c:delete val="0"/>
        <c:axPos val="r"/>
        <c:majorGridlines/>
        <c:numFmt formatCode="0" sourceLinked="0"/>
        <c:majorTickMark val="out"/>
        <c:minorTickMark val="none"/>
        <c:tickLblPos val="nextTo"/>
        <c:spPr>
          <a:ln>
            <a:solidFill>
              <a:srgbClr val="BE9B55"/>
            </a:solidFill>
          </a:ln>
        </c:spPr>
        <c:crossAx val="189664256"/>
        <c:crosses val="autoZero"/>
        <c:crossBetween val="between"/>
      </c:valAx>
      <c:spPr>
        <a:ln>
          <a:noFill/>
        </a:ln>
      </c:spPr>
    </c:plotArea>
    <c:legend>
      <c:legendPos val="r"/>
      <c:layout>
        <c:manualLayout>
          <c:xMode val="edge"/>
          <c:yMode val="edge"/>
          <c:x val="0.21744807489614978"/>
          <c:y val="0.50630523703555219"/>
          <c:w val="0.13673507347014693"/>
          <c:h val="0.18320650758350004"/>
        </c:manualLayout>
      </c:layout>
      <c:overlay val="0"/>
    </c:legend>
    <c:plotVisOnly val="1"/>
    <c:dispBlanksAs val="gap"/>
    <c:showDLblsOverMax val="0"/>
  </c:chart>
  <c:spPr>
    <a:ln>
      <a:noFill/>
    </a:ln>
  </c:spPr>
  <c:printSettings>
    <c:headerFooter/>
    <c:pageMargins b="0.75000000000000966" l="0.70000000000000062" r="0.70000000000000062" t="0.750000000000009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582093498894523E-2"/>
          <c:y val="4.8337659204145927E-2"/>
          <c:w val="0.89349804836033009"/>
          <c:h val="0.86562118866131543"/>
        </c:manualLayout>
      </c:layout>
      <c:barChart>
        <c:barDir val="col"/>
        <c:grouping val="clustered"/>
        <c:varyColors val="0"/>
        <c:ser>
          <c:idx val="0"/>
          <c:order val="0"/>
          <c:spPr>
            <a:solidFill>
              <a:srgbClr val="B4975A"/>
            </a:solidFill>
          </c:spPr>
          <c:invertIfNegative val="0"/>
          <c:dPt>
            <c:idx val="0"/>
            <c:invertIfNegative val="0"/>
            <c:bubble3D val="0"/>
            <c:spPr>
              <a:solidFill>
                <a:srgbClr val="948A54"/>
              </a:solidFill>
            </c:spPr>
          </c:dPt>
          <c:dPt>
            <c:idx val="1"/>
            <c:invertIfNegative val="0"/>
            <c:bubble3D val="0"/>
            <c:spPr>
              <a:solidFill>
                <a:srgbClr val="948A54"/>
              </a:solidFill>
            </c:spPr>
          </c:dPt>
          <c:dPt>
            <c:idx val="2"/>
            <c:invertIfNegative val="0"/>
            <c:bubble3D val="0"/>
            <c:spPr>
              <a:solidFill>
                <a:srgbClr val="E63723"/>
              </a:solidFill>
            </c:spPr>
          </c:dPt>
          <c:dPt>
            <c:idx val="3"/>
            <c:invertIfNegative val="0"/>
            <c:bubble3D val="0"/>
            <c:spPr>
              <a:solidFill>
                <a:srgbClr val="948A54"/>
              </a:solidFill>
            </c:spPr>
          </c:dPt>
          <c:dPt>
            <c:idx val="4"/>
            <c:invertIfNegative val="0"/>
            <c:bubble3D val="0"/>
            <c:spPr>
              <a:solidFill>
                <a:srgbClr val="948A54"/>
              </a:solidFill>
            </c:spPr>
          </c:dPt>
          <c:dPt>
            <c:idx val="5"/>
            <c:invertIfNegative val="0"/>
            <c:bubble3D val="0"/>
            <c:spPr>
              <a:solidFill>
                <a:srgbClr val="E63723"/>
              </a:solidFill>
            </c:spPr>
          </c:dPt>
          <c:dPt>
            <c:idx val="6"/>
            <c:invertIfNegative val="0"/>
            <c:bubble3D val="0"/>
            <c:spPr>
              <a:solidFill>
                <a:srgbClr val="948A54"/>
              </a:solidFill>
            </c:spPr>
          </c:dPt>
          <c:dPt>
            <c:idx val="7"/>
            <c:invertIfNegative val="0"/>
            <c:bubble3D val="0"/>
            <c:spPr>
              <a:solidFill>
                <a:srgbClr val="E63723"/>
              </a:solidFill>
            </c:spPr>
          </c:dPt>
          <c:dPt>
            <c:idx val="8"/>
            <c:invertIfNegative val="0"/>
            <c:bubble3D val="0"/>
            <c:spPr>
              <a:solidFill>
                <a:srgbClr val="948A54"/>
              </a:solidFill>
            </c:spPr>
          </c:dPt>
          <c:dPt>
            <c:idx val="10"/>
            <c:invertIfNegative val="0"/>
            <c:bubble3D val="0"/>
            <c:spPr>
              <a:solidFill>
                <a:srgbClr val="E63723"/>
              </a:solidFill>
            </c:spPr>
          </c:dPt>
          <c:dPt>
            <c:idx val="11"/>
            <c:invertIfNegative val="0"/>
            <c:bubble3D val="0"/>
            <c:spPr>
              <a:solidFill>
                <a:srgbClr val="E63723"/>
              </a:solidFill>
            </c:spPr>
          </c:dPt>
          <c:dPt>
            <c:idx val="12"/>
            <c:invertIfNegative val="0"/>
            <c:bubble3D val="0"/>
            <c:spPr>
              <a:solidFill>
                <a:srgbClr val="948A54"/>
              </a:solidFill>
            </c:spPr>
          </c:dPt>
          <c:dLbls>
            <c:dLbl>
              <c:idx val="2"/>
              <c:layout>
                <c:manualLayout>
                  <c:x val="4.7904200651459408E-3"/>
                  <c:y val="-6.0185163245420226E-2"/>
                </c:manualLayout>
              </c:layout>
              <c:showLegendKey val="0"/>
              <c:showVal val="1"/>
              <c:showCatName val="0"/>
              <c:showSerName val="0"/>
              <c:showPercent val="0"/>
              <c:showBubbleSize val="0"/>
            </c:dLbl>
            <c:dLbl>
              <c:idx val="7"/>
              <c:layout>
                <c:manualLayout>
                  <c:x val="1.8859921516322602E-7"/>
                  <c:y val="0.11574106308651827"/>
                </c:manualLayout>
              </c:layout>
              <c:showLegendKey val="0"/>
              <c:showVal val="1"/>
              <c:showCatName val="0"/>
              <c:showSerName val="0"/>
              <c:showPercent val="0"/>
              <c:showBubbleSize val="0"/>
            </c:dLbl>
            <c:dLbl>
              <c:idx val="9"/>
              <c:layout>
                <c:manualLayout>
                  <c:x val="0"/>
                  <c:y val="9.7222186781063522E-2"/>
                </c:manualLayout>
              </c:layout>
              <c:showLegendKey val="0"/>
              <c:showVal val="1"/>
              <c:showCatName val="0"/>
              <c:showSerName val="0"/>
              <c:showPercent val="0"/>
              <c:showBubbleSize val="0"/>
            </c:dLbl>
            <c:dLbl>
              <c:idx val="10"/>
              <c:layout>
                <c:manualLayout>
                  <c:x val="3.525679107495488E-7"/>
                  <c:y val="-1.7982434004718325E-2"/>
                </c:manualLayout>
              </c:layout>
              <c:showLegendKey val="0"/>
              <c:showVal val="1"/>
              <c:showCatName val="0"/>
              <c:showSerName val="0"/>
              <c:showPercent val="0"/>
              <c:showBubbleSize val="0"/>
            </c:dLbl>
            <c:dLbl>
              <c:idx val="11"/>
              <c:layout>
                <c:manualLayout>
                  <c:x val="0"/>
                  <c:y val="0.13888883825866213"/>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Prices!$A$151:$A$163</c:f>
              <c:strCache>
                <c:ptCount val="13"/>
                <c:pt idx="0">
                  <c:v>الإسمنت</c:v>
                </c:pt>
                <c:pt idx="1">
                  <c:v>البحص والرمل</c:v>
                </c:pt>
                <c:pt idx="2">
                  <c:v>الخرسانة</c:v>
                </c:pt>
                <c:pt idx="3">
                  <c:v>الحديد</c:v>
                </c:pt>
                <c:pt idx="4">
                  <c:v>الخشب</c:v>
                </c:pt>
                <c:pt idx="5">
                  <c:v>الطابوق</c:v>
                </c:pt>
                <c:pt idx="6">
                  <c:v>مواد التسقيف</c:v>
                </c:pt>
                <c:pt idx="7">
                  <c:v>الحجر الطبيعي</c:v>
                </c:pt>
                <c:pt idx="8">
                  <c:v>البلاط والرخام</c:v>
                </c:pt>
                <c:pt idx="9">
                  <c:v>الأدوات الصحية</c:v>
                </c:pt>
                <c:pt idx="10">
                  <c:v>الزجاج</c:v>
                </c:pt>
                <c:pt idx="11">
                  <c:v>أنابيب المياه والصرف الصحي</c:v>
                </c:pt>
                <c:pt idx="12">
                  <c:v>الديزل</c:v>
                </c:pt>
              </c:strCache>
            </c:strRef>
          </c:cat>
          <c:val>
            <c:numRef>
              <c:f>Prices!$D$151:$D$163</c:f>
              <c:numCache>
                <c:formatCode>0.0</c:formatCode>
                <c:ptCount val="13"/>
                <c:pt idx="0">
                  <c:v>0.82143555642480237</c:v>
                </c:pt>
                <c:pt idx="1">
                  <c:v>9.4537815126050475</c:v>
                </c:pt>
                <c:pt idx="2">
                  <c:v>-6.3911213164944485</c:v>
                </c:pt>
                <c:pt idx="3">
                  <c:v>15.060380863910822</c:v>
                </c:pt>
                <c:pt idx="4">
                  <c:v>0.61193268740440487</c:v>
                </c:pt>
                <c:pt idx="5">
                  <c:v>-9.6050870147255552</c:v>
                </c:pt>
                <c:pt idx="6">
                  <c:v>7.5144508670520196</c:v>
                </c:pt>
                <c:pt idx="7">
                  <c:v>-1.0394659004478939</c:v>
                </c:pt>
                <c:pt idx="8">
                  <c:v>1.5249780893952618</c:v>
                </c:pt>
                <c:pt idx="9">
                  <c:v>-3.3782832690519626E-2</c:v>
                </c:pt>
                <c:pt idx="10">
                  <c:v>-12.557723819454779</c:v>
                </c:pt>
                <c:pt idx="11">
                  <c:v>-1.5873015873015817</c:v>
                </c:pt>
                <c:pt idx="12">
                  <c:v>9.4590496742899006</c:v>
                </c:pt>
              </c:numCache>
            </c:numRef>
          </c:val>
        </c:ser>
        <c:dLbls>
          <c:showLegendKey val="0"/>
          <c:showVal val="0"/>
          <c:showCatName val="0"/>
          <c:showSerName val="0"/>
          <c:showPercent val="0"/>
          <c:showBubbleSize val="0"/>
        </c:dLbls>
        <c:gapWidth val="150"/>
        <c:axId val="189724160"/>
        <c:axId val="189725696"/>
      </c:barChart>
      <c:catAx>
        <c:axId val="189724160"/>
        <c:scaling>
          <c:orientation val="maxMin"/>
        </c:scaling>
        <c:delete val="0"/>
        <c:axPos val="b"/>
        <c:majorTickMark val="out"/>
        <c:minorTickMark val="none"/>
        <c:tickLblPos val="nextTo"/>
        <c:txPr>
          <a:bodyPr rot="-5400000"/>
          <a:lstStyle/>
          <a:p>
            <a:pPr>
              <a:defRPr/>
            </a:pPr>
            <a:endParaRPr lang="en-US"/>
          </a:p>
        </c:txPr>
        <c:crossAx val="189725696"/>
        <c:crosses val="autoZero"/>
        <c:auto val="1"/>
        <c:lblAlgn val="ctr"/>
        <c:lblOffset val="200"/>
        <c:noMultiLvlLbl val="0"/>
      </c:catAx>
      <c:valAx>
        <c:axId val="189725696"/>
        <c:scaling>
          <c:orientation val="minMax"/>
          <c:min val="-20"/>
        </c:scaling>
        <c:delete val="0"/>
        <c:axPos val="r"/>
        <c:majorGridlines/>
        <c:numFmt formatCode="0" sourceLinked="0"/>
        <c:majorTickMark val="out"/>
        <c:minorTickMark val="none"/>
        <c:tickLblPos val="nextTo"/>
        <c:crossAx val="189724160"/>
        <c:crosses val="autoZero"/>
        <c:crossBetween val="between"/>
        <c:majorUnit val="4"/>
        <c:minorUnit val="1"/>
      </c:valAx>
    </c:plotArea>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343767174254552E-2"/>
          <c:y val="0.12090690316042264"/>
          <c:w val="0.49608808781547248"/>
          <c:h val="0.87909309683959813"/>
        </c:manualLayout>
      </c:layout>
      <c:pieChart>
        <c:varyColors val="1"/>
        <c:ser>
          <c:idx val="0"/>
          <c:order val="0"/>
          <c:spPr>
            <a:effectLst/>
            <a:scene3d>
              <a:camera prst="orthographicFront"/>
              <a:lightRig rig="threePt" dir="t"/>
            </a:scene3d>
            <a:sp3d/>
          </c:spPr>
          <c:dPt>
            <c:idx val="0"/>
            <c:bubble3D val="0"/>
            <c:spPr>
              <a:solidFill>
                <a:srgbClr val="828182"/>
              </a:solidFill>
              <a:effectLst/>
              <a:scene3d>
                <a:camera prst="orthographicFront"/>
                <a:lightRig rig="threePt" dir="t"/>
              </a:scene3d>
              <a:sp3d/>
            </c:spPr>
          </c:dPt>
          <c:dPt>
            <c:idx val="1"/>
            <c:bubble3D val="0"/>
            <c:spPr>
              <a:solidFill>
                <a:schemeClr val="accent6">
                  <a:lumMod val="75000"/>
                </a:schemeClr>
              </a:solidFill>
              <a:effectLst/>
              <a:scene3d>
                <a:camera prst="orthographicFront"/>
                <a:lightRig rig="threePt" dir="t"/>
              </a:scene3d>
              <a:sp3d/>
            </c:spPr>
          </c:dPt>
          <c:dPt>
            <c:idx val="2"/>
            <c:bubble3D val="0"/>
            <c:spPr>
              <a:solidFill>
                <a:srgbClr val="948A54"/>
              </a:solidFill>
              <a:effectLst/>
              <a:scene3d>
                <a:camera prst="orthographicFront"/>
                <a:lightRig rig="threePt" dir="t"/>
              </a:scene3d>
              <a:sp3d/>
            </c:spPr>
          </c:dPt>
          <c:dPt>
            <c:idx val="3"/>
            <c:bubble3D val="0"/>
            <c:spPr>
              <a:solidFill>
                <a:srgbClr val="E93723"/>
              </a:solidFill>
              <a:effectLst/>
              <a:scene3d>
                <a:camera prst="orthographicFront"/>
                <a:lightRig rig="threePt" dir="t"/>
              </a:scene3d>
              <a:sp3d/>
            </c:spPr>
          </c:dPt>
          <c:dPt>
            <c:idx val="4"/>
            <c:bubble3D val="0"/>
            <c:spPr>
              <a:solidFill>
                <a:schemeClr val="accent3">
                  <a:lumMod val="75000"/>
                </a:schemeClr>
              </a:solidFill>
              <a:effectLst/>
              <a:scene3d>
                <a:camera prst="orthographicFront"/>
                <a:lightRig rig="threePt" dir="t"/>
              </a:scene3d>
              <a:sp3d/>
            </c:spPr>
          </c:dPt>
          <c:dLbls>
            <c:txPr>
              <a:bodyPr rot="0" vert="horz" anchor="t" anchorCtr="0"/>
              <a:lstStyle/>
              <a:p>
                <a:pPr>
                  <a:defRPr sz="1200" b="1" i="0" u="none" strike="noStrike" baseline="0">
                    <a:solidFill>
                      <a:srgbClr val="FFFFFF"/>
                    </a:solidFill>
                    <a:latin typeface="Calibri"/>
                    <a:ea typeface="Calibri"/>
                    <a:cs typeface="Calibri"/>
                  </a:defRPr>
                </a:pPr>
                <a:endParaRPr lang="en-US"/>
              </a:p>
            </c:txPr>
            <c:showLegendKey val="0"/>
            <c:showVal val="1"/>
            <c:showCatName val="0"/>
            <c:showSerName val="0"/>
            <c:showPercent val="0"/>
            <c:showBubbleSize val="0"/>
            <c:showLeaderLines val="1"/>
          </c:dLbls>
          <c:cat>
            <c:strRef>
              <c:f>GovFinance!$A$49:$A$53</c:f>
              <c:strCache>
                <c:ptCount val="5"/>
                <c:pt idx="0">
                  <c:v>مصروفات الدوائر المتكررة</c:v>
                </c:pt>
                <c:pt idx="1">
                  <c:v>مصروفات التطوير </c:v>
                </c:pt>
                <c:pt idx="2">
                  <c:v>المساهمة في نفقات الحكومة الاتحادية</c:v>
                </c:pt>
                <c:pt idx="3">
                  <c:v>المساعدات والقروض</c:v>
                </c:pt>
                <c:pt idx="4">
                  <c:v>مدفوعات رأسمالية</c:v>
                </c:pt>
              </c:strCache>
            </c:strRef>
          </c:cat>
          <c:val>
            <c:numRef>
              <c:f>GovFinance!$E$49:$E$53</c:f>
              <c:numCache>
                <c:formatCode>0.0</c:formatCode>
                <c:ptCount val="5"/>
                <c:pt idx="0">
                  <c:v>26.802621524316951</c:v>
                </c:pt>
                <c:pt idx="1">
                  <c:v>9.7134455593600588</c:v>
                </c:pt>
                <c:pt idx="2">
                  <c:v>30.900051594031115</c:v>
                </c:pt>
                <c:pt idx="3">
                  <c:v>25.723282504093213</c:v>
                </c:pt>
                <c:pt idx="4">
                  <c:v>6.8605988181986612</c:v>
                </c:pt>
              </c:numCache>
            </c:numRef>
          </c:val>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5239966873923727"/>
          <c:y val="0.32368744161217133"/>
          <c:w val="0.29862982486120787"/>
          <c:h val="0.51081676231149076"/>
        </c:manualLayout>
      </c:layout>
      <c:overlay val="0"/>
    </c:legend>
    <c:plotVisOnly val="1"/>
    <c:dispBlanksAs val="zero"/>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399" l="0.70000000000000062" r="0.70000000000000062" t="0.75000000000001399"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2.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image" Target="../media/image5.emf"/></Relationships>
</file>

<file path=xl/drawings/_rels/drawing22.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48.xml"/><Relationship Id="rId3" Type="http://schemas.openxmlformats.org/officeDocument/2006/relationships/chart" Target="../charts/chart43.xml"/><Relationship Id="rId7" Type="http://schemas.openxmlformats.org/officeDocument/2006/relationships/chart" Target="../charts/chart47.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6.xml"/><Relationship Id="rId5" Type="http://schemas.openxmlformats.org/officeDocument/2006/relationships/chart" Target="../charts/chart45.xml"/><Relationship Id="rId4" Type="http://schemas.openxmlformats.org/officeDocument/2006/relationships/chart" Target="../charts/chart44.xml"/></Relationships>
</file>

<file path=xl/drawings/_rels/drawing2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chart" Target="../charts/chart53.xml"/><Relationship Id="rId4" Type="http://schemas.openxmlformats.org/officeDocument/2006/relationships/chart" Target="../charts/chart52.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 Id="rId4" Type="http://schemas.openxmlformats.org/officeDocument/2006/relationships/chart" Target="../charts/chart5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0</xdr:colOff>
      <xdr:row>229</xdr:row>
      <xdr:rowOff>128059</xdr:rowOff>
    </xdr:from>
    <xdr:to>
      <xdr:col>3</xdr:col>
      <xdr:colOff>621242</xdr:colOff>
      <xdr:row>244</xdr:row>
      <xdr:rowOff>116418</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29631</xdr:colOff>
      <xdr:row>256</xdr:row>
      <xdr:rowOff>2</xdr:rowOff>
    </xdr:from>
    <xdr:to>
      <xdr:col>3</xdr:col>
      <xdr:colOff>444498</xdr:colOff>
      <xdr:row>269</xdr:row>
      <xdr:rowOff>128060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0.88833</cdr:x>
      <cdr:y>0.05532</cdr:y>
    </cdr:from>
    <cdr:to>
      <cdr:x>0.93233</cdr:x>
      <cdr:y>0.3956</cdr:y>
    </cdr:to>
    <cdr:sp macro="" textlink="">
      <cdr:nvSpPr>
        <cdr:cNvPr id="2" name="TextBox 1"/>
        <cdr:cNvSpPr txBox="1"/>
      </cdr:nvSpPr>
      <cdr:spPr>
        <a:xfrm xmlns:a="http://schemas.openxmlformats.org/drawingml/2006/main">
          <a:off x="5246033" y="247651"/>
          <a:ext cx="259842" cy="1523355"/>
        </a:xfrm>
        <a:prstGeom xmlns:a="http://schemas.openxmlformats.org/drawingml/2006/main" prst="rect">
          <a:avLst/>
        </a:prstGeom>
      </cdr:spPr>
      <cdr:txBody>
        <a:bodyPr xmlns:a="http://schemas.openxmlformats.org/drawingml/2006/main" vertOverflow="clip" vert="vert270" wrap="square" rtlCol="0" anchor="ctr"/>
        <a:lstStyle xmlns:a="http://schemas.openxmlformats.org/drawingml/2006/main"/>
        <a:p xmlns:a="http://schemas.openxmlformats.org/drawingml/2006/main">
          <a:pPr algn="ctr"/>
          <a:r>
            <a:rPr lang="ar-SA" sz="1100">
              <a:latin typeface="+mn-lt"/>
            </a:rPr>
            <a:t>مليون درهم</a:t>
          </a:r>
          <a:endParaRPr lang="en-US" sz="1100">
            <a:latin typeface="+mn-lt"/>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74084</xdr:colOff>
      <xdr:row>78</xdr:row>
      <xdr:rowOff>52917</xdr:rowOff>
    </xdr:from>
    <xdr:to>
      <xdr:col>4</xdr:col>
      <xdr:colOff>702734</xdr:colOff>
      <xdr:row>95</xdr:row>
      <xdr:rowOff>137583</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21166</xdr:colOff>
      <xdr:row>128</xdr:row>
      <xdr:rowOff>190499</xdr:rowOff>
    </xdr:from>
    <xdr:to>
      <xdr:col>4</xdr:col>
      <xdr:colOff>329141</xdr:colOff>
      <xdr:row>145</xdr:row>
      <xdr:rowOff>74082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21166</xdr:colOff>
      <xdr:row>182</xdr:row>
      <xdr:rowOff>116417</xdr:rowOff>
    </xdr:from>
    <xdr:to>
      <xdr:col>4</xdr:col>
      <xdr:colOff>649816</xdr:colOff>
      <xdr:row>200</xdr:row>
      <xdr:rowOff>10583</xdr:rowOff>
    </xdr:to>
    <xdr:graphicFrame macro="">
      <xdr:nvGraphicFramePr>
        <xdr:cNvPr id="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31750</xdr:colOff>
      <xdr:row>37</xdr:row>
      <xdr:rowOff>157690</xdr:rowOff>
    </xdr:from>
    <xdr:to>
      <xdr:col>4</xdr:col>
      <xdr:colOff>698500</xdr:colOff>
      <xdr:row>54</xdr:row>
      <xdr:rowOff>42332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10583</xdr:colOff>
      <xdr:row>126</xdr:row>
      <xdr:rowOff>125940</xdr:rowOff>
    </xdr:from>
    <xdr:to>
      <xdr:col>4</xdr:col>
      <xdr:colOff>465666</xdr:colOff>
      <xdr:row>147</xdr:row>
      <xdr:rowOff>31750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127000</xdr:colOff>
      <xdr:row>159</xdr:row>
      <xdr:rowOff>137581</xdr:rowOff>
    </xdr:from>
    <xdr:to>
      <xdr:col>4</xdr:col>
      <xdr:colOff>215900</xdr:colOff>
      <xdr:row>177</xdr:row>
      <xdr:rowOff>137582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21166</xdr:colOff>
      <xdr:row>209</xdr:row>
      <xdr:rowOff>95251</xdr:rowOff>
    </xdr:from>
    <xdr:to>
      <xdr:col>4</xdr:col>
      <xdr:colOff>110066</xdr:colOff>
      <xdr:row>225</xdr:row>
      <xdr:rowOff>127001</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84667</xdr:colOff>
      <xdr:row>178</xdr:row>
      <xdr:rowOff>179915</xdr:rowOff>
    </xdr:from>
    <xdr:to>
      <xdr:col>4</xdr:col>
      <xdr:colOff>173567</xdr:colOff>
      <xdr:row>196</xdr:row>
      <xdr:rowOff>21166</xdr:rowOff>
    </xdr:to>
    <xdr:pic>
      <xdr:nvPicPr>
        <xdr:cNvPr id="13" name="Picture 12"/>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54786850" y="40491832"/>
          <a:ext cx="5486400" cy="3079751"/>
        </a:xfrm>
        <a:prstGeom prst="rect">
          <a:avLst/>
        </a:prstGeom>
        <a:noFill/>
        <a:ln>
          <a:noFill/>
        </a:ln>
      </xdr:spPr>
    </xdr:pic>
    <xdr:clientData/>
  </xdr:twoCellAnchor>
  <xdr:twoCellAnchor editAs="oneCell">
    <xdr:from>
      <xdr:col>0</xdr:col>
      <xdr:colOff>381000</xdr:colOff>
      <xdr:row>54</xdr:row>
      <xdr:rowOff>169334</xdr:rowOff>
    </xdr:from>
    <xdr:to>
      <xdr:col>3</xdr:col>
      <xdr:colOff>529167</xdr:colOff>
      <xdr:row>70</xdr:row>
      <xdr:rowOff>127000</xdr:rowOff>
    </xdr:to>
    <xdr:pic>
      <xdr:nvPicPr>
        <xdr:cNvPr id="2" name="Picture 1"/>
        <xdr:cNvPicPr>
          <a:picLocks noChangeAspect="1"/>
        </xdr:cNvPicPr>
      </xdr:nvPicPr>
      <xdr:blipFill>
        <a:blip xmlns:r="http://schemas.openxmlformats.org/officeDocument/2006/relationships" r:embed="rId6"/>
        <a:stretch>
          <a:fillRect/>
        </a:stretch>
      </xdr:blipFill>
      <xdr:spPr>
        <a:xfrm>
          <a:off x="10055214417" y="14721417"/>
          <a:ext cx="4762500" cy="3005666"/>
        </a:xfrm>
        <a:prstGeom prst="rect">
          <a:avLst/>
        </a:prstGeom>
      </xdr:spPr>
    </xdr:pic>
    <xdr:clientData/>
  </xdr:twoCellAnchor>
</xdr:wsDr>
</file>

<file path=xl/drawings/drawing13.xml><?xml version="1.0" encoding="utf-8"?>
<c:userShapes xmlns:c="http://schemas.openxmlformats.org/drawingml/2006/chart">
  <cdr:relSizeAnchor xmlns:cdr="http://schemas.openxmlformats.org/drawingml/2006/chartDrawing">
    <cdr:from>
      <cdr:x>0.9158</cdr:x>
      <cdr:y>0.21312</cdr:y>
    </cdr:from>
    <cdr:to>
      <cdr:x>0.97599</cdr:x>
      <cdr:y>0.65679</cdr:y>
    </cdr:to>
    <cdr:sp macro="" textlink="">
      <cdr:nvSpPr>
        <cdr:cNvPr id="2" name="TextBox 1"/>
        <cdr:cNvSpPr txBox="1"/>
      </cdr:nvSpPr>
      <cdr:spPr>
        <a:xfrm xmlns:a="http://schemas.openxmlformats.org/drawingml/2006/main">
          <a:off x="4826716" y="550799"/>
          <a:ext cx="317231" cy="1146642"/>
        </a:xfrm>
        <a:prstGeom xmlns:a="http://schemas.openxmlformats.org/drawingml/2006/main" prst="rect">
          <a:avLst/>
        </a:prstGeom>
      </cdr:spPr>
      <cdr:txBody>
        <a:bodyPr xmlns:a="http://schemas.openxmlformats.org/drawingml/2006/main" vertOverflow="clip" vert="vert270" wrap="square" rtlCol="0" anchor="ctr"/>
        <a:lstStyle xmlns:a="http://schemas.openxmlformats.org/drawingml/2006/main"/>
        <a:p xmlns:a="http://schemas.openxmlformats.org/drawingml/2006/main">
          <a:pPr algn="ctr"/>
          <a:r>
            <a:rPr lang="ar-SA" sz="1100" b="0"/>
            <a:t>ميجاوات</a:t>
          </a:r>
          <a:r>
            <a:rPr lang="ar-SA" sz="1100" b="0" baseline="0"/>
            <a:t> ساعة</a:t>
          </a:r>
        </a:p>
        <a:p xmlns:a="http://schemas.openxmlformats.org/drawingml/2006/main">
          <a:endParaRPr lang="en-US" sz="1100"/>
        </a:p>
      </cdr:txBody>
    </cdr:sp>
  </cdr:relSizeAnchor>
</c:userShapes>
</file>

<file path=xl/drawings/drawing14.xml><?xml version="1.0" encoding="utf-8"?>
<c:userShapes xmlns:c="http://schemas.openxmlformats.org/drawingml/2006/chart">
  <cdr:relSizeAnchor xmlns:cdr="http://schemas.openxmlformats.org/drawingml/2006/chartDrawing">
    <cdr:from>
      <cdr:x>0.91458</cdr:x>
      <cdr:y>0.13252</cdr:y>
    </cdr:from>
    <cdr:to>
      <cdr:x>0.97208</cdr:x>
      <cdr:y>0.62168</cdr:y>
    </cdr:to>
    <cdr:sp macro="" textlink="">
      <cdr:nvSpPr>
        <cdr:cNvPr id="2" name="TextBox 1"/>
        <cdr:cNvSpPr txBox="1"/>
      </cdr:nvSpPr>
      <cdr:spPr>
        <a:xfrm xmlns:a="http://schemas.openxmlformats.org/drawingml/2006/main">
          <a:off x="5352645" y="455942"/>
          <a:ext cx="336524" cy="1683026"/>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ar-SA" sz="1100" b="0" baseline="0"/>
            <a:t>مليون جالون بريطاني</a:t>
          </a:r>
        </a:p>
        <a:p xmlns:a="http://schemas.openxmlformats.org/drawingml/2006/main">
          <a:endParaRPr lang="ar-SA" sz="1100" baseline="0"/>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28575</xdr:colOff>
      <xdr:row>51</xdr:row>
      <xdr:rowOff>52387</xdr:rowOff>
    </xdr:from>
    <xdr:to>
      <xdr:col>2</xdr:col>
      <xdr:colOff>733425</xdr:colOff>
      <xdr:row>66</xdr:row>
      <xdr:rowOff>80962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67</xdr:row>
      <xdr:rowOff>123825</xdr:rowOff>
    </xdr:from>
    <xdr:to>
      <xdr:col>4</xdr:col>
      <xdr:colOff>85725</xdr:colOff>
      <xdr:row>83</xdr:row>
      <xdr:rowOff>171450</xdr:rowOff>
    </xdr:to>
    <xdr:pic>
      <xdr:nvPicPr>
        <xdr:cNvPr id="4" name="Picture 3"/>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5562325" y="19783425"/>
          <a:ext cx="5476875" cy="2943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153</xdr:row>
      <xdr:rowOff>147637</xdr:rowOff>
    </xdr:from>
    <xdr:to>
      <xdr:col>4</xdr:col>
      <xdr:colOff>333375</xdr:colOff>
      <xdr:row>168</xdr:row>
      <xdr:rowOff>42862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47625</xdr:colOff>
      <xdr:row>80</xdr:row>
      <xdr:rowOff>28574</xdr:rowOff>
    </xdr:from>
    <xdr:to>
      <xdr:col>5</xdr:col>
      <xdr:colOff>381000</xdr:colOff>
      <xdr:row>95</xdr:row>
      <xdr:rowOff>152399</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4285975" y="23688674"/>
          <a:ext cx="5934075" cy="2981325"/>
        </a:xfrm>
        <a:prstGeom prst="rect">
          <a:avLst/>
        </a:prstGeom>
        <a:noFill/>
        <a:ln>
          <a:noFill/>
        </a:ln>
      </xdr:spPr>
    </xdr:pic>
    <xdr:clientData/>
  </xdr:twoCellAnchor>
</xdr:wsDr>
</file>

<file path=xl/drawings/drawing17.xml><?xml version="1.0" encoding="utf-8"?>
<c:userShapes xmlns:c="http://schemas.openxmlformats.org/drawingml/2006/chart">
  <cdr:relSizeAnchor xmlns:cdr="http://schemas.openxmlformats.org/drawingml/2006/chartDrawing">
    <cdr:from>
      <cdr:x>0.87488</cdr:x>
      <cdr:y>0.23696</cdr:y>
    </cdr:from>
    <cdr:to>
      <cdr:x>0.93113</cdr:x>
      <cdr:y>0.61543</cdr:y>
    </cdr:to>
    <cdr:sp macro="" textlink="">
      <cdr:nvSpPr>
        <cdr:cNvPr id="2" name="TextBox 1"/>
        <cdr:cNvSpPr txBox="1"/>
      </cdr:nvSpPr>
      <cdr:spPr>
        <a:xfrm xmlns:a="http://schemas.openxmlformats.org/drawingml/2006/main">
          <a:off x="4608279" y="618435"/>
          <a:ext cx="296286" cy="987750"/>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ar-SA" sz="1100" b="1"/>
            <a:t>ألف درهم</a:t>
          </a:r>
        </a:p>
        <a:p xmlns:a="http://schemas.openxmlformats.org/drawingml/2006/main">
          <a:endParaRPr lang="en-US" sz="1100"/>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9525</xdr:colOff>
      <xdr:row>7</xdr:row>
      <xdr:rowOff>218017</xdr:rowOff>
    </xdr:from>
    <xdr:to>
      <xdr:col>2</xdr:col>
      <xdr:colOff>685800</xdr:colOff>
      <xdr:row>24</xdr:row>
      <xdr:rowOff>47626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390525</xdr:colOff>
      <xdr:row>8</xdr:row>
      <xdr:rowOff>3174</xdr:rowOff>
    </xdr:from>
    <xdr:to>
      <xdr:col>5</xdr:col>
      <xdr:colOff>981074</xdr:colOff>
      <xdr:row>23</xdr:row>
      <xdr:rowOff>201082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134</xdr:row>
      <xdr:rowOff>0</xdr:rowOff>
    </xdr:from>
    <xdr:to>
      <xdr:col>5</xdr:col>
      <xdr:colOff>408333</xdr:colOff>
      <xdr:row>146</xdr:row>
      <xdr:rowOff>115957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99391</xdr:rowOff>
    </xdr:from>
    <xdr:to>
      <xdr:col>5</xdr:col>
      <xdr:colOff>8283</xdr:colOff>
      <xdr:row>17</xdr:row>
      <xdr:rowOff>124239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186267</xdr:colOff>
      <xdr:row>153</xdr:row>
      <xdr:rowOff>23282</xdr:rowOff>
    </xdr:from>
    <xdr:to>
      <xdr:col>5</xdr:col>
      <xdr:colOff>666751</xdr:colOff>
      <xdr:row>167</xdr:row>
      <xdr:rowOff>179917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19049</xdr:colOff>
      <xdr:row>289</xdr:row>
      <xdr:rowOff>31750</xdr:rowOff>
    </xdr:from>
    <xdr:to>
      <xdr:col>5</xdr:col>
      <xdr:colOff>613833</xdr:colOff>
      <xdr:row>302</xdr:row>
      <xdr:rowOff>179916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0.93261</cdr:x>
      <cdr:y>0.23351</cdr:y>
    </cdr:from>
    <cdr:to>
      <cdr:x>0.97557</cdr:x>
      <cdr:y>0.6668</cdr:y>
    </cdr:to>
    <cdr:sp macro="" textlink="">
      <cdr:nvSpPr>
        <cdr:cNvPr id="3" name="TextBox 1"/>
        <cdr:cNvSpPr txBox="1"/>
      </cdr:nvSpPr>
      <cdr:spPr>
        <a:xfrm xmlns:a="http://schemas.openxmlformats.org/drawingml/2006/main">
          <a:off x="5257806" y="629937"/>
          <a:ext cx="242197" cy="1168882"/>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SA" sz="1100">
              <a:latin typeface="+mn-lt"/>
            </a:rPr>
            <a:t>مليون درهم</a:t>
          </a:r>
          <a:endParaRPr lang="en-US" sz="1100">
            <a:latin typeface="+mn-lt"/>
          </a:endParaRPr>
        </a:p>
      </cdr:txBody>
    </cdr:sp>
  </cdr:relSizeAnchor>
  <cdr:relSizeAnchor xmlns:cdr="http://schemas.openxmlformats.org/drawingml/2006/chartDrawing">
    <cdr:from>
      <cdr:x>0.93261</cdr:x>
      <cdr:y>0.23351</cdr:y>
    </cdr:from>
    <cdr:to>
      <cdr:x>0.97557</cdr:x>
      <cdr:y>0.6668</cdr:y>
    </cdr:to>
    <cdr:sp macro="" textlink="">
      <cdr:nvSpPr>
        <cdr:cNvPr id="2" name="TextBox 1"/>
        <cdr:cNvSpPr txBox="1"/>
      </cdr:nvSpPr>
      <cdr:spPr>
        <a:xfrm xmlns:a="http://schemas.openxmlformats.org/drawingml/2006/main">
          <a:off x="5257806" y="629937"/>
          <a:ext cx="242197" cy="1168882"/>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SA" sz="1100">
              <a:latin typeface="+mn-lt"/>
            </a:rPr>
            <a:t>مليون درهم</a:t>
          </a:r>
          <a:endParaRPr lang="en-US" sz="1100">
            <a:latin typeface="+mn-lt"/>
          </a:endParaRPr>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294409</xdr:colOff>
      <xdr:row>500</xdr:row>
      <xdr:rowOff>66676</xdr:rowOff>
    </xdr:from>
    <xdr:to>
      <xdr:col>5</xdr:col>
      <xdr:colOff>69274</xdr:colOff>
      <xdr:row>515</xdr:row>
      <xdr:rowOff>69274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177</xdr:row>
      <xdr:rowOff>114300</xdr:rowOff>
    </xdr:from>
    <xdr:to>
      <xdr:col>5</xdr:col>
      <xdr:colOff>149225</xdr:colOff>
      <xdr:row>189</xdr:row>
      <xdr:rowOff>115093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47625</xdr:colOff>
      <xdr:row>54</xdr:row>
      <xdr:rowOff>114300</xdr:rowOff>
    </xdr:from>
    <xdr:to>
      <xdr:col>5</xdr:col>
      <xdr:colOff>158751</xdr:colOff>
      <xdr:row>68</xdr:row>
      <xdr:rowOff>177800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209550</xdr:colOff>
      <xdr:row>34</xdr:row>
      <xdr:rowOff>9525</xdr:rowOff>
    </xdr:from>
    <xdr:to>
      <xdr:col>1</xdr:col>
      <xdr:colOff>381000</xdr:colOff>
      <xdr:row>34</xdr:row>
      <xdr:rowOff>95250</xdr:rowOff>
    </xdr:to>
    <xdr:sp macro="" textlink="">
      <xdr:nvSpPr>
        <xdr:cNvPr id="5" name="Rectangle 4"/>
        <xdr:cNvSpPr>
          <a:spLocks noChangeArrowheads="1"/>
        </xdr:cNvSpPr>
      </xdr:nvSpPr>
      <xdr:spPr bwMode="auto">
        <a:xfrm>
          <a:off x="9990648675" y="12258675"/>
          <a:ext cx="171450" cy="85725"/>
        </a:xfrm>
        <a:prstGeom prst="rect">
          <a:avLst/>
        </a:prstGeom>
        <a:noFill/>
        <a:ln w="9525" algn="ctr">
          <a:noFill/>
          <a:round/>
          <a:headEnd/>
          <a:tailEnd/>
        </a:ln>
      </xdr:spPr>
    </xdr:sp>
    <xdr:clientData/>
  </xdr:twoCellAnchor>
  <xdr:twoCellAnchor>
    <xdr:from>
      <xdr:col>5</xdr:col>
      <xdr:colOff>438150</xdr:colOff>
      <xdr:row>34</xdr:row>
      <xdr:rowOff>47625</xdr:rowOff>
    </xdr:from>
    <xdr:to>
      <xdr:col>5</xdr:col>
      <xdr:colOff>609600</xdr:colOff>
      <xdr:row>34</xdr:row>
      <xdr:rowOff>133350</xdr:rowOff>
    </xdr:to>
    <xdr:sp macro="" textlink="">
      <xdr:nvSpPr>
        <xdr:cNvPr id="6" name="Rectangle 5"/>
        <xdr:cNvSpPr>
          <a:spLocks noChangeArrowheads="1"/>
        </xdr:cNvSpPr>
      </xdr:nvSpPr>
      <xdr:spPr bwMode="auto">
        <a:xfrm>
          <a:off x="9985295625" y="12296775"/>
          <a:ext cx="171450" cy="85725"/>
        </a:xfrm>
        <a:prstGeom prst="rect">
          <a:avLst/>
        </a:prstGeom>
        <a:noFill/>
        <a:ln w="9525" algn="ctr">
          <a:noFill/>
          <a:round/>
          <a:headEnd/>
          <a:tailEnd/>
        </a:ln>
      </xdr:spPr>
    </xdr:sp>
    <xdr:clientData/>
  </xdr:twoCellAnchor>
  <xdr:twoCellAnchor>
    <xdr:from>
      <xdr:col>1</xdr:col>
      <xdr:colOff>209550</xdr:colOff>
      <xdr:row>35</xdr:row>
      <xdr:rowOff>9525</xdr:rowOff>
    </xdr:from>
    <xdr:to>
      <xdr:col>1</xdr:col>
      <xdr:colOff>381000</xdr:colOff>
      <xdr:row>35</xdr:row>
      <xdr:rowOff>95250</xdr:rowOff>
    </xdr:to>
    <xdr:sp macro="" textlink="">
      <xdr:nvSpPr>
        <xdr:cNvPr id="7" name="Rectangle 1"/>
        <xdr:cNvSpPr>
          <a:spLocks noChangeArrowheads="1"/>
        </xdr:cNvSpPr>
      </xdr:nvSpPr>
      <xdr:spPr bwMode="auto">
        <a:xfrm>
          <a:off x="9990648675" y="12439650"/>
          <a:ext cx="171450" cy="85725"/>
        </a:xfrm>
        <a:prstGeom prst="rect">
          <a:avLst/>
        </a:prstGeom>
        <a:noFill/>
        <a:ln w="9525" algn="ctr">
          <a:noFill/>
          <a:round/>
          <a:headEnd/>
          <a:tailEnd/>
        </a:ln>
      </xdr:spPr>
    </xdr:sp>
    <xdr:clientData/>
  </xdr:twoCellAnchor>
  <xdr:twoCellAnchor>
    <xdr:from>
      <xdr:col>1</xdr:col>
      <xdr:colOff>209550</xdr:colOff>
      <xdr:row>36</xdr:row>
      <xdr:rowOff>9525</xdr:rowOff>
    </xdr:from>
    <xdr:to>
      <xdr:col>1</xdr:col>
      <xdr:colOff>381000</xdr:colOff>
      <xdr:row>36</xdr:row>
      <xdr:rowOff>95250</xdr:rowOff>
    </xdr:to>
    <xdr:sp macro="" textlink="">
      <xdr:nvSpPr>
        <xdr:cNvPr id="8" name="Rectangle 1"/>
        <xdr:cNvSpPr>
          <a:spLocks noChangeArrowheads="1"/>
        </xdr:cNvSpPr>
      </xdr:nvSpPr>
      <xdr:spPr bwMode="auto">
        <a:xfrm>
          <a:off x="9990648675" y="12620625"/>
          <a:ext cx="171450" cy="85725"/>
        </a:xfrm>
        <a:prstGeom prst="rect">
          <a:avLst/>
        </a:prstGeom>
        <a:noFill/>
        <a:ln w="9525" algn="ctr">
          <a:noFill/>
          <a:round/>
          <a:headEnd/>
          <a:tailEnd/>
        </a:ln>
      </xdr:spPr>
    </xdr:sp>
    <xdr:clientData/>
  </xdr:twoCellAnchor>
  <xdr:twoCellAnchor>
    <xdr:from>
      <xdr:col>1</xdr:col>
      <xdr:colOff>209550</xdr:colOff>
      <xdr:row>37</xdr:row>
      <xdr:rowOff>9525</xdr:rowOff>
    </xdr:from>
    <xdr:to>
      <xdr:col>1</xdr:col>
      <xdr:colOff>381000</xdr:colOff>
      <xdr:row>37</xdr:row>
      <xdr:rowOff>95250</xdr:rowOff>
    </xdr:to>
    <xdr:sp macro="" textlink="">
      <xdr:nvSpPr>
        <xdr:cNvPr id="9" name="Rectangle 1"/>
        <xdr:cNvSpPr>
          <a:spLocks noChangeArrowheads="1"/>
        </xdr:cNvSpPr>
      </xdr:nvSpPr>
      <xdr:spPr bwMode="auto">
        <a:xfrm>
          <a:off x="9990648675" y="12801600"/>
          <a:ext cx="171450" cy="85725"/>
        </a:xfrm>
        <a:prstGeom prst="rect">
          <a:avLst/>
        </a:prstGeom>
        <a:noFill/>
        <a:ln w="9525" algn="ctr">
          <a:noFill/>
          <a:round/>
          <a:headEnd/>
          <a:tailEnd/>
        </a:ln>
      </xdr:spPr>
    </xdr:sp>
    <xdr:clientData/>
  </xdr:twoCellAnchor>
  <xdr:twoCellAnchor>
    <xdr:from>
      <xdr:col>1</xdr:col>
      <xdr:colOff>209550</xdr:colOff>
      <xdr:row>40</xdr:row>
      <xdr:rowOff>9525</xdr:rowOff>
    </xdr:from>
    <xdr:to>
      <xdr:col>1</xdr:col>
      <xdr:colOff>381000</xdr:colOff>
      <xdr:row>40</xdr:row>
      <xdr:rowOff>95250</xdr:rowOff>
    </xdr:to>
    <xdr:sp macro="" textlink="">
      <xdr:nvSpPr>
        <xdr:cNvPr id="10" name="Rectangle 1"/>
        <xdr:cNvSpPr>
          <a:spLocks noChangeArrowheads="1"/>
        </xdr:cNvSpPr>
      </xdr:nvSpPr>
      <xdr:spPr bwMode="auto">
        <a:xfrm>
          <a:off x="9990648675" y="13344525"/>
          <a:ext cx="171450" cy="85725"/>
        </a:xfrm>
        <a:prstGeom prst="rect">
          <a:avLst/>
        </a:prstGeom>
        <a:noFill/>
        <a:ln w="9525" algn="ctr">
          <a:noFill/>
          <a:round/>
          <a:headEnd/>
          <a:tailEnd/>
        </a:ln>
      </xdr:spPr>
    </xdr:sp>
    <xdr:clientData/>
  </xdr:twoCellAnchor>
  <xdr:twoCellAnchor>
    <xdr:from>
      <xdr:col>1</xdr:col>
      <xdr:colOff>209550</xdr:colOff>
      <xdr:row>41</xdr:row>
      <xdr:rowOff>9525</xdr:rowOff>
    </xdr:from>
    <xdr:to>
      <xdr:col>1</xdr:col>
      <xdr:colOff>381000</xdr:colOff>
      <xdr:row>41</xdr:row>
      <xdr:rowOff>95250</xdr:rowOff>
    </xdr:to>
    <xdr:sp macro="" textlink="">
      <xdr:nvSpPr>
        <xdr:cNvPr id="11" name="Rectangle 1"/>
        <xdr:cNvSpPr>
          <a:spLocks noChangeArrowheads="1"/>
        </xdr:cNvSpPr>
      </xdr:nvSpPr>
      <xdr:spPr bwMode="auto">
        <a:xfrm>
          <a:off x="9990648675" y="13525500"/>
          <a:ext cx="171450" cy="85725"/>
        </a:xfrm>
        <a:prstGeom prst="rect">
          <a:avLst/>
        </a:prstGeom>
        <a:noFill/>
        <a:ln w="9525" algn="ctr">
          <a:noFill/>
          <a:round/>
          <a:headEnd/>
          <a:tailEnd/>
        </a:ln>
      </xdr:spPr>
    </xdr:sp>
    <xdr:clientData/>
  </xdr:twoCellAnchor>
  <xdr:twoCellAnchor>
    <xdr:from>
      <xdr:col>1</xdr:col>
      <xdr:colOff>209550</xdr:colOff>
      <xdr:row>42</xdr:row>
      <xdr:rowOff>9525</xdr:rowOff>
    </xdr:from>
    <xdr:to>
      <xdr:col>1</xdr:col>
      <xdr:colOff>381000</xdr:colOff>
      <xdr:row>42</xdr:row>
      <xdr:rowOff>95250</xdr:rowOff>
    </xdr:to>
    <xdr:sp macro="" textlink="">
      <xdr:nvSpPr>
        <xdr:cNvPr id="12" name="Rectangle 1"/>
        <xdr:cNvSpPr>
          <a:spLocks noChangeArrowheads="1"/>
        </xdr:cNvSpPr>
      </xdr:nvSpPr>
      <xdr:spPr bwMode="auto">
        <a:xfrm>
          <a:off x="9990648675" y="13706475"/>
          <a:ext cx="171450" cy="85725"/>
        </a:xfrm>
        <a:prstGeom prst="rect">
          <a:avLst/>
        </a:prstGeom>
        <a:noFill/>
        <a:ln w="9525" algn="ctr">
          <a:noFill/>
          <a:round/>
          <a:headEnd/>
          <a:tailEnd/>
        </a:ln>
      </xdr:spPr>
    </xdr:sp>
    <xdr:clientData/>
  </xdr:twoCellAnchor>
  <xdr:twoCellAnchor>
    <xdr:from>
      <xdr:col>1</xdr:col>
      <xdr:colOff>209550</xdr:colOff>
      <xdr:row>43</xdr:row>
      <xdr:rowOff>9525</xdr:rowOff>
    </xdr:from>
    <xdr:to>
      <xdr:col>1</xdr:col>
      <xdr:colOff>381000</xdr:colOff>
      <xdr:row>43</xdr:row>
      <xdr:rowOff>95250</xdr:rowOff>
    </xdr:to>
    <xdr:sp macro="" textlink="">
      <xdr:nvSpPr>
        <xdr:cNvPr id="13" name="Rectangle 1"/>
        <xdr:cNvSpPr>
          <a:spLocks noChangeArrowheads="1"/>
        </xdr:cNvSpPr>
      </xdr:nvSpPr>
      <xdr:spPr bwMode="auto">
        <a:xfrm>
          <a:off x="9990648675" y="13887450"/>
          <a:ext cx="171450" cy="85725"/>
        </a:xfrm>
        <a:prstGeom prst="rect">
          <a:avLst/>
        </a:prstGeom>
        <a:noFill/>
        <a:ln w="9525" algn="ctr">
          <a:noFill/>
          <a:round/>
          <a:headEnd/>
          <a:tailEnd/>
        </a:ln>
      </xdr:spPr>
    </xdr:sp>
    <xdr:clientData/>
  </xdr:twoCellAnchor>
  <xdr:twoCellAnchor>
    <xdr:from>
      <xdr:col>1</xdr:col>
      <xdr:colOff>209550</xdr:colOff>
      <xdr:row>40</xdr:row>
      <xdr:rowOff>9525</xdr:rowOff>
    </xdr:from>
    <xdr:to>
      <xdr:col>1</xdr:col>
      <xdr:colOff>381000</xdr:colOff>
      <xdr:row>40</xdr:row>
      <xdr:rowOff>95250</xdr:rowOff>
    </xdr:to>
    <xdr:sp macro="" textlink="">
      <xdr:nvSpPr>
        <xdr:cNvPr id="14" name="Rectangle 13"/>
        <xdr:cNvSpPr>
          <a:spLocks noChangeArrowheads="1"/>
        </xdr:cNvSpPr>
      </xdr:nvSpPr>
      <xdr:spPr bwMode="auto">
        <a:xfrm>
          <a:off x="9990648675" y="13344525"/>
          <a:ext cx="171450" cy="85725"/>
        </a:xfrm>
        <a:prstGeom prst="rect">
          <a:avLst/>
        </a:prstGeom>
        <a:noFill/>
        <a:ln w="9525" algn="ctr">
          <a:noFill/>
          <a:round/>
          <a:headEnd/>
          <a:tailEnd/>
        </a:ln>
      </xdr:spPr>
    </xdr:sp>
    <xdr:clientData/>
  </xdr:twoCellAnchor>
  <xdr:twoCellAnchor>
    <xdr:from>
      <xdr:col>1</xdr:col>
      <xdr:colOff>209550</xdr:colOff>
      <xdr:row>41</xdr:row>
      <xdr:rowOff>9525</xdr:rowOff>
    </xdr:from>
    <xdr:to>
      <xdr:col>1</xdr:col>
      <xdr:colOff>381000</xdr:colOff>
      <xdr:row>41</xdr:row>
      <xdr:rowOff>95250</xdr:rowOff>
    </xdr:to>
    <xdr:sp macro="" textlink="">
      <xdr:nvSpPr>
        <xdr:cNvPr id="15" name="Rectangle 1"/>
        <xdr:cNvSpPr>
          <a:spLocks noChangeArrowheads="1"/>
        </xdr:cNvSpPr>
      </xdr:nvSpPr>
      <xdr:spPr bwMode="auto">
        <a:xfrm>
          <a:off x="9990648675" y="13525500"/>
          <a:ext cx="171450" cy="85725"/>
        </a:xfrm>
        <a:prstGeom prst="rect">
          <a:avLst/>
        </a:prstGeom>
        <a:noFill/>
        <a:ln w="9525" algn="ctr">
          <a:noFill/>
          <a:round/>
          <a:headEnd/>
          <a:tailEnd/>
        </a:ln>
      </xdr:spPr>
    </xdr:sp>
    <xdr:clientData/>
  </xdr:twoCellAnchor>
  <xdr:twoCellAnchor>
    <xdr:from>
      <xdr:col>1</xdr:col>
      <xdr:colOff>209550</xdr:colOff>
      <xdr:row>42</xdr:row>
      <xdr:rowOff>9525</xdr:rowOff>
    </xdr:from>
    <xdr:to>
      <xdr:col>1</xdr:col>
      <xdr:colOff>381000</xdr:colOff>
      <xdr:row>42</xdr:row>
      <xdr:rowOff>95250</xdr:rowOff>
    </xdr:to>
    <xdr:sp macro="" textlink="">
      <xdr:nvSpPr>
        <xdr:cNvPr id="16" name="Rectangle 1"/>
        <xdr:cNvSpPr>
          <a:spLocks noChangeArrowheads="1"/>
        </xdr:cNvSpPr>
      </xdr:nvSpPr>
      <xdr:spPr bwMode="auto">
        <a:xfrm>
          <a:off x="9990648675" y="13706475"/>
          <a:ext cx="171450" cy="85725"/>
        </a:xfrm>
        <a:prstGeom prst="rect">
          <a:avLst/>
        </a:prstGeom>
        <a:noFill/>
        <a:ln w="9525" algn="ctr">
          <a:noFill/>
          <a:round/>
          <a:headEnd/>
          <a:tailEnd/>
        </a:ln>
      </xdr:spPr>
    </xdr:sp>
    <xdr:clientData/>
  </xdr:twoCellAnchor>
  <xdr:twoCellAnchor>
    <xdr:from>
      <xdr:col>1</xdr:col>
      <xdr:colOff>209550</xdr:colOff>
      <xdr:row>43</xdr:row>
      <xdr:rowOff>9525</xdr:rowOff>
    </xdr:from>
    <xdr:to>
      <xdr:col>1</xdr:col>
      <xdr:colOff>381000</xdr:colOff>
      <xdr:row>43</xdr:row>
      <xdr:rowOff>95250</xdr:rowOff>
    </xdr:to>
    <xdr:sp macro="" textlink="">
      <xdr:nvSpPr>
        <xdr:cNvPr id="17" name="Rectangle 1"/>
        <xdr:cNvSpPr>
          <a:spLocks noChangeArrowheads="1"/>
        </xdr:cNvSpPr>
      </xdr:nvSpPr>
      <xdr:spPr bwMode="auto">
        <a:xfrm>
          <a:off x="9990648675" y="13887450"/>
          <a:ext cx="171450" cy="85725"/>
        </a:xfrm>
        <a:prstGeom prst="rect">
          <a:avLst/>
        </a:prstGeom>
        <a:noFill/>
        <a:ln w="9525" algn="ctr">
          <a:noFill/>
          <a:round/>
          <a:headEnd/>
          <a:tailEnd/>
        </a:ln>
      </xdr:spPr>
    </xdr:sp>
    <xdr:clientData/>
  </xdr:twoCellAnchor>
  <xdr:twoCellAnchor editAs="oneCell">
    <xdr:from>
      <xdr:col>1</xdr:col>
      <xdr:colOff>103908</xdr:colOff>
      <xdr:row>193</xdr:row>
      <xdr:rowOff>136380</xdr:rowOff>
    </xdr:from>
    <xdr:to>
      <xdr:col>5</xdr:col>
      <xdr:colOff>199159</xdr:colOff>
      <xdr:row>205</xdr:row>
      <xdr:rowOff>129885</xdr:rowOff>
    </xdr:to>
    <xdr:pic>
      <xdr:nvPicPr>
        <xdr:cNvPr id="18" name="Picture 1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985706066" y="41532030"/>
          <a:ext cx="5219701" cy="2165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0.04098</cdr:x>
      <cdr:y>0.01506</cdr:y>
    </cdr:from>
    <cdr:to>
      <cdr:x>0.14311</cdr:x>
      <cdr:y>0.10116</cdr:y>
    </cdr:to>
    <cdr:sp macro="" textlink="">
      <cdr:nvSpPr>
        <cdr:cNvPr id="2" name="TextBox 1"/>
        <cdr:cNvSpPr txBox="1"/>
      </cdr:nvSpPr>
      <cdr:spPr>
        <a:xfrm xmlns:a="http://schemas.openxmlformats.org/drawingml/2006/main">
          <a:off x="200855" y="41644"/>
          <a:ext cx="500532" cy="238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273844</xdr:colOff>
      <xdr:row>268</xdr:row>
      <xdr:rowOff>83344</xdr:rowOff>
    </xdr:from>
    <xdr:to>
      <xdr:col>4</xdr:col>
      <xdr:colOff>643997</xdr:colOff>
      <xdr:row>283</xdr:row>
      <xdr:rowOff>238125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273844</xdr:colOff>
      <xdr:row>268</xdr:row>
      <xdr:rowOff>95250</xdr:rowOff>
    </xdr:from>
    <xdr:to>
      <xdr:col>4</xdr:col>
      <xdr:colOff>643997</xdr:colOff>
      <xdr:row>283</xdr:row>
      <xdr:rowOff>238125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15</xdr:row>
      <xdr:rowOff>71437</xdr:rowOff>
    </xdr:from>
    <xdr:to>
      <xdr:col>4</xdr:col>
      <xdr:colOff>342900</xdr:colOff>
      <xdr:row>29</xdr:row>
      <xdr:rowOff>276225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xdr:colOff>
      <xdr:row>55</xdr:row>
      <xdr:rowOff>57150</xdr:rowOff>
    </xdr:from>
    <xdr:to>
      <xdr:col>5</xdr:col>
      <xdr:colOff>876300</xdr:colOff>
      <xdr:row>73</xdr:row>
      <xdr:rowOff>61913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4</xdr:row>
      <xdr:rowOff>33337</xdr:rowOff>
    </xdr:from>
    <xdr:to>
      <xdr:col>5</xdr:col>
      <xdr:colOff>657225</xdr:colOff>
      <xdr:row>19</xdr:row>
      <xdr:rowOff>61912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95</xdr:row>
      <xdr:rowOff>138112</xdr:rowOff>
    </xdr:from>
    <xdr:to>
      <xdr:col>4</xdr:col>
      <xdr:colOff>781050</xdr:colOff>
      <xdr:row>110</xdr:row>
      <xdr:rowOff>166687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19050</xdr:colOff>
      <xdr:row>12</xdr:row>
      <xdr:rowOff>38101</xdr:rowOff>
    </xdr:from>
    <xdr:to>
      <xdr:col>4</xdr:col>
      <xdr:colOff>561975</xdr:colOff>
      <xdr:row>25</xdr:row>
      <xdr:rowOff>157163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577</xdr:row>
      <xdr:rowOff>47625</xdr:rowOff>
    </xdr:from>
    <xdr:to>
      <xdr:col>4</xdr:col>
      <xdr:colOff>833437</xdr:colOff>
      <xdr:row>591</xdr:row>
      <xdr:rowOff>161924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695</xdr:row>
      <xdr:rowOff>76200</xdr:rowOff>
    </xdr:from>
    <xdr:to>
      <xdr:col>4</xdr:col>
      <xdr:colOff>309995</xdr:colOff>
      <xdr:row>710</xdr:row>
      <xdr:rowOff>58882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89162</xdr:colOff>
      <xdr:row>221</xdr:row>
      <xdr:rowOff>86784</xdr:rowOff>
    </xdr:from>
    <xdr:to>
      <xdr:col>4</xdr:col>
      <xdr:colOff>878416</xdr:colOff>
      <xdr:row>234</xdr:row>
      <xdr:rowOff>2118</xdr:rowOff>
    </xdr:to>
    <xdr:graphicFrame macro="">
      <xdr:nvGraphicFramePr>
        <xdr:cNvPr id="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158750</xdr:colOff>
      <xdr:row>163</xdr:row>
      <xdr:rowOff>94191</xdr:rowOff>
    </xdr:from>
    <xdr:to>
      <xdr:col>4</xdr:col>
      <xdr:colOff>804332</xdr:colOff>
      <xdr:row>177</xdr:row>
      <xdr:rowOff>120861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10583</xdr:colOff>
      <xdr:row>248</xdr:row>
      <xdr:rowOff>21166</xdr:rowOff>
    </xdr:from>
    <xdr:to>
      <xdr:col>4</xdr:col>
      <xdr:colOff>846666</xdr:colOff>
      <xdr:row>262</xdr:row>
      <xdr:rowOff>97366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116415</xdr:colOff>
      <xdr:row>508</xdr:row>
      <xdr:rowOff>21166</xdr:rowOff>
    </xdr:from>
    <xdr:to>
      <xdr:col>4</xdr:col>
      <xdr:colOff>805655</xdr:colOff>
      <xdr:row>520</xdr:row>
      <xdr:rowOff>104509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62</xdr:row>
      <xdr:rowOff>116417</xdr:rowOff>
    </xdr:from>
    <xdr:to>
      <xdr:col>4</xdr:col>
      <xdr:colOff>825499</xdr:colOff>
      <xdr:row>74</xdr:row>
      <xdr:rowOff>137584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107526</xdr:colOff>
      <xdr:row>687</xdr:row>
      <xdr:rowOff>136523</xdr:rowOff>
    </xdr:from>
    <xdr:to>
      <xdr:col>4</xdr:col>
      <xdr:colOff>687916</xdr:colOff>
      <xdr:row>702</xdr:row>
      <xdr:rowOff>113663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524</xdr:row>
      <xdr:rowOff>95252</xdr:rowOff>
    </xdr:from>
    <xdr:to>
      <xdr:col>4</xdr:col>
      <xdr:colOff>834762</xdr:colOff>
      <xdr:row>538</xdr:row>
      <xdr:rowOff>137584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57150</xdr:colOff>
      <xdr:row>116</xdr:row>
      <xdr:rowOff>157162</xdr:rowOff>
    </xdr:from>
    <xdr:to>
      <xdr:col>4</xdr:col>
      <xdr:colOff>735330</xdr:colOff>
      <xdr:row>131</xdr:row>
      <xdr:rowOff>77152</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0.94304</cdr:x>
      <cdr:y>0.38838</cdr:y>
    </cdr:from>
    <cdr:to>
      <cdr:x>0.97761</cdr:x>
      <cdr:y>0.59054</cdr:y>
    </cdr:to>
    <cdr:pic>
      <cdr:nvPicPr>
        <cdr:cNvPr id="2" name="chart"/>
        <cdr:cNvPicPr>
          <a:picLocks xmlns:a="http://schemas.openxmlformats.org/drawingml/2006/main" noChangeAspect="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8000"/>
                  </a14:imgEffect>
                </a14:imgLayer>
              </a14:imgProps>
            </a:ext>
          </a:extLst>
        </a:blip>
        <a:stretch xmlns:a="http://schemas.openxmlformats.org/drawingml/2006/main">
          <a:fillRect/>
        </a:stretch>
      </cdr:blipFill>
      <cdr:spPr>
        <a:xfrm xmlns:a="http://schemas.openxmlformats.org/drawingml/2006/main" rot="16200000">
          <a:off x="6826250" y="1259417"/>
          <a:ext cx="573074" cy="256054"/>
        </a:xfrm>
        <a:prstGeom xmlns:a="http://schemas.openxmlformats.org/drawingml/2006/main" prst="rect">
          <a:avLst/>
        </a:prstGeom>
      </cdr:spPr>
    </cdr:pic>
  </cdr:relSizeAnchor>
</c:userShapes>
</file>

<file path=xl/drawings/drawing28.xml><?xml version="1.0" encoding="utf-8"?>
<xdr:wsDr xmlns:xdr="http://schemas.openxmlformats.org/drawingml/2006/spreadsheetDrawing" xmlns:a="http://schemas.openxmlformats.org/drawingml/2006/main">
  <xdr:twoCellAnchor>
    <xdr:from>
      <xdr:col>0</xdr:col>
      <xdr:colOff>66675</xdr:colOff>
      <xdr:row>243</xdr:row>
      <xdr:rowOff>143934</xdr:rowOff>
    </xdr:from>
    <xdr:to>
      <xdr:col>4</xdr:col>
      <xdr:colOff>609600</xdr:colOff>
      <xdr:row>259</xdr:row>
      <xdr:rowOff>85725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457</xdr:row>
      <xdr:rowOff>166688</xdr:rowOff>
    </xdr:from>
    <xdr:to>
      <xdr:col>4</xdr:col>
      <xdr:colOff>695325</xdr:colOff>
      <xdr:row>472</xdr:row>
      <xdr:rowOff>21167</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43</xdr:row>
      <xdr:rowOff>154517</xdr:rowOff>
    </xdr:from>
    <xdr:to>
      <xdr:col>4</xdr:col>
      <xdr:colOff>694265</xdr:colOff>
      <xdr:row>61</xdr:row>
      <xdr:rowOff>125942</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104775</xdr:colOff>
      <xdr:row>150</xdr:row>
      <xdr:rowOff>130175</xdr:rowOff>
    </xdr:from>
    <xdr:to>
      <xdr:col>4</xdr:col>
      <xdr:colOff>592665</xdr:colOff>
      <xdr:row>169</xdr:row>
      <xdr:rowOff>42334</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66675</xdr:colOff>
      <xdr:row>20</xdr:row>
      <xdr:rowOff>109537</xdr:rowOff>
    </xdr:from>
    <xdr:to>
      <xdr:col>4</xdr:col>
      <xdr:colOff>685800</xdr:colOff>
      <xdr:row>36</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137583</xdr:colOff>
      <xdr:row>159</xdr:row>
      <xdr:rowOff>63500</xdr:rowOff>
    </xdr:from>
    <xdr:to>
      <xdr:col>4</xdr:col>
      <xdr:colOff>1016000</xdr:colOff>
      <xdr:row>174</xdr:row>
      <xdr:rowOff>5556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201083</xdr:colOff>
      <xdr:row>254</xdr:row>
      <xdr:rowOff>158485</xdr:rowOff>
    </xdr:from>
    <xdr:to>
      <xdr:col>4</xdr:col>
      <xdr:colOff>1005416</xdr:colOff>
      <xdr:row>268</xdr:row>
      <xdr:rowOff>176478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127000</xdr:colOff>
      <xdr:row>334</xdr:row>
      <xdr:rowOff>105834</xdr:rowOff>
    </xdr:from>
    <xdr:to>
      <xdr:col>4</xdr:col>
      <xdr:colOff>1217083</xdr:colOff>
      <xdr:row>347</xdr:row>
      <xdr:rowOff>137583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169333</xdr:colOff>
      <xdr:row>433</xdr:row>
      <xdr:rowOff>169332</xdr:rowOff>
    </xdr:from>
    <xdr:to>
      <xdr:col>4</xdr:col>
      <xdr:colOff>1100667</xdr:colOff>
      <xdr:row>446</xdr:row>
      <xdr:rowOff>52917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0.93833</cdr:x>
      <cdr:y>0.2091</cdr:y>
    </cdr:from>
    <cdr:to>
      <cdr:x>0.98233</cdr:x>
      <cdr:y>0.65092</cdr:y>
    </cdr:to>
    <cdr:sp macro="" textlink="">
      <cdr:nvSpPr>
        <cdr:cNvPr id="2" name="TextBox 1"/>
        <cdr:cNvSpPr txBox="1"/>
      </cdr:nvSpPr>
      <cdr:spPr>
        <a:xfrm xmlns:a="http://schemas.openxmlformats.org/drawingml/2006/main">
          <a:off x="5165911" y="595289"/>
          <a:ext cx="242240" cy="1257825"/>
        </a:xfrm>
        <a:prstGeom xmlns:a="http://schemas.openxmlformats.org/drawingml/2006/main" prst="rect">
          <a:avLst/>
        </a:prstGeom>
      </cdr:spPr>
      <cdr:txBody>
        <a:bodyPr xmlns:a="http://schemas.openxmlformats.org/drawingml/2006/main" vertOverflow="clip" vert="vert270" wrap="square" rtlCol="0" anchor="ctr"/>
        <a:lstStyle xmlns:a="http://schemas.openxmlformats.org/drawingml/2006/main"/>
        <a:p xmlns:a="http://schemas.openxmlformats.org/drawingml/2006/main">
          <a:pPr algn="ctr"/>
          <a:r>
            <a:rPr lang="ar-SA" sz="1100">
              <a:latin typeface="+mn-lt"/>
            </a:rPr>
            <a:t>مليون درهم</a:t>
          </a:r>
          <a:endParaRPr lang="en-US" sz="1100">
            <a:latin typeface="+mn-lt"/>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105833</xdr:colOff>
      <xdr:row>30</xdr:row>
      <xdr:rowOff>179915</xdr:rowOff>
    </xdr:from>
    <xdr:to>
      <xdr:col>4</xdr:col>
      <xdr:colOff>541867</xdr:colOff>
      <xdr:row>44</xdr:row>
      <xdr:rowOff>157689</xdr:rowOff>
    </xdr:to>
    <xdr:graphicFrame macro="">
      <xdr:nvGraphicFramePr>
        <xdr:cNvPr id="11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0.0484</cdr:x>
      <cdr:y>0.4855</cdr:y>
    </cdr:from>
    <cdr:to>
      <cdr:x>0.30906</cdr:x>
      <cdr:y>0.57692</cdr:y>
    </cdr:to>
    <cdr:sp macro="" textlink="">
      <cdr:nvSpPr>
        <cdr:cNvPr id="2" name="TextBox 1"/>
        <cdr:cNvSpPr txBox="1"/>
      </cdr:nvSpPr>
      <cdr:spPr>
        <a:xfrm xmlns:a="http://schemas.openxmlformats.org/drawingml/2006/main">
          <a:off x="280800" y="1212095"/>
          <a:ext cx="1512293" cy="228239"/>
        </a:xfrm>
        <a:prstGeom xmlns:a="http://schemas.openxmlformats.org/drawingml/2006/main" prst="rect">
          <a:avLst/>
        </a:prstGeom>
        <a:solidFill xmlns:a="http://schemas.openxmlformats.org/drawingml/2006/main">
          <a:srgbClr val="82818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ar-SA" sz="1100">
              <a:solidFill>
                <a:schemeClr val="bg1"/>
              </a:solidFill>
            </a:rPr>
            <a:t>الصادرات غير النفطية</a:t>
          </a:r>
          <a:endParaRPr lang="en-US" sz="1100">
            <a:solidFill>
              <a:schemeClr val="bg1"/>
            </a:solidFill>
          </a:endParaRPr>
        </a:p>
      </cdr:txBody>
    </cdr:sp>
  </cdr:relSizeAnchor>
  <cdr:relSizeAnchor xmlns:cdr="http://schemas.openxmlformats.org/drawingml/2006/chartDrawing">
    <cdr:from>
      <cdr:x>0.04657</cdr:x>
      <cdr:y>0.58147</cdr:y>
    </cdr:from>
    <cdr:to>
      <cdr:x>0.30803</cdr:x>
      <cdr:y>0.69038</cdr:y>
    </cdr:to>
    <cdr:sp macro="" textlink="">
      <cdr:nvSpPr>
        <cdr:cNvPr id="3" name="TextBox 1"/>
        <cdr:cNvSpPr txBox="1"/>
      </cdr:nvSpPr>
      <cdr:spPr>
        <a:xfrm xmlns:a="http://schemas.openxmlformats.org/drawingml/2006/main">
          <a:off x="270217" y="1451690"/>
          <a:ext cx="1516934" cy="271930"/>
        </a:xfrm>
        <a:prstGeom xmlns:a="http://schemas.openxmlformats.org/drawingml/2006/main" prst="rect">
          <a:avLst/>
        </a:prstGeom>
        <a:solidFill xmlns:a="http://schemas.openxmlformats.org/drawingml/2006/main">
          <a:srgbClr val="E63723"/>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ar-SA" sz="1100">
              <a:solidFill>
                <a:schemeClr val="bg1"/>
              </a:solidFill>
            </a:rPr>
            <a:t>المعاد</a:t>
          </a:r>
          <a:r>
            <a:rPr lang="ar-SA" sz="1100" baseline="0">
              <a:solidFill>
                <a:schemeClr val="bg1"/>
              </a:solidFill>
            </a:rPr>
            <a:t> تصديره</a:t>
          </a:r>
          <a:endParaRPr lang="en-US" sz="1100">
            <a:solidFill>
              <a:schemeClr val="bg1"/>
            </a:solidFill>
          </a:endParaRPr>
        </a:p>
      </cdr:txBody>
    </cdr:sp>
  </cdr:relSizeAnchor>
  <cdr:relSizeAnchor xmlns:cdr="http://schemas.openxmlformats.org/drawingml/2006/chartDrawing">
    <cdr:from>
      <cdr:x>0.04657</cdr:x>
      <cdr:y>0.69506</cdr:y>
    </cdr:from>
    <cdr:to>
      <cdr:x>0.30944</cdr:x>
      <cdr:y>0.79086</cdr:y>
    </cdr:to>
    <cdr:sp macro="" textlink="">
      <cdr:nvSpPr>
        <cdr:cNvPr id="5" name="TextBox 1"/>
        <cdr:cNvSpPr txBox="1"/>
      </cdr:nvSpPr>
      <cdr:spPr>
        <a:xfrm xmlns:a="http://schemas.openxmlformats.org/drawingml/2006/main">
          <a:off x="270216" y="1735302"/>
          <a:ext cx="1525115" cy="239175"/>
        </a:xfrm>
        <a:prstGeom xmlns:a="http://schemas.openxmlformats.org/drawingml/2006/main" prst="rect">
          <a:avLst/>
        </a:prstGeom>
        <a:solidFill xmlns:a="http://schemas.openxmlformats.org/drawingml/2006/main">
          <a:schemeClr val="bg2">
            <a:lumMod val="50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ar-SA" sz="1000">
              <a:solidFill>
                <a:schemeClr val="bg1"/>
              </a:solidFill>
            </a:rPr>
            <a:t>الواردات</a:t>
          </a:r>
          <a:endParaRPr lang="en-US" sz="1100">
            <a:solidFill>
              <a:schemeClr val="bg1"/>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52916</xdr:colOff>
      <xdr:row>84</xdr:row>
      <xdr:rowOff>179918</xdr:rowOff>
    </xdr:from>
    <xdr:to>
      <xdr:col>4</xdr:col>
      <xdr:colOff>518583</xdr:colOff>
      <xdr:row>98</xdr:row>
      <xdr:rowOff>158751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31750</xdr:colOff>
      <xdr:row>15</xdr:row>
      <xdr:rowOff>158751</xdr:rowOff>
    </xdr:from>
    <xdr:to>
      <xdr:col>3</xdr:col>
      <xdr:colOff>128058</xdr:colOff>
      <xdr:row>28</xdr:row>
      <xdr:rowOff>158750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31751</xdr:colOff>
      <xdr:row>49</xdr:row>
      <xdr:rowOff>21167</xdr:rowOff>
    </xdr:from>
    <xdr:to>
      <xdr:col>4</xdr:col>
      <xdr:colOff>603250</xdr:colOff>
      <xdr:row>63</xdr:row>
      <xdr:rowOff>359834</xdr:rowOff>
    </xdr:to>
    <xdr:graphicFrame macro="">
      <xdr:nvGraphicFramePr>
        <xdr:cNvPr id="1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120</xdr:row>
      <xdr:rowOff>11641</xdr:rowOff>
    </xdr:from>
    <xdr:to>
      <xdr:col>4</xdr:col>
      <xdr:colOff>628650</xdr:colOff>
      <xdr:row>136</xdr:row>
      <xdr:rowOff>116417</xdr:rowOff>
    </xdr:to>
    <xdr:graphicFrame macro="">
      <xdr:nvGraphicFramePr>
        <xdr:cNvPr id="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167</xdr:row>
      <xdr:rowOff>20106</xdr:rowOff>
    </xdr:from>
    <xdr:to>
      <xdr:col>4</xdr:col>
      <xdr:colOff>656166</xdr:colOff>
      <xdr:row>186</xdr:row>
      <xdr:rowOff>105833</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57</xdr:row>
      <xdr:rowOff>76200</xdr:rowOff>
    </xdr:from>
    <xdr:to>
      <xdr:col>4</xdr:col>
      <xdr:colOff>314325</xdr:colOff>
      <xdr:row>69</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129594</xdr:colOff>
      <xdr:row>56</xdr:row>
      <xdr:rowOff>276225</xdr:rowOff>
    </xdr:from>
    <xdr:ext cx="184731" cy="264560"/>
    <xdr:sp macro="" textlink="">
      <xdr:nvSpPr>
        <xdr:cNvPr id="4" name="TextBox 3"/>
        <xdr:cNvSpPr txBox="1"/>
      </xdr:nvSpPr>
      <xdr:spPr>
        <a:xfrm>
          <a:off x="10144525050" y="1395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twoCellAnchor>
    <xdr:from>
      <xdr:col>0</xdr:col>
      <xdr:colOff>0</xdr:colOff>
      <xdr:row>14</xdr:row>
      <xdr:rowOff>142875</xdr:rowOff>
    </xdr:from>
    <xdr:to>
      <xdr:col>3</xdr:col>
      <xdr:colOff>695325</xdr:colOff>
      <xdr:row>28</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92</xdr:row>
      <xdr:rowOff>352425</xdr:rowOff>
    </xdr:from>
    <xdr:to>
      <xdr:col>4</xdr:col>
      <xdr:colOff>314325</xdr:colOff>
      <xdr:row>105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85725</xdr:rowOff>
    </xdr:from>
    <xdr:to>
      <xdr:col>4</xdr:col>
      <xdr:colOff>523875</xdr:colOff>
      <xdr:row>74</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51</xdr:row>
      <xdr:rowOff>76198</xdr:rowOff>
    </xdr:from>
    <xdr:to>
      <xdr:col>4</xdr:col>
      <xdr:colOff>514350</xdr:colOff>
      <xdr:row>74</xdr:row>
      <xdr:rowOff>171450</xdr:rowOff>
    </xdr:to>
    <xdr:graphicFrame macro="">
      <xdr:nvGraphicFramePr>
        <xdr:cNvPr id="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oc-center:3000/Users/faalminhali/AppData/Local/Microsoft/Windows/Temporary%20Internet%20Files/Content.Outlook/3Q8JLNI5/Social%20SYB%2030072012%20Education%20&amp;%20Health%20arab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center:3000/Users/faalminhali/AppData/Local/Microsoft/Windows/Temporary%20Internet%20Files/Content.Outlook/SQ6G0SCE/SYB%2024%2006%202012%20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py%20of%20SYB%202012%20Agriculture%20%20Environment%20-%20Arabic%203%209%202012%20&#1586;&#1585;&#1575;&#1593;&#1610;&#157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anasser\Desktop\new%20labourforce%20tables\labour%20force%20Arab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ucation"/>
      <sheetName val="Health"/>
    </sheetNames>
    <sheetDataSet>
      <sheetData sheetId="0">
        <row r="66">
          <cell r="I66" t="str">
            <v>حكومي</v>
          </cell>
          <cell r="J66" t="str">
            <v>خاص</v>
          </cell>
        </row>
        <row r="67">
          <cell r="H67" t="str">
            <v>أبوظبي</v>
          </cell>
          <cell r="I67">
            <v>128</v>
          </cell>
          <cell r="J67">
            <v>113</v>
          </cell>
        </row>
        <row r="68">
          <cell r="H68" t="str">
            <v>العين</v>
          </cell>
          <cell r="I68">
            <v>128</v>
          </cell>
          <cell r="J68">
            <v>59</v>
          </cell>
        </row>
        <row r="69">
          <cell r="H69" t="str">
            <v>الغربية</v>
          </cell>
          <cell r="I69">
            <v>43</v>
          </cell>
          <cell r="J69">
            <v>9</v>
          </cell>
        </row>
        <row r="188">
          <cell r="I188" t="str">
            <v>ذكور</v>
          </cell>
          <cell r="J188" t="str">
            <v>إناث</v>
          </cell>
        </row>
        <row r="189">
          <cell r="H189" t="str">
            <v>أبوظبي</v>
          </cell>
          <cell r="I189">
            <v>93768</v>
          </cell>
          <cell r="J189">
            <v>90397</v>
          </cell>
        </row>
        <row r="190">
          <cell r="H190" t="str">
            <v>العين</v>
          </cell>
          <cell r="I190">
            <v>54100</v>
          </cell>
          <cell r="J190">
            <v>51258</v>
          </cell>
        </row>
        <row r="191">
          <cell r="H191" t="str">
            <v>الغربية</v>
          </cell>
          <cell r="I191">
            <v>8616</v>
          </cell>
          <cell r="J191">
            <v>8358</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lth"/>
      <sheetName val="Health (2)"/>
      <sheetName val="Sheet1"/>
    </sheetNames>
    <sheetDataSet>
      <sheetData sheetId="0"/>
      <sheetData sheetId="1"/>
      <sheetData sheetId="2">
        <row r="1">
          <cell r="B1">
            <v>2008</v>
          </cell>
          <cell r="C1">
            <v>2009</v>
          </cell>
          <cell r="D1">
            <v>2010</v>
          </cell>
          <cell r="E1">
            <v>2011</v>
          </cell>
        </row>
        <row r="2">
          <cell r="A2" t="str">
            <v xml:space="preserve">ثقة </v>
          </cell>
          <cell r="B2">
            <v>383795</v>
          </cell>
          <cell r="C2">
            <v>394618</v>
          </cell>
          <cell r="D2">
            <v>422239</v>
          </cell>
          <cell r="E2">
            <v>442261</v>
          </cell>
        </row>
        <row r="3">
          <cell r="A3" t="str">
            <v>ضمان</v>
          </cell>
          <cell r="B3">
            <v>944344</v>
          </cell>
          <cell r="C3">
            <v>936207</v>
          </cell>
          <cell r="D3">
            <v>1204418</v>
          </cell>
          <cell r="E3">
            <v>1322804</v>
          </cell>
        </row>
        <row r="4">
          <cell r="A4" t="str">
            <v xml:space="preserve">أخرى </v>
          </cell>
          <cell r="B4">
            <v>932610</v>
          </cell>
          <cell r="C4">
            <v>981744</v>
          </cell>
          <cell r="D4">
            <v>1044734</v>
          </cell>
          <cell r="E4">
            <v>1050024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Agri"/>
      <sheetName val="Agriculture "/>
      <sheetName val="Climate"/>
      <sheetName val="Environment"/>
    </sheetNames>
    <sheetDataSet>
      <sheetData sheetId="0"/>
      <sheetData sheetId="1">
        <row r="51">
          <cell r="H51" t="str">
            <v>الغربية</v>
          </cell>
          <cell r="I51">
            <v>210458</v>
          </cell>
        </row>
        <row r="52">
          <cell r="H52" t="str">
            <v>العين</v>
          </cell>
          <cell r="I52">
            <v>446898</v>
          </cell>
        </row>
        <row r="53">
          <cell r="H53" t="str">
            <v>أبوظبي</v>
          </cell>
          <cell r="I53">
            <v>95483</v>
          </cell>
        </row>
        <row r="106">
          <cell r="I106" t="str">
            <v xml:space="preserve">أراضٍ لم تستغل من قبل </v>
          </cell>
          <cell r="J106">
            <v>86259.56</v>
          </cell>
        </row>
        <row r="107">
          <cell r="I107" t="str">
            <v>مبانٍ</v>
          </cell>
          <cell r="J107">
            <v>15307</v>
          </cell>
        </row>
        <row r="108">
          <cell r="I108" t="str">
            <v>مصدات رياح (أشجار حرجية)</v>
          </cell>
          <cell r="J108">
            <v>25460</v>
          </cell>
        </row>
        <row r="109">
          <cell r="I109" t="str">
            <v>بور للراحة</v>
          </cell>
          <cell r="J109">
            <v>139403.74599999998</v>
          </cell>
        </row>
        <row r="110">
          <cell r="I110" t="str">
            <v>زراعة محمية</v>
          </cell>
          <cell r="J110">
            <v>3374.6379999999999</v>
          </cell>
        </row>
        <row r="111">
          <cell r="I111" t="str">
            <v>خضراوات</v>
          </cell>
          <cell r="J111">
            <v>10499.5</v>
          </cell>
        </row>
        <row r="112">
          <cell r="I112" t="str">
            <v>محاصيل حقلية</v>
          </cell>
          <cell r="J112">
            <v>179513</v>
          </cell>
        </row>
        <row r="113">
          <cell r="I113" t="str">
            <v>بساتين فاكهة</v>
          </cell>
          <cell r="J113">
            <v>293022.14500000002</v>
          </cell>
        </row>
        <row r="140">
          <cell r="G140" t="str">
            <v>الغربية</v>
          </cell>
          <cell r="H140">
            <v>29072</v>
          </cell>
        </row>
        <row r="141">
          <cell r="G141" t="str">
            <v>العين</v>
          </cell>
          <cell r="H141">
            <v>120757</v>
          </cell>
        </row>
        <row r="142">
          <cell r="G142" t="str">
            <v>أبوظبي</v>
          </cell>
          <cell r="H142">
            <v>29684</v>
          </cell>
        </row>
        <row r="206">
          <cell r="H206">
            <v>2005</v>
          </cell>
          <cell r="I206">
            <v>2006</v>
          </cell>
          <cell r="J206">
            <v>2007</v>
          </cell>
          <cell r="K206">
            <v>2008</v>
          </cell>
          <cell r="L206">
            <v>2009</v>
          </cell>
          <cell r="M206">
            <v>2010</v>
          </cell>
          <cell r="N206">
            <v>2011</v>
          </cell>
        </row>
        <row r="207">
          <cell r="G207" t="str">
            <v>الغربية</v>
          </cell>
          <cell r="H207">
            <v>758</v>
          </cell>
          <cell r="I207">
            <v>723</v>
          </cell>
          <cell r="J207">
            <v>2683</v>
          </cell>
          <cell r="K207">
            <v>948</v>
          </cell>
          <cell r="L207">
            <v>1024.5</v>
          </cell>
          <cell r="M207">
            <v>1632</v>
          </cell>
          <cell r="N207">
            <v>1096</v>
          </cell>
        </row>
        <row r="208">
          <cell r="G208" t="str">
            <v>العين</v>
          </cell>
          <cell r="H208">
            <v>693</v>
          </cell>
          <cell r="I208">
            <v>824</v>
          </cell>
          <cell r="J208">
            <v>1246</v>
          </cell>
          <cell r="K208">
            <v>1328</v>
          </cell>
          <cell r="L208">
            <v>1442.5</v>
          </cell>
          <cell r="M208">
            <v>1080</v>
          </cell>
          <cell r="N208">
            <v>1954</v>
          </cell>
        </row>
        <row r="209">
          <cell r="G209" t="str">
            <v>أبوظبي</v>
          </cell>
          <cell r="H209">
            <v>22</v>
          </cell>
          <cell r="I209">
            <v>22</v>
          </cell>
          <cell r="J209">
            <v>46</v>
          </cell>
          <cell r="K209">
            <v>46</v>
          </cell>
          <cell r="L209">
            <v>87</v>
          </cell>
          <cell r="M209">
            <v>113</v>
          </cell>
          <cell r="N209">
            <v>325</v>
          </cell>
        </row>
        <row r="243">
          <cell r="H243" t="str">
            <v>الغربية</v>
          </cell>
          <cell r="I243">
            <v>3164</v>
          </cell>
        </row>
        <row r="244">
          <cell r="H244" t="str">
            <v>العين</v>
          </cell>
          <cell r="I244">
            <v>2122</v>
          </cell>
        </row>
        <row r="245">
          <cell r="H245" t="str">
            <v>أبوظبي</v>
          </cell>
          <cell r="I245">
            <v>347</v>
          </cell>
        </row>
        <row r="483">
          <cell r="I483" t="str">
            <v>الغربية</v>
          </cell>
          <cell r="J483">
            <v>461159</v>
          </cell>
        </row>
        <row r="484">
          <cell r="I484" t="str">
            <v xml:space="preserve">العين </v>
          </cell>
          <cell r="J484">
            <v>1507623</v>
          </cell>
        </row>
        <row r="485">
          <cell r="I485" t="str">
            <v>أبوظبي</v>
          </cell>
          <cell r="J485">
            <v>429110</v>
          </cell>
        </row>
        <row r="527">
          <cell r="I527">
            <v>2005</v>
          </cell>
          <cell r="J527">
            <v>2006</v>
          </cell>
          <cell r="K527">
            <v>2007</v>
          </cell>
          <cell r="L527">
            <v>2008</v>
          </cell>
          <cell r="M527">
            <v>2009</v>
          </cell>
          <cell r="N527">
            <v>2010</v>
          </cell>
          <cell r="O527">
            <v>2011</v>
          </cell>
        </row>
        <row r="528">
          <cell r="H528" t="str">
            <v>الأبقار*</v>
          </cell>
          <cell r="I528">
            <v>30630</v>
          </cell>
          <cell r="J528">
            <v>33430</v>
          </cell>
          <cell r="K528">
            <v>38900</v>
          </cell>
          <cell r="L528">
            <v>42596</v>
          </cell>
          <cell r="M528">
            <v>42992</v>
          </cell>
          <cell r="N528">
            <v>39778</v>
          </cell>
          <cell r="O528">
            <v>39692</v>
          </cell>
        </row>
        <row r="529">
          <cell r="H529" t="str">
            <v>الجمال</v>
          </cell>
          <cell r="I529">
            <v>286265</v>
          </cell>
          <cell r="J529">
            <v>306068</v>
          </cell>
          <cell r="K529">
            <v>353337</v>
          </cell>
          <cell r="L529">
            <v>336901</v>
          </cell>
          <cell r="M529">
            <v>378076</v>
          </cell>
          <cell r="N529">
            <v>275385</v>
          </cell>
          <cell r="O529">
            <v>277577</v>
          </cell>
        </row>
        <row r="530">
          <cell r="H530" t="str">
            <v>الضأن والماعز</v>
          </cell>
          <cell r="I530">
            <v>1761713</v>
          </cell>
          <cell r="J530">
            <v>1876054</v>
          </cell>
          <cell r="K530">
            <v>2127604</v>
          </cell>
          <cell r="L530">
            <v>1998280</v>
          </cell>
          <cell r="M530">
            <v>2305603</v>
          </cell>
          <cell r="N530">
            <v>2041902</v>
          </cell>
          <cell r="O530">
            <v>2080623</v>
          </cell>
        </row>
        <row r="687">
          <cell r="H687">
            <v>2005</v>
          </cell>
          <cell r="I687">
            <v>2006</v>
          </cell>
          <cell r="J687">
            <v>2007</v>
          </cell>
          <cell r="K687">
            <v>2008</v>
          </cell>
          <cell r="L687">
            <v>2009</v>
          </cell>
          <cell r="M687">
            <v>2010</v>
          </cell>
          <cell r="N687">
            <v>2011</v>
          </cell>
        </row>
        <row r="688">
          <cell r="G688" t="str">
            <v xml:space="preserve">المعاد تصديره </v>
          </cell>
          <cell r="H688">
            <v>163206.21599999999</v>
          </cell>
          <cell r="I688">
            <v>94308</v>
          </cell>
          <cell r="J688">
            <v>130883</v>
          </cell>
          <cell r="K688">
            <v>131842.302</v>
          </cell>
          <cell r="L688">
            <v>91690.708000000013</v>
          </cell>
          <cell r="M688">
            <v>115901.53400000001</v>
          </cell>
          <cell r="N688">
            <v>116381.95499999999</v>
          </cell>
        </row>
        <row r="689">
          <cell r="G689" t="str">
            <v>الصادرات</v>
          </cell>
          <cell r="H689">
            <v>293298.484</v>
          </cell>
          <cell r="I689">
            <v>343956</v>
          </cell>
          <cell r="J689">
            <v>448798</v>
          </cell>
          <cell r="K689">
            <v>614155.62600000005</v>
          </cell>
          <cell r="L689">
            <v>447496.52899999998</v>
          </cell>
          <cell r="M689">
            <v>561997.4709999999</v>
          </cell>
          <cell r="N689">
            <v>584834.62800000003</v>
          </cell>
        </row>
        <row r="690">
          <cell r="G690" t="str">
            <v>الواردات</v>
          </cell>
          <cell r="H690">
            <v>3317478.898</v>
          </cell>
          <cell r="I690">
            <v>3627429</v>
          </cell>
          <cell r="J690">
            <v>4432513</v>
          </cell>
          <cell r="K690">
            <v>5679424.5659999996</v>
          </cell>
          <cell r="L690">
            <v>6395952.8669999996</v>
          </cell>
          <cell r="M690">
            <v>6705979.0100000007</v>
          </cell>
          <cell r="N690">
            <v>8275498.2359999986</v>
          </cell>
        </row>
      </sheetData>
      <sheetData sheetId="2">
        <row r="10">
          <cell r="A10" t="str">
            <v>أبوظبي</v>
          </cell>
          <cell r="C10">
            <v>67340</v>
          </cell>
        </row>
        <row r="11">
          <cell r="A11" t="str">
            <v>دبي</v>
          </cell>
          <cell r="C11">
            <v>3885</v>
          </cell>
        </row>
        <row r="12">
          <cell r="A12" t="str">
            <v>الشارقة</v>
          </cell>
          <cell r="C12">
            <v>2590</v>
          </cell>
        </row>
        <row r="13">
          <cell r="A13" t="str">
            <v>رأس الخيمة</v>
          </cell>
          <cell r="C13">
            <v>1684</v>
          </cell>
        </row>
        <row r="14">
          <cell r="A14" t="str">
            <v>الفجيرة</v>
          </cell>
          <cell r="C14">
            <v>1165</v>
          </cell>
        </row>
        <row r="15">
          <cell r="A15" t="str">
            <v>أم القيوين</v>
          </cell>
          <cell r="C15">
            <v>777</v>
          </cell>
        </row>
        <row r="16">
          <cell r="A16" t="str">
            <v>عجمان</v>
          </cell>
          <cell r="C16">
            <v>259</v>
          </cell>
        </row>
        <row r="45">
          <cell r="J45" t="str">
            <v xml:space="preserve">أبوظبي -  درجات الحرارة الصغرى </v>
          </cell>
          <cell r="K45" t="str">
            <v xml:space="preserve">أبوظبي -  درجات الحرارة العظمى </v>
          </cell>
          <cell r="L45" t="str">
            <v>العين -  درجات الحرارة الصغرى</v>
          </cell>
          <cell r="M45" t="str">
            <v>العين -  درجات الحرارة العظمى</v>
          </cell>
          <cell r="N45" t="str">
            <v>الغربية-  درجات الحرارة الصغرى</v>
          </cell>
          <cell r="O45" t="str">
            <v>الغربية-  درجات الحرارة العظمى</v>
          </cell>
          <cell r="P45" t="str">
            <v>الجزر -  درجات الحرارة الصغرى</v>
          </cell>
          <cell r="Q45" t="str">
            <v>الجزر -  درجات الحرارة العظمى</v>
          </cell>
        </row>
        <row r="47">
          <cell r="I47" t="str">
            <v>يناير</v>
          </cell>
          <cell r="J47">
            <v>15.661854838709679</v>
          </cell>
          <cell r="K47">
            <v>24.579354838709676</v>
          </cell>
          <cell r="L47">
            <v>13.180788530465948</v>
          </cell>
          <cell r="M47">
            <v>23.999784946236559</v>
          </cell>
          <cell r="N47">
            <v>13.20069892473118</v>
          </cell>
          <cell r="O47">
            <v>24.290322580645164</v>
          </cell>
          <cell r="P47">
            <v>17.276774193548388</v>
          </cell>
          <cell r="Q47">
            <v>22.673225806451612</v>
          </cell>
        </row>
        <row r="48">
          <cell r="I48" t="str">
            <v>فبراير</v>
          </cell>
          <cell r="J48">
            <v>15.968035714285712</v>
          </cell>
          <cell r="K48">
            <v>25.458392857142861</v>
          </cell>
          <cell r="L48">
            <v>13.735714285714288</v>
          </cell>
          <cell r="M48">
            <v>25.87996031746032</v>
          </cell>
          <cell r="N48">
            <v>13.116428571428569</v>
          </cell>
          <cell r="O48">
            <v>26.536964285714291</v>
          </cell>
          <cell r="P48">
            <v>16.619910714285712</v>
          </cell>
          <cell r="Q48">
            <v>23.594196428571429</v>
          </cell>
        </row>
        <row r="49">
          <cell r="I49" t="str">
            <v>مارس</v>
          </cell>
          <cell r="J49">
            <v>17.736693548387098</v>
          </cell>
          <cell r="K49">
            <v>28.47879032258065</v>
          </cell>
          <cell r="L49">
            <v>15.867849462365591</v>
          </cell>
          <cell r="M49">
            <v>30.3294623655914</v>
          </cell>
          <cell r="N49">
            <v>15.941397849462364</v>
          </cell>
          <cell r="O49">
            <v>30.100806451612897</v>
          </cell>
          <cell r="P49">
            <v>18.588508064516127</v>
          </cell>
          <cell r="Q49">
            <v>25.855483870967745</v>
          </cell>
        </row>
        <row r="50">
          <cell r="I50" t="str">
            <v>أبريل</v>
          </cell>
          <cell r="J50">
            <v>22.150416666666668</v>
          </cell>
          <cell r="K50">
            <v>35.098583333333337</v>
          </cell>
          <cell r="L50">
            <v>21.840296296296298</v>
          </cell>
          <cell r="M50">
            <v>35.491407407407408</v>
          </cell>
          <cell r="N50">
            <v>21.615333333333336</v>
          </cell>
          <cell r="O50">
            <v>36.143444444444448</v>
          </cell>
          <cell r="P50">
            <v>22.79660344827586</v>
          </cell>
          <cell r="Q50">
            <v>32.153178160919538</v>
          </cell>
        </row>
        <row r="51">
          <cell r="I51" t="str">
            <v>مايو</v>
          </cell>
          <cell r="J51">
            <v>26.226854838709681</v>
          </cell>
          <cell r="K51">
            <v>38.905967741935484</v>
          </cell>
          <cell r="L51">
            <v>25.773422939068102</v>
          </cell>
          <cell r="M51">
            <v>41.083413978494619</v>
          </cell>
          <cell r="N51">
            <v>25.771827956989252</v>
          </cell>
          <cell r="O51">
            <v>41.378172043010757</v>
          </cell>
          <cell r="P51">
            <v>26.857862903225808</v>
          </cell>
          <cell r="Q51">
            <v>36.415645161290321</v>
          </cell>
        </row>
        <row r="52">
          <cell r="I52" t="str">
            <v>يونيو</v>
          </cell>
          <cell r="J52">
            <v>28.131125000000004</v>
          </cell>
          <cell r="K52">
            <v>40.394666666666666</v>
          </cell>
          <cell r="L52">
            <v>28.024712962962962</v>
          </cell>
          <cell r="M52">
            <v>43.883148148148145</v>
          </cell>
          <cell r="N52">
            <v>27.5855</v>
          </cell>
          <cell r="O52">
            <v>43.666166666666669</v>
          </cell>
          <cell r="P52">
            <v>28.890416666666667</v>
          </cell>
          <cell r="Q52">
            <v>38.465666666666664</v>
          </cell>
        </row>
        <row r="53">
          <cell r="I53" t="str">
            <v>يوليو</v>
          </cell>
          <cell r="J53">
            <v>30.381774193548384</v>
          </cell>
          <cell r="K53">
            <v>42.585161290322588</v>
          </cell>
          <cell r="L53">
            <v>29.564587813620076</v>
          </cell>
          <cell r="M53">
            <v>43.141254480286733</v>
          </cell>
          <cell r="N53">
            <v>29.704677419354841</v>
          </cell>
          <cell r="O53">
            <v>43.826881720430116</v>
          </cell>
          <cell r="P53">
            <v>30.691048387096775</v>
          </cell>
          <cell r="Q53">
            <v>40.020887096774196</v>
          </cell>
        </row>
        <row r="54">
          <cell r="I54" t="str">
            <v>أغسطس</v>
          </cell>
          <cell r="J54">
            <v>31.205000000000002</v>
          </cell>
          <cell r="K54">
            <v>42.548225806451619</v>
          </cell>
          <cell r="L54">
            <v>30.301137992831539</v>
          </cell>
          <cell r="M54">
            <v>43.635044802867391</v>
          </cell>
          <cell r="N54">
            <v>30.21387096774194</v>
          </cell>
          <cell r="O54">
            <v>43.648709677419355</v>
          </cell>
          <cell r="P54">
            <v>31.346693548387094</v>
          </cell>
          <cell r="Q54">
            <v>39.913790322580645</v>
          </cell>
        </row>
        <row r="55">
          <cell r="I55" t="str">
            <v>سبتمبر</v>
          </cell>
          <cell r="J55">
            <v>27.928916666666666</v>
          </cell>
          <cell r="K55">
            <v>40.603083333333338</v>
          </cell>
          <cell r="L55">
            <v>27.142555555555557</v>
          </cell>
          <cell r="M55">
            <v>41.535962962962969</v>
          </cell>
          <cell r="N55">
            <v>26.650500000000005</v>
          </cell>
          <cell r="O55">
            <v>41.459722222222226</v>
          </cell>
          <cell r="P55">
            <v>29.736749999999997</v>
          </cell>
          <cell r="Q55">
            <v>37.711166666666664</v>
          </cell>
        </row>
        <row r="56">
          <cell r="I56" t="str">
            <v>أكتوبر</v>
          </cell>
          <cell r="J56">
            <v>25.237096774193549</v>
          </cell>
          <cell r="K56">
            <v>36.461209677419355</v>
          </cell>
          <cell r="L56">
            <v>23.154811827956994</v>
          </cell>
          <cell r="M56">
            <v>36.197383512544803</v>
          </cell>
          <cell r="N56">
            <v>22.913440860215058</v>
          </cell>
          <cell r="O56">
            <v>36.296075268817212</v>
          </cell>
          <cell r="P56">
            <v>26.743145161290318</v>
          </cell>
          <cell r="Q56">
            <v>33.81241935483871</v>
          </cell>
        </row>
        <row r="57">
          <cell r="I57" t="str">
            <v>نوفمبر</v>
          </cell>
          <cell r="J57">
            <v>19.919416666666663</v>
          </cell>
          <cell r="K57">
            <v>30.519499999999997</v>
          </cell>
          <cell r="L57">
            <v>17.859629629629627</v>
          </cell>
          <cell r="M57">
            <v>29.910962962962962</v>
          </cell>
          <cell r="N57">
            <v>17.932888888888886</v>
          </cell>
          <cell r="O57">
            <v>29.894888888888886</v>
          </cell>
          <cell r="P57">
            <v>21.752458333333333</v>
          </cell>
          <cell r="Q57">
            <v>28.206687500000001</v>
          </cell>
        </row>
        <row r="58">
          <cell r="I58" t="str">
            <v>ديسمبر</v>
          </cell>
          <cell r="J58">
            <v>14.841653225806452</v>
          </cell>
          <cell r="K58">
            <v>24.665967741935486</v>
          </cell>
          <cell r="L58">
            <v>12.070564516129032</v>
          </cell>
          <cell r="M58">
            <v>24.967419354838707</v>
          </cell>
          <cell r="N58">
            <v>12.071827956989248</v>
          </cell>
          <cell r="O58">
            <v>24.129784946236558</v>
          </cell>
          <cell r="P58">
            <v>17.002580645161288</v>
          </cell>
          <cell r="Q58">
            <v>22.387137096774193</v>
          </cell>
        </row>
        <row r="154">
          <cell r="I154" t="str">
            <v>أبوظبي</v>
          </cell>
          <cell r="J154" t="str">
            <v>العين</v>
          </cell>
          <cell r="K154" t="str">
            <v>الغربية</v>
          </cell>
          <cell r="L154" t="str">
            <v>الجزر</v>
          </cell>
        </row>
        <row r="155">
          <cell r="H155" t="str">
            <v>يناير</v>
          </cell>
          <cell r="I155">
            <v>7.4049999999999994</v>
          </cell>
          <cell r="J155">
            <v>10.437777777777777</v>
          </cell>
          <cell r="K155">
            <v>14.066666666666668</v>
          </cell>
          <cell r="L155">
            <v>10.350000000000001</v>
          </cell>
        </row>
        <row r="156">
          <cell r="H156" t="str">
            <v>فبراير</v>
          </cell>
          <cell r="I156">
            <v>0.1</v>
          </cell>
          <cell r="J156">
            <v>0.1</v>
          </cell>
          <cell r="K156">
            <v>0.1</v>
          </cell>
          <cell r="L156">
            <v>0</v>
          </cell>
        </row>
        <row r="157">
          <cell r="H157" t="str">
            <v>مارس</v>
          </cell>
          <cell r="I157">
            <v>0</v>
          </cell>
          <cell r="J157">
            <v>0</v>
          </cell>
          <cell r="K157">
            <v>0.1</v>
          </cell>
          <cell r="L157">
            <v>0</v>
          </cell>
        </row>
        <row r="158">
          <cell r="H158" t="str">
            <v>أبريل</v>
          </cell>
          <cell r="I158">
            <v>3.6075000000000004</v>
          </cell>
          <cell r="J158">
            <v>5.4055555555555559</v>
          </cell>
          <cell r="K158">
            <v>2.6666666666666665</v>
          </cell>
          <cell r="L158">
            <v>1.6274999999999999</v>
          </cell>
        </row>
        <row r="159">
          <cell r="H159" t="str">
            <v>مايو</v>
          </cell>
          <cell r="I159">
            <v>0</v>
          </cell>
          <cell r="J159">
            <v>0.48888888888888893</v>
          </cell>
          <cell r="K159">
            <v>0</v>
          </cell>
          <cell r="L159">
            <v>0</v>
          </cell>
        </row>
        <row r="160">
          <cell r="H160" t="str">
            <v>يونيو</v>
          </cell>
          <cell r="I160">
            <v>0</v>
          </cell>
          <cell r="J160">
            <v>0</v>
          </cell>
          <cell r="K160">
            <v>0</v>
          </cell>
          <cell r="L160">
            <v>0</v>
          </cell>
        </row>
        <row r="161">
          <cell r="H161" t="str">
            <v>يوليو</v>
          </cell>
          <cell r="I161">
            <v>0</v>
          </cell>
          <cell r="J161">
            <v>1.6888888888888889</v>
          </cell>
          <cell r="K161">
            <v>0</v>
          </cell>
          <cell r="L161">
            <v>0</v>
          </cell>
        </row>
        <row r="162">
          <cell r="H162" t="str">
            <v>أغسطس</v>
          </cell>
          <cell r="I162">
            <v>0</v>
          </cell>
          <cell r="J162">
            <v>6.9788888888888891</v>
          </cell>
          <cell r="K162">
            <v>2.5666666666666664</v>
          </cell>
          <cell r="L162">
            <v>0</v>
          </cell>
        </row>
        <row r="163">
          <cell r="H163" t="str">
            <v>سبتمبر</v>
          </cell>
          <cell r="I163">
            <v>0.35</v>
          </cell>
          <cell r="J163">
            <v>0.66666666666666663</v>
          </cell>
          <cell r="K163">
            <v>0</v>
          </cell>
          <cell r="L163">
            <v>0</v>
          </cell>
        </row>
        <row r="164">
          <cell r="H164" t="str">
            <v>أكتوبر</v>
          </cell>
          <cell r="I164">
            <v>0.35</v>
          </cell>
          <cell r="J164">
            <v>1.0900000000000001</v>
          </cell>
          <cell r="K164">
            <v>0</v>
          </cell>
          <cell r="L164">
            <v>0</v>
          </cell>
        </row>
        <row r="165">
          <cell r="H165" t="str">
            <v>نوفمبر</v>
          </cell>
          <cell r="I165">
            <v>0.80500000000000005</v>
          </cell>
          <cell r="J165">
            <v>0.47500000000000003</v>
          </cell>
          <cell r="K165">
            <v>2.0666666666666664</v>
          </cell>
          <cell r="L165">
            <v>12.350000000000001</v>
          </cell>
        </row>
        <row r="166">
          <cell r="H166" t="str">
            <v>ديسمبر</v>
          </cell>
          <cell r="I166">
            <v>0</v>
          </cell>
          <cell r="J166">
            <v>0</v>
          </cell>
          <cell r="K166">
            <v>0.1</v>
          </cell>
          <cell r="L166">
            <v>0</v>
          </cell>
        </row>
        <row r="228">
          <cell r="B228" t="str">
            <v>أبوظبي</v>
          </cell>
          <cell r="C228" t="str">
            <v>العين</v>
          </cell>
          <cell r="D228" t="str">
            <v>الغربية</v>
          </cell>
          <cell r="E228" t="str">
            <v>الجزر</v>
          </cell>
        </row>
        <row r="229">
          <cell r="A229" t="str">
            <v>يناير</v>
          </cell>
          <cell r="B229">
            <v>68.806375326315234</v>
          </cell>
          <cell r="C229">
            <v>66.437882380027858</v>
          </cell>
          <cell r="D229">
            <v>74.371959338381259</v>
          </cell>
          <cell r="E229">
            <v>77.551211142614392</v>
          </cell>
        </row>
        <row r="230">
          <cell r="A230" t="str">
            <v>فبراير</v>
          </cell>
          <cell r="B230">
            <v>62.296986607142848</v>
          </cell>
          <cell r="C230">
            <v>54.188439015652563</v>
          </cell>
          <cell r="D230">
            <v>60.601454704677934</v>
          </cell>
          <cell r="E230">
            <v>74.204638743595979</v>
          </cell>
        </row>
        <row r="231">
          <cell r="A231" t="str">
            <v>مارس</v>
          </cell>
          <cell r="B231">
            <v>58.073961133512555</v>
          </cell>
          <cell r="C231">
            <v>42.991061522406817</v>
          </cell>
          <cell r="D231">
            <v>50.351418757467151</v>
          </cell>
          <cell r="E231">
            <v>70.876286682347654</v>
          </cell>
        </row>
        <row r="232">
          <cell r="A232" t="str">
            <v>أبريل</v>
          </cell>
          <cell r="B232">
            <v>49.211123431899637</v>
          </cell>
          <cell r="C232">
            <v>31.588772827096719</v>
          </cell>
          <cell r="D232">
            <v>41.674864222421341</v>
          </cell>
          <cell r="E232">
            <v>67.070415016365359</v>
          </cell>
        </row>
        <row r="233">
          <cell r="A233" t="str">
            <v>مايو</v>
          </cell>
          <cell r="B233">
            <v>50.497988152525757</v>
          </cell>
          <cell r="C233">
            <v>30.21180816683496</v>
          </cell>
          <cell r="D233">
            <v>37.184371337182306</v>
          </cell>
          <cell r="E233">
            <v>63.338724403077151</v>
          </cell>
        </row>
        <row r="234">
          <cell r="A234" t="str">
            <v>يونيو</v>
          </cell>
          <cell r="B234">
            <v>56.744161610019276</v>
          </cell>
          <cell r="C234">
            <v>30.303695235665689</v>
          </cell>
          <cell r="D234">
            <v>35.676350250107845</v>
          </cell>
          <cell r="E234">
            <v>64.370840372937934</v>
          </cell>
        </row>
        <row r="235">
          <cell r="A235" t="str">
            <v>يوليو</v>
          </cell>
          <cell r="B235">
            <v>51.495044522543992</v>
          </cell>
          <cell r="C235">
            <v>31.455614077966011</v>
          </cell>
          <cell r="D235">
            <v>42.187016593775454</v>
          </cell>
          <cell r="E235">
            <v>63.991456285955955</v>
          </cell>
        </row>
        <row r="236">
          <cell r="A236" t="str">
            <v>أغسطس</v>
          </cell>
          <cell r="B236">
            <v>56.453113686018455</v>
          </cell>
          <cell r="C236">
            <v>36.82612969846727</v>
          </cell>
          <cell r="D236">
            <v>47.946627583333253</v>
          </cell>
          <cell r="E236">
            <v>65.05008849695389</v>
          </cell>
        </row>
        <row r="237">
          <cell r="A237" t="str">
            <v>سبتمبر</v>
          </cell>
          <cell r="B237">
            <v>59.332810838858457</v>
          </cell>
          <cell r="C237">
            <v>34.094341048648452</v>
          </cell>
          <cell r="D237">
            <v>47.469062464969483</v>
          </cell>
          <cell r="E237">
            <v>64.646160266072229</v>
          </cell>
        </row>
        <row r="238">
          <cell r="A238" t="str">
            <v>أكتوبر</v>
          </cell>
          <cell r="B238">
            <v>59.793966643458276</v>
          </cell>
          <cell r="C238">
            <v>43.62883359628394</v>
          </cell>
          <cell r="D238">
            <v>54.6014717680128</v>
          </cell>
          <cell r="E238">
            <v>63.692881003398398</v>
          </cell>
        </row>
        <row r="239">
          <cell r="A239" t="str">
            <v>نوفمبر</v>
          </cell>
          <cell r="B239">
            <v>60.526733153906818</v>
          </cell>
          <cell r="C239">
            <v>50.807453398931571</v>
          </cell>
          <cell r="D239">
            <v>60.068775930234061</v>
          </cell>
          <cell r="E239">
            <v>64.788616600656553</v>
          </cell>
        </row>
        <row r="240">
          <cell r="A240" t="str">
            <v>ديسمبر</v>
          </cell>
          <cell r="B240">
            <v>63.683325424188979</v>
          </cell>
          <cell r="C240">
            <v>59.252307278900652</v>
          </cell>
          <cell r="D240">
            <v>70.487526876429513</v>
          </cell>
          <cell r="E240">
            <v>70.122755026637336</v>
          </cell>
        </row>
        <row r="441">
          <cell r="B441" t="str">
            <v>أبوظبي</v>
          </cell>
          <cell r="C441" t="str">
            <v>العين</v>
          </cell>
          <cell r="D441" t="str">
            <v>الغربية</v>
          </cell>
          <cell r="E441" t="str">
            <v>الجزر</v>
          </cell>
        </row>
        <row r="442">
          <cell r="A442" t="str">
            <v>يناير</v>
          </cell>
          <cell r="B442">
            <v>3702.0443549327961</v>
          </cell>
          <cell r="C442">
            <v>3957.4209341868273</v>
          </cell>
          <cell r="D442">
            <v>4095.6862007168461</v>
          </cell>
          <cell r="E442">
            <v>2897.6232525940864</v>
          </cell>
        </row>
        <row r="443">
          <cell r="A443" t="str">
            <v>فبراير</v>
          </cell>
          <cell r="B443">
            <v>4892.563467142857</v>
          </cell>
          <cell r="C443">
            <v>5203.9596586284079</v>
          </cell>
          <cell r="D443">
            <v>5441.8995535714284</v>
          </cell>
          <cell r="E443">
            <v>4218.4024553571426</v>
          </cell>
        </row>
        <row r="444">
          <cell r="A444" t="str">
            <v>مارس</v>
          </cell>
          <cell r="B444">
            <v>5901.7047713951615</v>
          </cell>
          <cell r="C444">
            <v>6012.5040023393067</v>
          </cell>
          <cell r="D444">
            <v>6082.9860215053777</v>
          </cell>
          <cell r="E444">
            <v>5179.3553763602149</v>
          </cell>
        </row>
        <row r="445">
          <cell r="A445" t="str">
            <v>أبريل</v>
          </cell>
          <cell r="B445">
            <v>6059.5177083333328</v>
          </cell>
          <cell r="C445">
            <v>5979.0992134951048</v>
          </cell>
          <cell r="D445">
            <v>6168.044027777778</v>
          </cell>
          <cell r="E445">
            <v>5265.6837235756711</v>
          </cell>
        </row>
        <row r="446">
          <cell r="A446" t="str">
            <v>مايو</v>
          </cell>
          <cell r="B446">
            <v>7228.7615591048389</v>
          </cell>
          <cell r="C446">
            <v>7053.6991935866199</v>
          </cell>
          <cell r="D446">
            <v>7092.465322580646</v>
          </cell>
          <cell r="E446">
            <v>6305.1093022517925</v>
          </cell>
        </row>
        <row r="447">
          <cell r="A447" t="str">
            <v>يونيو</v>
          </cell>
          <cell r="B447">
            <v>7038.5545833611104</v>
          </cell>
          <cell r="C447">
            <v>6746.5647244690408</v>
          </cell>
          <cell r="D447">
            <v>6818.3161574074074</v>
          </cell>
          <cell r="E447">
            <v>6459.5704167500007</v>
          </cell>
        </row>
        <row r="448">
          <cell r="A448" t="str">
            <v>يوليو</v>
          </cell>
          <cell r="B448">
            <v>6573.5683467150538</v>
          </cell>
          <cell r="C448">
            <v>6529.3937275866174</v>
          </cell>
          <cell r="D448">
            <v>6636.7546545201112</v>
          </cell>
          <cell r="E448">
            <v>6040.4761425241932</v>
          </cell>
        </row>
        <row r="449">
          <cell r="A449" t="str">
            <v>أغسطس</v>
          </cell>
          <cell r="B449">
            <v>6501.377755274194</v>
          </cell>
          <cell r="C449">
            <v>6415.266547195939</v>
          </cell>
          <cell r="D449">
            <v>6728.4208333333327</v>
          </cell>
          <cell r="E449">
            <v>6203.6762095564518</v>
          </cell>
        </row>
        <row r="450">
          <cell r="A450" t="str">
            <v>سبتمبر</v>
          </cell>
          <cell r="B450">
            <v>6158.9625693333337</v>
          </cell>
          <cell r="C450">
            <v>6440.8221913580246</v>
          </cell>
          <cell r="D450">
            <v>6300.2152777777774</v>
          </cell>
          <cell r="E450">
            <v>5560.9174999999996</v>
          </cell>
        </row>
        <row r="451">
          <cell r="A451" t="str">
            <v>أكتوبر</v>
          </cell>
          <cell r="B451">
            <v>5304.0058468951611</v>
          </cell>
          <cell r="C451">
            <v>5700.3243727921135</v>
          </cell>
          <cell r="D451">
            <v>5647.9464157706097</v>
          </cell>
          <cell r="E451">
            <v>4366.2937500806456</v>
          </cell>
        </row>
        <row r="452">
          <cell r="A452" t="str">
            <v>نوفمبر</v>
          </cell>
          <cell r="B452">
            <v>4496.4602082222227</v>
          </cell>
          <cell r="C452">
            <v>4702.8845678765429</v>
          </cell>
          <cell r="D452">
            <v>4682.5555555555557</v>
          </cell>
          <cell r="E452">
            <v>3205.0095386904759</v>
          </cell>
        </row>
        <row r="453">
          <cell r="A453" t="str">
            <v>ديسمبر</v>
          </cell>
          <cell r="B453">
            <v>4194.6460348467745</v>
          </cell>
          <cell r="C453">
            <v>4427.0613799677421</v>
          </cell>
          <cell r="D453">
            <v>4448.1685035842293</v>
          </cell>
          <cell r="E453">
            <v>3004.8651209193554</v>
          </cell>
        </row>
      </sheetData>
      <sheetData sheetId="3">
        <row r="153">
          <cell r="AE153">
            <v>2005</v>
          </cell>
          <cell r="AF153">
            <v>2006</v>
          </cell>
          <cell r="AG153">
            <v>2007</v>
          </cell>
          <cell r="AH153">
            <v>2008</v>
          </cell>
          <cell r="AI153">
            <v>2009</v>
          </cell>
          <cell r="AJ153">
            <v>2010</v>
          </cell>
          <cell r="AK153">
            <v>2011</v>
          </cell>
        </row>
        <row r="154">
          <cell r="AD154" t="str">
            <v xml:space="preserve">ثاني أكسيد الكبريت </v>
          </cell>
          <cell r="AE154">
            <v>262539</v>
          </cell>
          <cell r="AF154">
            <v>267739</v>
          </cell>
          <cell r="AG154">
            <v>212722</v>
          </cell>
          <cell r="AH154">
            <v>156674</v>
          </cell>
          <cell r="AI154">
            <v>185869.69</v>
          </cell>
          <cell r="AJ154">
            <v>219022</v>
          </cell>
          <cell r="AK154">
            <v>208025</v>
          </cell>
        </row>
        <row r="155">
          <cell r="AD155" t="str">
            <v>أكاسيد النيتروجين</v>
          </cell>
          <cell r="AE155">
            <v>56225</v>
          </cell>
          <cell r="AF155">
            <v>57332</v>
          </cell>
          <cell r="AG155">
            <v>55881</v>
          </cell>
          <cell r="AH155">
            <v>52755</v>
          </cell>
          <cell r="AI155">
            <v>54781.820000000007</v>
          </cell>
          <cell r="AJ155">
            <v>58901</v>
          </cell>
          <cell r="AK155">
            <v>66105</v>
          </cell>
        </row>
        <row r="156">
          <cell r="AD156" t="str">
            <v xml:space="preserve">المركبات العضوية المتطايرة </v>
          </cell>
          <cell r="AE156">
            <v>64915</v>
          </cell>
          <cell r="AF156">
            <v>69339</v>
          </cell>
          <cell r="AG156">
            <v>66698</v>
          </cell>
          <cell r="AH156">
            <v>65475</v>
          </cell>
          <cell r="AI156">
            <v>57999.01</v>
          </cell>
          <cell r="AJ156">
            <v>62170</v>
          </cell>
          <cell r="AK156">
            <v>85420</v>
          </cell>
        </row>
        <row r="256">
          <cell r="AE256">
            <v>2005</v>
          </cell>
          <cell r="AF256">
            <v>2006</v>
          </cell>
          <cell r="AG256">
            <v>2007</v>
          </cell>
          <cell r="AH256">
            <v>2008</v>
          </cell>
          <cell r="AI256">
            <v>2009</v>
          </cell>
          <cell r="AJ256">
            <v>2010</v>
          </cell>
          <cell r="AK256">
            <v>2011</v>
          </cell>
        </row>
        <row r="257">
          <cell r="AD257" t="str">
            <v xml:space="preserve">ثاني أكسيد الكبريت </v>
          </cell>
          <cell r="AE257">
            <v>1141.07</v>
          </cell>
          <cell r="AF257">
            <v>14369.72</v>
          </cell>
          <cell r="AG257">
            <v>5606.26</v>
          </cell>
          <cell r="AH257">
            <v>1233.47</v>
          </cell>
          <cell r="AI257">
            <v>5383.04</v>
          </cell>
          <cell r="AJ257">
            <v>4240.0300000000007</v>
          </cell>
          <cell r="AK257">
            <v>2134</v>
          </cell>
        </row>
        <row r="258">
          <cell r="AD258" t="str">
            <v xml:space="preserve">أكاسيد النيتروجين </v>
          </cell>
          <cell r="AE258">
            <v>25161.27</v>
          </cell>
          <cell r="AF258">
            <v>24490.5</v>
          </cell>
          <cell r="AG258">
            <v>14512.77</v>
          </cell>
          <cell r="AH258">
            <v>11307.25</v>
          </cell>
          <cell r="AI258">
            <v>14479.630000000001</v>
          </cell>
          <cell r="AJ258">
            <v>13481.088</v>
          </cell>
          <cell r="AK258">
            <v>13497</v>
          </cell>
        </row>
        <row r="259">
          <cell r="AD259" t="str">
            <v xml:space="preserve">المركبات العضوية المتطايرة </v>
          </cell>
          <cell r="AE259">
            <v>167.05999999999997</v>
          </cell>
          <cell r="AF259">
            <v>158.02000000000001</v>
          </cell>
          <cell r="AG259">
            <v>210.59</v>
          </cell>
          <cell r="AH259">
            <v>224.29</v>
          </cell>
          <cell r="AI259">
            <v>231.02999999999997</v>
          </cell>
          <cell r="AJ259">
            <v>189</v>
          </cell>
          <cell r="AK259">
            <v>232</v>
          </cell>
        </row>
        <row r="329">
          <cell r="A329" t="str">
            <v>المياه الجوفية العذبة</v>
          </cell>
          <cell r="E329">
            <v>16520</v>
          </cell>
        </row>
        <row r="330">
          <cell r="A330" t="str">
            <v>المياه الجوفية قليلة الملوحة</v>
          </cell>
          <cell r="E330">
            <v>113350</v>
          </cell>
        </row>
        <row r="331">
          <cell r="A331" t="str">
            <v>المياه الجوفية المالحة</v>
          </cell>
          <cell r="E331">
            <v>505750</v>
          </cell>
        </row>
        <row r="421">
          <cell r="C421" t="str">
            <v>أبوظبي</v>
          </cell>
          <cell r="D421" t="str">
            <v xml:space="preserve">العين </v>
          </cell>
          <cell r="E421" t="str">
            <v>الغربية</v>
          </cell>
        </row>
        <row r="423">
          <cell r="C423">
            <v>23245.175342465755</v>
          </cell>
          <cell r="D423">
            <v>3360.0575342465754</v>
          </cell>
          <cell r="E423">
            <v>1714.3150684931506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pop"/>
      <sheetName val="Introduction and Key Indicators"/>
      <sheetName val="population"/>
      <sheetName val="birthFertility"/>
      <sheetName val="Social -index"/>
      <sheetName val="Education"/>
      <sheetName val="Health"/>
      <sheetName val="social "/>
      <sheetName val="crime "/>
      <sheetName val="Culture"/>
      <sheetName val="index-labour"/>
      <sheetName val="labour"/>
    </sheetNames>
    <sheetDataSet>
      <sheetData sheetId="0"/>
      <sheetData sheetId="1"/>
      <sheetData sheetId="2"/>
      <sheetData sheetId="3"/>
      <sheetData sheetId="4"/>
      <sheetData sheetId="5"/>
      <sheetData sheetId="6"/>
      <sheetData sheetId="7"/>
      <sheetData sheetId="8"/>
      <sheetData sheetId="9"/>
      <sheetData sheetId="10"/>
      <sheetData sheetId="11">
        <row r="72">
          <cell r="B72" t="str">
            <v>ذكور</v>
          </cell>
          <cell r="C72" t="str">
            <v>إناث</v>
          </cell>
        </row>
        <row r="86">
          <cell r="A86" t="str">
            <v>19 - 15</v>
          </cell>
          <cell r="B86">
            <v>2800</v>
          </cell>
          <cell r="C86">
            <v>600</v>
          </cell>
        </row>
        <row r="87">
          <cell r="A87" t="str">
            <v>24 - 20</v>
          </cell>
          <cell r="B87">
            <v>15800</v>
          </cell>
          <cell r="C87">
            <v>5400</v>
          </cell>
        </row>
        <row r="88">
          <cell r="A88" t="str">
            <v>29 - 25</v>
          </cell>
          <cell r="B88">
            <v>22100</v>
          </cell>
          <cell r="C88">
            <v>10800</v>
          </cell>
        </row>
        <row r="89">
          <cell r="A89" t="str">
            <v>34 - 30</v>
          </cell>
          <cell r="B89">
            <v>20100</v>
          </cell>
          <cell r="C89">
            <v>9300</v>
          </cell>
        </row>
        <row r="90">
          <cell r="A90" t="str">
            <v>39 - 35</v>
          </cell>
          <cell r="B90">
            <v>13000</v>
          </cell>
          <cell r="C90">
            <v>5700</v>
          </cell>
        </row>
        <row r="91">
          <cell r="A91" t="str">
            <v>44 - 40</v>
          </cell>
          <cell r="B91">
            <v>8400</v>
          </cell>
          <cell r="C91">
            <v>2900</v>
          </cell>
        </row>
        <row r="92">
          <cell r="A92" t="str">
            <v>49 - 45</v>
          </cell>
          <cell r="B92">
            <v>5300</v>
          </cell>
          <cell r="C92">
            <v>1400</v>
          </cell>
        </row>
        <row r="93">
          <cell r="A93" t="str">
            <v>54 - 50</v>
          </cell>
          <cell r="B93">
            <v>3300</v>
          </cell>
          <cell r="C93">
            <v>700</v>
          </cell>
        </row>
        <row r="94">
          <cell r="A94" t="str">
            <v>59 - 55</v>
          </cell>
          <cell r="B94">
            <v>2000</v>
          </cell>
          <cell r="C94">
            <v>400</v>
          </cell>
        </row>
        <row r="95">
          <cell r="A95" t="str">
            <v>64 - 60</v>
          </cell>
          <cell r="B95">
            <v>1100</v>
          </cell>
          <cell r="C95">
            <v>200</v>
          </cell>
        </row>
        <row r="96">
          <cell r="A96" t="str">
            <v>65+</v>
          </cell>
          <cell r="B96">
            <v>700</v>
          </cell>
          <cell r="C96">
            <v>0</v>
          </cell>
        </row>
        <row r="613">
          <cell r="E613" t="str">
            <v>المجموع</v>
          </cell>
        </row>
        <row r="615">
          <cell r="A615" t="str">
            <v>المشرعون وكبار الموظفين والمديرون</v>
          </cell>
          <cell r="E615">
            <v>3.6</v>
          </cell>
        </row>
        <row r="616">
          <cell r="A616" t="str">
            <v>الاختصاصيون</v>
          </cell>
          <cell r="E616">
            <v>10.1</v>
          </cell>
        </row>
        <row r="617">
          <cell r="A617" t="str">
            <v xml:space="preserve">الفنيون ومساعدو الاختصاصيين </v>
          </cell>
          <cell r="E617">
            <v>11.1</v>
          </cell>
        </row>
        <row r="618">
          <cell r="A618" t="str">
            <v>الموظفون المكتبيون المساندون</v>
          </cell>
          <cell r="E618">
            <v>2.8</v>
          </cell>
        </row>
        <row r="619">
          <cell r="A619" t="str">
            <v xml:space="preserve">عاملو البيع والخدمات </v>
          </cell>
          <cell r="E619">
            <v>11.4</v>
          </cell>
        </row>
        <row r="620">
          <cell r="A620" t="str">
            <v xml:space="preserve">العمال المهرة في الزراعة والغابات وصيد الاسماك </v>
          </cell>
          <cell r="E620">
            <v>1.7</v>
          </cell>
        </row>
        <row r="621">
          <cell r="A621" t="str">
            <v xml:space="preserve">الحرفيون والمهن المرتبطة بهم </v>
          </cell>
          <cell r="E621">
            <v>24.1</v>
          </cell>
        </row>
        <row r="622">
          <cell r="A622" t="str">
            <v>مشغلو المصانع والآلات وعمال التجميع</v>
          </cell>
          <cell r="E622">
            <v>10.5</v>
          </cell>
        </row>
        <row r="623">
          <cell r="A623" t="str">
            <v>العاملون في المهن الأولية</v>
          </cell>
          <cell r="E623">
            <v>24.8</v>
          </cell>
        </row>
        <row r="696">
          <cell r="O696" t="str">
            <v>أبوظبي</v>
          </cell>
          <cell r="P696" t="str">
            <v>العين</v>
          </cell>
          <cell r="Q696" t="str">
            <v>الغربية</v>
          </cell>
        </row>
        <row r="705">
          <cell r="M705" t="str">
            <v>ذكور</v>
          </cell>
          <cell r="O705">
            <v>6.8117411452820742E-2</v>
          </cell>
          <cell r="P705">
            <v>8.3359252645274204E-2</v>
          </cell>
          <cell r="Q705">
            <v>5.1688671623250818E-2</v>
          </cell>
        </row>
        <row r="706">
          <cell r="M706" t="str">
            <v>إناث</v>
          </cell>
          <cell r="O706">
            <v>0.17833217278838651</v>
          </cell>
          <cell r="P706">
            <v>0.31213106380497652</v>
          </cell>
          <cell r="Q706">
            <v>0.2782091369209807</v>
          </cell>
        </row>
      </sheetData>
    </sheetDataSet>
  </externalBook>
</externalLink>
</file>

<file path=xl/tables/table1.xml><?xml version="1.0" encoding="utf-8"?>
<table xmlns="http://schemas.openxmlformats.org/spreadsheetml/2006/main" id="1" name="Table1333" displayName="Table1333" ref="B22:E22" headerRowCount="0" insertRow="1" totalsRowShown="0" headerRowDxfId="5" dataDxfId="4">
  <tableColumns count="4">
    <tableColumn id="2" name="Column2" dataDxfId="3"/>
    <tableColumn id="1" name="Column1" dataDxfId="2"/>
    <tableColumn id="4" name="Column4" dataDxfId="1"/>
    <tableColumn id="3" name="Column3"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6.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9"/>
  <sheetViews>
    <sheetView rightToLeft="1" view="pageBreakPreview" zoomScaleSheetLayoutView="100" workbookViewId="0">
      <selection activeCell="B144" sqref="B144"/>
    </sheetView>
  </sheetViews>
  <sheetFormatPr defaultRowHeight="18.75"/>
  <cols>
    <col min="1" max="1" width="18.7109375" style="5" customWidth="1"/>
    <col min="2" max="5" width="11.7109375" style="5" customWidth="1"/>
    <col min="6" max="16384" width="9.140625" style="5"/>
  </cols>
  <sheetData>
    <row r="1" spans="1:5" s="191" customFormat="1" ht="39.950000000000003" customHeight="1">
      <c r="B1" s="192" t="s">
        <v>385</v>
      </c>
      <c r="C1" s="193"/>
      <c r="D1" s="193"/>
      <c r="E1" s="193"/>
    </row>
    <row r="2" spans="1:5" s="191" customFormat="1" ht="39.950000000000003" customHeight="1">
      <c r="B2" s="194" t="s">
        <v>392</v>
      </c>
      <c r="C2" s="194"/>
      <c r="D2" s="194"/>
      <c r="E2" s="193"/>
    </row>
    <row r="3" spans="1:5" s="191" customFormat="1" ht="39.950000000000003" customHeight="1">
      <c r="B3" s="192" t="s">
        <v>554</v>
      </c>
      <c r="C3" s="194"/>
      <c r="D3" s="194"/>
      <c r="E3" s="193"/>
    </row>
    <row r="4" spans="1:5" s="191" customFormat="1" ht="39.950000000000003" customHeight="1">
      <c r="B4" s="192" t="s">
        <v>382</v>
      </c>
      <c r="C4" s="194"/>
      <c r="D4" s="194"/>
      <c r="E4" s="193"/>
    </row>
    <row r="5" spans="1:5" s="191" customFormat="1" ht="39.950000000000003" customHeight="1">
      <c r="B5" s="192" t="s">
        <v>383</v>
      </c>
      <c r="C5" s="194"/>
      <c r="D5" s="194"/>
      <c r="E5" s="193"/>
    </row>
    <row r="6" spans="1:5" s="191" customFormat="1" ht="39.950000000000003" customHeight="1">
      <c r="A6" s="192"/>
      <c r="B6" s="194" t="s">
        <v>747</v>
      </c>
      <c r="C6" s="194"/>
      <c r="D6" s="192"/>
      <c r="E6" s="194"/>
    </row>
    <row r="7" spans="1:5" s="191" customFormat="1" ht="39.950000000000003" customHeight="1">
      <c r="B7" s="192" t="s">
        <v>384</v>
      </c>
      <c r="C7" s="194"/>
      <c r="D7" s="194"/>
      <c r="E7" s="193"/>
    </row>
    <row r="8" spans="1:5" s="191" customFormat="1" ht="39.950000000000003" customHeight="1">
      <c r="B8" s="192" t="s">
        <v>511</v>
      </c>
      <c r="C8" s="193"/>
      <c r="D8" s="193"/>
      <c r="E8" s="193"/>
    </row>
    <row r="9" spans="1:5" ht="20.25" customHeight="1">
      <c r="B9" s="2"/>
      <c r="C9" s="7"/>
      <c r="D9" s="7"/>
      <c r="E9" s="4"/>
    </row>
    <row r="10" spans="1:5" ht="22.5" customHeight="1">
      <c r="B10" s="19"/>
      <c r="C10" s="7"/>
      <c r="D10" s="7"/>
      <c r="E10" s="4"/>
    </row>
    <row r="11" spans="1:5">
      <c r="B11" s="19"/>
      <c r="C11" s="7"/>
      <c r="D11" s="7"/>
      <c r="E11" s="4"/>
    </row>
    <row r="12" spans="1:5">
      <c r="B12" s="19"/>
      <c r="C12" s="7"/>
      <c r="D12" s="7"/>
      <c r="E12" s="4"/>
    </row>
    <row r="13" spans="1:5" ht="18.75" customHeight="1">
      <c r="B13" s="19"/>
      <c r="C13" s="7"/>
      <c r="D13" s="7"/>
      <c r="E13" s="4"/>
    </row>
    <row r="14" spans="1:5" ht="12" customHeight="1">
      <c r="B14" s="19"/>
      <c r="C14" s="8"/>
      <c r="D14" s="9"/>
      <c r="E14" s="6"/>
    </row>
    <row r="15" spans="1:5">
      <c r="B15" s="19"/>
      <c r="C15" s="10"/>
      <c r="D15" s="6"/>
      <c r="E15" s="6"/>
    </row>
    <row r="16" spans="1:5">
      <c r="B16" s="19"/>
      <c r="C16" s="10"/>
      <c r="D16" s="6"/>
      <c r="E16" s="6"/>
    </row>
    <row r="17" spans="1:5">
      <c r="B17" s="19"/>
      <c r="C17" s="10"/>
      <c r="D17" s="6"/>
      <c r="E17" s="6"/>
    </row>
    <row r="18" spans="1:5" ht="22.5" customHeight="1">
      <c r="B18" s="19"/>
      <c r="C18" s="10"/>
      <c r="D18" s="6"/>
    </row>
    <row r="19" spans="1:5">
      <c r="B19" s="19"/>
      <c r="C19" s="10"/>
      <c r="D19" s="6"/>
    </row>
    <row r="20" spans="1:5">
      <c r="B20" s="19"/>
      <c r="C20" s="10"/>
      <c r="D20" s="6"/>
    </row>
    <row r="21" spans="1:5">
      <c r="B21" s="19"/>
      <c r="C21" s="10"/>
      <c r="D21" s="6"/>
    </row>
    <row r="22" spans="1:5">
      <c r="B22" s="19"/>
      <c r="C22" s="10"/>
      <c r="D22" s="6"/>
      <c r="E22" s="6"/>
    </row>
    <row r="23" spans="1:5">
      <c r="B23" s="19"/>
      <c r="C23" s="10"/>
      <c r="D23" s="6"/>
      <c r="E23" s="6"/>
    </row>
    <row r="24" spans="1:5">
      <c r="B24" s="19"/>
      <c r="C24" s="10"/>
      <c r="D24" s="6"/>
      <c r="E24" s="6"/>
    </row>
    <row r="25" spans="1:5">
      <c r="B25" s="19"/>
      <c r="C25" s="10"/>
      <c r="D25" s="6"/>
      <c r="E25" s="6"/>
    </row>
    <row r="26" spans="1:5">
      <c r="B26" s="19"/>
      <c r="C26" s="10"/>
      <c r="D26" s="6"/>
      <c r="E26" s="6"/>
    </row>
    <row r="27" spans="1:5">
      <c r="B27" s="19"/>
      <c r="C27" s="10"/>
      <c r="D27" s="6"/>
      <c r="E27" s="6"/>
    </row>
    <row r="28" spans="1:5">
      <c r="B28" s="19"/>
      <c r="C28" s="1"/>
      <c r="D28" s="6"/>
      <c r="E28" s="6"/>
    </row>
    <row r="29" spans="1:5">
      <c r="B29" s="19"/>
      <c r="C29" s="1"/>
      <c r="D29" s="6"/>
      <c r="E29" s="6"/>
    </row>
    <row r="30" spans="1:5">
      <c r="B30" s="2"/>
      <c r="C30" s="1"/>
      <c r="D30" s="6"/>
    </row>
    <row r="31" spans="1:5">
      <c r="B31" s="21"/>
      <c r="C31" s="1"/>
      <c r="D31" s="6"/>
    </row>
    <row r="32" spans="1:5">
      <c r="A32" s="20"/>
      <c r="B32" s="21"/>
      <c r="C32" s="22"/>
      <c r="D32" s="20"/>
      <c r="E32" s="20"/>
    </row>
    <row r="33" spans="1:5">
      <c r="A33" s="20"/>
      <c r="B33" s="21"/>
      <c r="C33" s="22"/>
      <c r="D33" s="20"/>
      <c r="E33" s="20"/>
    </row>
    <row r="34" spans="1:5">
      <c r="A34" s="20"/>
      <c r="C34" s="22"/>
      <c r="D34" s="20"/>
      <c r="E34" s="20"/>
    </row>
    <row r="35" spans="1:5">
      <c r="B35" s="1"/>
      <c r="C35" s="1"/>
    </row>
    <row r="36" spans="1:5">
      <c r="B36" s="1"/>
      <c r="C36" s="1"/>
    </row>
    <row r="37" spans="1:5">
      <c r="B37" s="1"/>
      <c r="C37" s="1"/>
    </row>
    <row r="38" spans="1:5">
      <c r="B38" s="1"/>
      <c r="C38" s="1"/>
    </row>
    <row r="39" spans="1:5">
      <c r="B39" s="1"/>
      <c r="C39" s="1"/>
    </row>
    <row r="40" spans="1:5">
      <c r="B40" s="1"/>
      <c r="C40" s="1"/>
    </row>
    <row r="89" spans="2:3">
      <c r="B89" s="11"/>
      <c r="C89" s="12"/>
    </row>
    <row r="90" spans="2:3">
      <c r="B90" s="11"/>
      <c r="C90" s="12"/>
    </row>
    <row r="91" spans="2:3">
      <c r="B91" s="13"/>
      <c r="C91" s="14"/>
    </row>
    <row r="92" spans="2:3">
      <c r="B92" s="15"/>
      <c r="C92" s="14"/>
    </row>
    <row r="93" spans="2:3">
      <c r="B93" s="15"/>
      <c r="C93" s="14"/>
    </row>
    <row r="94" spans="2:3">
      <c r="B94" s="15"/>
      <c r="C94" s="14"/>
    </row>
    <row r="95" spans="2:3">
      <c r="B95" s="15"/>
      <c r="C95" s="14"/>
    </row>
    <row r="96" spans="2:3">
      <c r="B96" s="15"/>
      <c r="C96" s="14"/>
    </row>
    <row r="97" spans="2:3">
      <c r="B97" s="15"/>
      <c r="C97" s="14"/>
    </row>
    <row r="103" spans="2:3">
      <c r="B103" s="13"/>
    </row>
    <row r="104" spans="2:3">
      <c r="B104" s="15"/>
    </row>
    <row r="105" spans="2:3">
      <c r="B105" s="15"/>
    </row>
    <row r="106" spans="2:3">
      <c r="B106" s="15"/>
    </row>
    <row r="107" spans="2:3">
      <c r="B107" s="15"/>
    </row>
    <row r="108" spans="2:3">
      <c r="B108" s="15"/>
    </row>
    <row r="109" spans="2:3">
      <c r="B109" s="15"/>
    </row>
    <row r="110" spans="2:3">
      <c r="B110" s="15"/>
    </row>
    <row r="111" spans="2:3">
      <c r="B111" s="15"/>
    </row>
    <row r="112" spans="2:3">
      <c r="B112" s="15"/>
    </row>
    <row r="113" spans="2:3">
      <c r="B113" s="15"/>
    </row>
    <row r="114" spans="2:3">
      <c r="B114" s="15"/>
    </row>
    <row r="119" spans="2:3">
      <c r="B119" s="16"/>
      <c r="C119" s="16"/>
    </row>
    <row r="120" spans="2:3">
      <c r="B120" s="17"/>
      <c r="C120" s="16"/>
    </row>
    <row r="121" spans="2:3">
      <c r="B121" s="17"/>
      <c r="C121" s="16"/>
    </row>
    <row r="122" spans="2:3">
      <c r="B122" s="17"/>
      <c r="C122" s="16"/>
    </row>
    <row r="123" spans="2:3">
      <c r="B123" s="17"/>
      <c r="C123" s="16"/>
    </row>
    <row r="124" spans="2:3">
      <c r="B124" s="16"/>
      <c r="C124" s="16"/>
    </row>
    <row r="125" spans="2:3">
      <c r="B125" s="16"/>
      <c r="C125" s="16"/>
    </row>
    <row r="127" spans="2:3">
      <c r="B127" s="16"/>
      <c r="C127" s="16"/>
    </row>
    <row r="128" spans="2:3">
      <c r="B128" s="16"/>
      <c r="C128" s="16"/>
    </row>
    <row r="129" spans="2:3">
      <c r="B129" s="16"/>
      <c r="C129" s="16"/>
    </row>
    <row r="130" spans="2:3">
      <c r="B130" s="16" t="s">
        <v>199</v>
      </c>
      <c r="C130" s="16"/>
    </row>
    <row r="131" spans="2:3">
      <c r="B131" s="17" t="s">
        <v>226</v>
      </c>
      <c r="C131" s="16"/>
    </row>
    <row r="132" spans="2:3">
      <c r="B132" s="17" t="s">
        <v>225</v>
      </c>
      <c r="C132" s="16"/>
    </row>
    <row r="133" spans="2:3">
      <c r="B133" s="17" t="s">
        <v>209</v>
      </c>
      <c r="C133" s="16"/>
    </row>
    <row r="134" spans="2:3">
      <c r="B134" s="17" t="s">
        <v>210</v>
      </c>
      <c r="C134" s="16"/>
    </row>
    <row r="135" spans="2:3">
      <c r="B135" s="17" t="s">
        <v>228</v>
      </c>
      <c r="C135" s="16"/>
    </row>
    <row r="136" spans="2:3">
      <c r="B136" s="17" t="s">
        <v>230</v>
      </c>
      <c r="C136" s="16"/>
    </row>
    <row r="137" spans="2:3">
      <c r="B137" s="17" t="s">
        <v>211</v>
      </c>
      <c r="C137" s="16"/>
    </row>
    <row r="138" spans="2:3">
      <c r="B138" s="16"/>
    </row>
    <row r="139" spans="2:3">
      <c r="B139" s="16"/>
      <c r="C139" s="16"/>
    </row>
    <row r="140" spans="2:3">
      <c r="B140" s="16"/>
      <c r="C140" s="16"/>
    </row>
    <row r="141" spans="2:3">
      <c r="B141" s="16"/>
      <c r="C141" s="16"/>
    </row>
    <row r="142" spans="2:3">
      <c r="B142" s="16" t="s">
        <v>200</v>
      </c>
      <c r="C142" s="16"/>
    </row>
    <row r="143" spans="2:3">
      <c r="B143" s="17" t="s">
        <v>212</v>
      </c>
      <c r="C143" s="16"/>
    </row>
    <row r="144" spans="2:3">
      <c r="B144" s="17" t="s">
        <v>213</v>
      </c>
      <c r="C144" s="16"/>
    </row>
    <row r="145" spans="2:3">
      <c r="B145" s="17" t="s">
        <v>201</v>
      </c>
      <c r="C145" s="16"/>
    </row>
    <row r="146" spans="2:3">
      <c r="B146" s="17" t="s">
        <v>214</v>
      </c>
      <c r="C146" s="16"/>
    </row>
    <row r="147" spans="2:3">
      <c r="C147" s="16"/>
    </row>
    <row r="148" spans="2:3">
      <c r="C148" s="16"/>
    </row>
    <row r="153" spans="2:3">
      <c r="B153" s="12" t="s">
        <v>202</v>
      </c>
    </row>
    <row r="154" spans="2:3">
      <c r="B154" s="11" t="s">
        <v>215</v>
      </c>
    </row>
    <row r="155" spans="2:3">
      <c r="B155" s="11" t="s">
        <v>203</v>
      </c>
    </row>
    <row r="156" spans="2:3">
      <c r="B156" s="11" t="s">
        <v>216</v>
      </c>
    </row>
    <row r="157" spans="2:3">
      <c r="B157" s="11" t="s">
        <v>259</v>
      </c>
    </row>
    <row r="158" spans="2:3">
      <c r="B158" s="11" t="s">
        <v>261</v>
      </c>
    </row>
    <row r="159" spans="2:3">
      <c r="B159" s="11" t="s">
        <v>263</v>
      </c>
    </row>
    <row r="160" spans="2:3">
      <c r="B160" s="11" t="s">
        <v>258</v>
      </c>
    </row>
    <row r="161" spans="2:5">
      <c r="B161" s="11" t="s">
        <v>224</v>
      </c>
    </row>
    <row r="166" spans="2:5">
      <c r="B166" s="16" t="s">
        <v>188</v>
      </c>
      <c r="C166" s="16"/>
      <c r="D166" s="16"/>
      <c r="E166" s="16"/>
    </row>
    <row r="167" spans="2:5">
      <c r="B167" s="17" t="s">
        <v>206</v>
      </c>
      <c r="C167" s="16"/>
      <c r="D167" s="16"/>
      <c r="E167" s="16"/>
    </row>
    <row r="168" spans="2:5">
      <c r="B168" s="17" t="s">
        <v>207</v>
      </c>
      <c r="C168" s="16"/>
      <c r="D168" s="16"/>
      <c r="E168" s="16"/>
    </row>
    <row r="169" spans="2:5">
      <c r="B169" s="17" t="s">
        <v>208</v>
      </c>
      <c r="C169" s="16"/>
      <c r="D169" s="16"/>
      <c r="E169" s="16"/>
    </row>
    <row r="170" spans="2:5">
      <c r="B170" s="17" t="s">
        <v>198</v>
      </c>
      <c r="C170" s="16"/>
      <c r="D170" s="16"/>
      <c r="E170" s="16"/>
    </row>
    <row r="171" spans="2:5">
      <c r="B171" s="16"/>
      <c r="C171" s="16"/>
      <c r="D171" s="16"/>
      <c r="E171" s="16"/>
    </row>
    <row r="172" spans="2:5">
      <c r="B172" s="16" t="s">
        <v>199</v>
      </c>
      <c r="C172" s="16"/>
      <c r="D172" s="16"/>
      <c r="E172" s="16"/>
    </row>
    <row r="173" spans="2:5">
      <c r="B173" s="17" t="s">
        <v>226</v>
      </c>
      <c r="C173" s="16"/>
      <c r="D173" s="16"/>
      <c r="E173" s="16"/>
    </row>
    <row r="174" spans="2:5">
      <c r="B174" s="17" t="s">
        <v>225</v>
      </c>
      <c r="C174" s="16"/>
      <c r="D174" s="16"/>
      <c r="E174" s="16"/>
    </row>
    <row r="175" spans="2:5">
      <c r="B175" s="17" t="s">
        <v>209</v>
      </c>
      <c r="C175" s="16"/>
      <c r="D175" s="16"/>
      <c r="E175" s="16"/>
    </row>
    <row r="176" spans="2:5">
      <c r="B176" s="17" t="s">
        <v>210</v>
      </c>
      <c r="C176" s="16"/>
      <c r="D176" s="16"/>
      <c r="E176" s="16"/>
    </row>
    <row r="177" spans="2:5">
      <c r="B177" s="17" t="s">
        <v>228</v>
      </c>
      <c r="C177" s="16"/>
      <c r="D177" s="16"/>
      <c r="E177" s="16"/>
    </row>
    <row r="178" spans="2:5">
      <c r="B178" s="17" t="s">
        <v>230</v>
      </c>
      <c r="C178" s="16"/>
      <c r="D178" s="16"/>
      <c r="E178" s="16"/>
    </row>
    <row r="179" spans="2:5">
      <c r="B179" s="17" t="s">
        <v>211</v>
      </c>
      <c r="C179" s="16"/>
      <c r="D179" s="16"/>
      <c r="E179" s="16"/>
    </row>
    <row r="180" spans="2:5">
      <c r="B180" s="16"/>
      <c r="C180" s="16"/>
      <c r="D180" s="16"/>
      <c r="E180" s="16"/>
    </row>
    <row r="181" spans="2:5">
      <c r="B181" s="16" t="s">
        <v>200</v>
      </c>
      <c r="C181" s="16"/>
      <c r="D181" s="16"/>
      <c r="E181" s="16"/>
    </row>
    <row r="182" spans="2:5">
      <c r="B182" s="17" t="s">
        <v>212</v>
      </c>
      <c r="C182" s="16"/>
      <c r="D182" s="16"/>
      <c r="E182" s="16"/>
    </row>
    <row r="183" spans="2:5">
      <c r="B183" s="17" t="s">
        <v>213</v>
      </c>
      <c r="C183" s="16"/>
      <c r="D183" s="16"/>
      <c r="E183" s="16"/>
    </row>
    <row r="184" spans="2:5">
      <c r="B184" s="17" t="s">
        <v>201</v>
      </c>
      <c r="C184" s="16"/>
      <c r="D184" s="16"/>
      <c r="E184" s="16"/>
    </row>
    <row r="185" spans="2:5">
      <c r="B185" s="17" t="s">
        <v>214</v>
      </c>
      <c r="C185" s="16"/>
      <c r="D185" s="16"/>
      <c r="E185" s="16"/>
    </row>
    <row r="190" spans="2:5">
      <c r="B190" s="13" t="s">
        <v>229</v>
      </c>
      <c r="C190" s="14"/>
    </row>
    <row r="191" spans="2:5">
      <c r="B191" s="15" t="s">
        <v>217</v>
      </c>
      <c r="C191" s="14"/>
    </row>
    <row r="192" spans="2:5">
      <c r="B192" s="15" t="s">
        <v>218</v>
      </c>
      <c r="C192" s="14"/>
    </row>
    <row r="193" spans="2:3">
      <c r="B193" s="15" t="s">
        <v>219</v>
      </c>
      <c r="C193" s="14"/>
    </row>
    <row r="194" spans="2:3">
      <c r="B194" s="15" t="s">
        <v>220</v>
      </c>
      <c r="C194" s="14"/>
    </row>
    <row r="195" spans="2:3">
      <c r="B195" s="15" t="s">
        <v>221</v>
      </c>
      <c r="C195" s="14"/>
    </row>
    <row r="196" spans="2:3">
      <c r="B196" s="15" t="s">
        <v>222</v>
      </c>
      <c r="C196" s="14"/>
    </row>
    <row r="197" spans="2:3">
      <c r="B197" s="13"/>
      <c r="C197" s="14"/>
    </row>
    <row r="198" spans="2:3">
      <c r="B198" s="13" t="s">
        <v>189</v>
      </c>
      <c r="C198" s="14"/>
    </row>
    <row r="199" spans="2:3">
      <c r="B199" s="15" t="s">
        <v>204</v>
      </c>
      <c r="C199" s="14"/>
    </row>
    <row r="200" spans="2:3">
      <c r="B200" s="15" t="s">
        <v>190</v>
      </c>
      <c r="C200" s="14"/>
    </row>
    <row r="201" spans="2:3">
      <c r="B201" s="15" t="s">
        <v>205</v>
      </c>
      <c r="C201" s="14"/>
    </row>
    <row r="202" spans="2:3">
      <c r="B202" s="15" t="s">
        <v>191</v>
      </c>
    </row>
    <row r="203" spans="2:3">
      <c r="B203" s="15" t="s">
        <v>192</v>
      </c>
    </row>
    <row r="204" spans="2:3">
      <c r="B204" s="15" t="s">
        <v>193</v>
      </c>
    </row>
    <row r="205" spans="2:3">
      <c r="B205" s="15" t="s">
        <v>194</v>
      </c>
    </row>
    <row r="206" spans="2:3">
      <c r="B206" s="15" t="s">
        <v>195</v>
      </c>
    </row>
    <row r="207" spans="2:3">
      <c r="B207" s="15" t="s">
        <v>228</v>
      </c>
    </row>
    <row r="208" spans="2:3">
      <c r="B208" s="15" t="s">
        <v>196</v>
      </c>
    </row>
    <row r="209" spans="2:2">
      <c r="B209" s="15" t="s">
        <v>197</v>
      </c>
    </row>
  </sheetData>
  <phoneticPr fontId="12" type="noConversion"/>
  <pageMargins left="0.70866141732283472" right="0.70866141732283472" top="1.06" bottom="0.19685039370078741" header="0.67" footer="0.11811023622047245"/>
  <pageSetup paperSize="9" orientation="portrait" r:id="rId1"/>
  <rowBreaks count="11" manualBreakCount="11">
    <brk id="46" max="16383" man="1"/>
    <brk id="65" max="16383" man="1"/>
    <brk id="76" max="16383" man="1"/>
    <brk id="97" max="16383" man="1"/>
    <brk id="114" max="16383" man="1"/>
    <brk id="124" max="16383" man="1"/>
    <brk id="137" max="16383" man="1"/>
    <brk id="148" max="16383" man="1"/>
    <brk id="162" max="16383" man="1"/>
    <brk id="186" max="16383" man="1"/>
    <brk id="21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36"/>
  <sheetViews>
    <sheetView rightToLeft="1" view="pageBreakPreview" topLeftCell="A7" zoomScaleSheetLayoutView="100" workbookViewId="0">
      <selection activeCell="A2" sqref="A2:E2"/>
    </sheetView>
  </sheetViews>
  <sheetFormatPr defaultRowHeight="14.25"/>
  <cols>
    <col min="1" max="1" width="45.7109375" style="137" customWidth="1"/>
    <col min="2" max="3" width="11.7109375" style="137" customWidth="1"/>
    <col min="4" max="5" width="11.7109375" style="261" customWidth="1"/>
    <col min="6" max="12" width="9.140625" style="156"/>
    <col min="13" max="16384" width="9.140625" style="261"/>
  </cols>
  <sheetData>
    <row r="1" spans="1:5" ht="24.95" customHeight="1">
      <c r="A1" s="53" t="s">
        <v>31</v>
      </c>
    </row>
    <row r="2" spans="1:5" ht="300" customHeight="1">
      <c r="A2" s="2557" t="s">
        <v>867</v>
      </c>
      <c r="B2" s="2557"/>
      <c r="C2" s="2557"/>
      <c r="D2" s="2557"/>
      <c r="E2" s="2557"/>
    </row>
    <row r="4" spans="1:5" ht="14.25" customHeight="1">
      <c r="A4" s="633"/>
    </row>
    <row r="5" spans="1:5" ht="30" customHeight="1">
      <c r="A5" s="165" t="s">
        <v>12</v>
      </c>
      <c r="B5" s="165"/>
      <c r="C5" s="445">
        <v>106943</v>
      </c>
      <c r="D5" s="354"/>
      <c r="E5" s="2559">
        <v>2011</v>
      </c>
    </row>
    <row r="6" spans="1:5" ht="30" customHeight="1">
      <c r="A6" s="165" t="s">
        <v>727</v>
      </c>
      <c r="B6" s="165"/>
      <c r="C6" s="445">
        <v>2502</v>
      </c>
      <c r="D6" s="354"/>
      <c r="E6" s="2559"/>
    </row>
    <row r="7" spans="1:5" ht="30" customHeight="1">
      <c r="A7" s="165" t="s">
        <v>726</v>
      </c>
      <c r="B7" s="165"/>
      <c r="C7" s="779">
        <v>5668</v>
      </c>
      <c r="D7" s="354"/>
      <c r="E7" s="2559"/>
    </row>
    <row r="8" spans="1:5" ht="30" customHeight="1">
      <c r="A8" s="165" t="s">
        <v>759</v>
      </c>
      <c r="B8" s="165"/>
      <c r="C8" s="445">
        <v>46367</v>
      </c>
      <c r="D8" s="354"/>
      <c r="E8" s="2559"/>
    </row>
    <row r="9" spans="1:5" ht="30" customHeight="1">
      <c r="A9" s="444" t="s">
        <v>758</v>
      </c>
      <c r="B9" s="165"/>
      <c r="C9" s="640">
        <v>20.39</v>
      </c>
      <c r="D9" s="354"/>
      <c r="E9" s="2559"/>
    </row>
    <row r="10" spans="1:5" ht="30" customHeight="1">
      <c r="A10" s="165" t="s">
        <v>728</v>
      </c>
      <c r="B10" s="165"/>
      <c r="C10" s="445">
        <v>219788</v>
      </c>
      <c r="D10" s="354"/>
      <c r="E10" s="2559"/>
    </row>
    <row r="11" spans="1:5" ht="30" customHeight="1">
      <c r="A11" s="165" t="s">
        <v>729</v>
      </c>
      <c r="B11" s="165"/>
      <c r="C11" s="445">
        <v>273</v>
      </c>
      <c r="D11" s="354"/>
      <c r="E11" s="2559"/>
    </row>
    <row r="12" spans="1:5" ht="30" customHeight="1">
      <c r="A12" s="165" t="s">
        <v>865</v>
      </c>
      <c r="B12" s="165"/>
      <c r="C12" s="446">
        <v>785076</v>
      </c>
      <c r="D12" s="354"/>
      <c r="E12" s="2559"/>
    </row>
    <row r="13" spans="1:5" ht="30" customHeight="1">
      <c r="A13" s="165" t="s">
        <v>866</v>
      </c>
      <c r="B13" s="165"/>
      <c r="C13" s="447">
        <v>12.6</v>
      </c>
      <c r="D13" s="354"/>
      <c r="E13" s="2559"/>
    </row>
    <row r="14" spans="1:5" ht="30" customHeight="1">
      <c r="A14" s="2558" t="s">
        <v>724</v>
      </c>
      <c r="B14" s="2558"/>
      <c r="C14" s="446">
        <v>199</v>
      </c>
      <c r="D14" s="354"/>
      <c r="E14" s="2559"/>
    </row>
    <row r="15" spans="1:5" ht="30" customHeight="1">
      <c r="A15" s="165" t="s">
        <v>722</v>
      </c>
      <c r="C15" s="448">
        <v>23</v>
      </c>
      <c r="E15" s="2559"/>
    </row>
    <row r="16" spans="1:5" ht="30" customHeight="1">
      <c r="A16" s="165" t="s">
        <v>32</v>
      </c>
      <c r="C16" s="634">
        <v>129</v>
      </c>
      <c r="E16" s="2559"/>
    </row>
    <row r="17" spans="1:12" ht="30" customHeight="1">
      <c r="A17" s="165" t="s">
        <v>495</v>
      </c>
      <c r="C17" s="634">
        <v>2112</v>
      </c>
      <c r="E17" s="2559"/>
    </row>
    <row r="18" spans="1:12" ht="24.95" customHeight="1">
      <c r="A18" s="53" t="s">
        <v>433</v>
      </c>
    </row>
    <row r="19" spans="1:12" ht="180" customHeight="1">
      <c r="A19" s="2557" t="s">
        <v>807</v>
      </c>
      <c r="B19" s="2558"/>
      <c r="C19" s="2558"/>
      <c r="D19" s="2558"/>
      <c r="E19" s="2558"/>
    </row>
    <row r="21" spans="1:12" ht="20.100000000000001" customHeight="1">
      <c r="A21" s="567" t="s">
        <v>434</v>
      </c>
      <c r="B21" s="567"/>
      <c r="C21" s="567"/>
      <c r="D21" s="103"/>
      <c r="E21" s="103"/>
    </row>
    <row r="22" spans="1:12" s="77" customFormat="1" ht="27" customHeight="1">
      <c r="A22" s="635" t="s">
        <v>15</v>
      </c>
      <c r="B22" s="571">
        <v>2008</v>
      </c>
      <c r="C22" s="571">
        <v>2009</v>
      </c>
      <c r="D22" s="54">
        <v>2010</v>
      </c>
      <c r="E22" s="54">
        <v>2011</v>
      </c>
      <c r="F22" s="278"/>
      <c r="G22" s="278"/>
      <c r="H22" s="278"/>
      <c r="I22" s="278"/>
      <c r="J22" s="278"/>
      <c r="K22" s="278"/>
      <c r="L22" s="278"/>
    </row>
    <row r="23" spans="1:12" s="77" customFormat="1" ht="27" customHeight="1">
      <c r="A23" s="636" t="s">
        <v>12</v>
      </c>
      <c r="B23" s="252">
        <v>73677</v>
      </c>
      <c r="C23" s="252">
        <v>86402</v>
      </c>
      <c r="D23" s="284">
        <v>96381</v>
      </c>
      <c r="E23" s="284">
        <v>106943</v>
      </c>
      <c r="F23" s="532"/>
      <c r="G23" s="532"/>
      <c r="H23" s="278"/>
      <c r="I23" s="278"/>
      <c r="J23" s="278"/>
      <c r="K23" s="278"/>
      <c r="L23" s="278"/>
    </row>
    <row r="24" spans="1:12" s="77" customFormat="1" ht="27" customHeight="1">
      <c r="A24" s="636" t="s">
        <v>13</v>
      </c>
      <c r="B24" s="252">
        <v>10686</v>
      </c>
      <c r="C24" s="252">
        <v>12725</v>
      </c>
      <c r="D24" s="284">
        <v>9979</v>
      </c>
      <c r="E24" s="284">
        <v>10562</v>
      </c>
      <c r="F24" s="532"/>
      <c r="G24" s="532"/>
      <c r="H24" s="278"/>
      <c r="I24" s="278"/>
      <c r="J24" s="278"/>
      <c r="K24" s="278"/>
      <c r="L24" s="278"/>
    </row>
    <row r="25" spans="1:12" s="77" customFormat="1" ht="27" customHeight="1">
      <c r="A25" s="637" t="s">
        <v>555</v>
      </c>
      <c r="B25" s="638">
        <v>14.5</v>
      </c>
      <c r="C25" s="175">
        <v>14.727668341010624</v>
      </c>
      <c r="D25" s="355">
        <v>10.353700418132204</v>
      </c>
      <c r="E25" s="355">
        <v>9.8762892381923084</v>
      </c>
      <c r="F25" s="278"/>
      <c r="G25" s="278"/>
      <c r="H25" s="278"/>
      <c r="I25" s="278"/>
      <c r="J25" s="278"/>
      <c r="K25" s="278"/>
      <c r="L25" s="278"/>
    </row>
    <row r="26" spans="1:12" s="286" customFormat="1" ht="15" customHeight="1">
      <c r="A26" s="273" t="s">
        <v>14</v>
      </c>
      <c r="B26" s="294"/>
      <c r="C26" s="294"/>
      <c r="F26" s="361"/>
      <c r="G26" s="361"/>
      <c r="H26" s="361"/>
      <c r="I26" s="361"/>
      <c r="J26" s="361"/>
      <c r="K26" s="361"/>
      <c r="L26" s="361"/>
    </row>
    <row r="27" spans="1:12" s="286" customFormat="1" ht="15" customHeight="1">
      <c r="A27" s="88"/>
      <c r="B27" s="88"/>
      <c r="C27" s="88"/>
      <c r="F27" s="361"/>
      <c r="G27" s="361"/>
      <c r="H27" s="361"/>
      <c r="I27" s="361"/>
      <c r="J27" s="361"/>
      <c r="K27" s="361"/>
      <c r="L27" s="361"/>
    </row>
    <row r="28" spans="1:12" ht="20.100000000000001" customHeight="1">
      <c r="A28" s="567" t="s">
        <v>672</v>
      </c>
      <c r="B28" s="567"/>
      <c r="C28" s="567"/>
    </row>
    <row r="29" spans="1:12" s="77" customFormat="1" ht="20.100000000000001" customHeight="1">
      <c r="A29" s="27" t="s">
        <v>15</v>
      </c>
      <c r="B29" s="27">
        <v>2008</v>
      </c>
      <c r="C29" s="27">
        <v>2009</v>
      </c>
      <c r="D29" s="760" t="s">
        <v>898</v>
      </c>
      <c r="E29" s="760" t="s">
        <v>899</v>
      </c>
      <c r="F29" s="278"/>
      <c r="G29" s="278"/>
      <c r="H29" s="278"/>
      <c r="I29" s="278"/>
      <c r="J29" s="278"/>
      <c r="K29" s="278"/>
      <c r="L29" s="278"/>
    </row>
    <row r="30" spans="1:12" s="77" customFormat="1" ht="20.100000000000001" customHeight="1">
      <c r="A30" s="75" t="s">
        <v>601</v>
      </c>
      <c r="B30" s="639">
        <v>4.5999999999999996</v>
      </c>
      <c r="C30" s="35">
        <v>5.2</v>
      </c>
      <c r="D30" s="757">
        <v>4.8</v>
      </c>
      <c r="E30" s="757">
        <v>3.832707187171041</v>
      </c>
      <c r="F30" s="278"/>
      <c r="G30" s="278"/>
      <c r="H30" s="278"/>
      <c r="I30" s="278"/>
      <c r="J30" s="278"/>
      <c r="K30" s="278"/>
      <c r="L30" s="278"/>
    </row>
    <row r="31" spans="1:12" s="77" customFormat="1" ht="20.100000000000001" customHeight="1">
      <c r="A31" s="75" t="s">
        <v>615</v>
      </c>
      <c r="B31" s="35">
        <v>11</v>
      </c>
      <c r="C31" s="35">
        <v>9.5</v>
      </c>
      <c r="D31" s="757">
        <v>9.5</v>
      </c>
      <c r="E31" s="757">
        <v>9.1999999999999993</v>
      </c>
      <c r="F31" s="278"/>
      <c r="G31" s="278"/>
      <c r="H31" s="278"/>
      <c r="I31" s="278"/>
      <c r="J31" s="278"/>
      <c r="K31" s="278"/>
      <c r="L31" s="278"/>
    </row>
    <row r="32" spans="1:12" s="77" customFormat="1" ht="20.100000000000001" customHeight="1">
      <c r="A32" s="75" t="s">
        <v>594</v>
      </c>
      <c r="B32" s="613">
        <v>5.7</v>
      </c>
      <c r="C32" s="613">
        <v>6.5</v>
      </c>
      <c r="D32" s="758">
        <v>5.9</v>
      </c>
      <c r="E32" s="758">
        <v>4.7</v>
      </c>
      <c r="F32" s="278"/>
      <c r="G32" s="278"/>
      <c r="H32" s="278"/>
      <c r="I32" s="278"/>
      <c r="J32" s="278"/>
      <c r="K32" s="278"/>
      <c r="L32" s="278"/>
    </row>
    <row r="33" spans="1:12" s="77" customFormat="1" ht="20.100000000000001" customHeight="1">
      <c r="A33" s="75" t="s">
        <v>595</v>
      </c>
      <c r="B33" s="613">
        <v>0.2</v>
      </c>
      <c r="C33" s="613">
        <v>0.30077916631613405</v>
      </c>
      <c r="D33" s="758">
        <v>0.3</v>
      </c>
      <c r="E33" s="758">
        <v>0.22006035061246199</v>
      </c>
      <c r="F33" s="278"/>
      <c r="G33" s="278"/>
      <c r="H33" s="278"/>
      <c r="I33" s="278"/>
      <c r="J33" s="278"/>
      <c r="K33" s="278"/>
      <c r="L33" s="278"/>
    </row>
    <row r="34" spans="1:12" s="77" customFormat="1" ht="20.100000000000001" customHeight="1">
      <c r="A34" s="76" t="s">
        <v>373</v>
      </c>
      <c r="B34" s="356">
        <v>8953</v>
      </c>
      <c r="C34" s="356">
        <v>6603</v>
      </c>
      <c r="D34" s="759">
        <v>6956</v>
      </c>
      <c r="E34" s="759">
        <v>7410.987990950689</v>
      </c>
      <c r="F34" s="278"/>
      <c r="G34" s="278"/>
      <c r="H34" s="278"/>
      <c r="I34" s="278"/>
      <c r="J34" s="278"/>
      <c r="K34" s="278"/>
      <c r="L34" s="278"/>
    </row>
    <row r="35" spans="1:12" s="286" customFormat="1" ht="15" customHeight="1">
      <c r="A35" s="30" t="s">
        <v>231</v>
      </c>
      <c r="B35" s="138"/>
      <c r="C35" s="138"/>
      <c r="D35" s="287"/>
      <c r="F35" s="361"/>
      <c r="G35" s="361"/>
      <c r="H35" s="361"/>
      <c r="I35" s="361"/>
      <c r="J35" s="361"/>
      <c r="K35" s="361"/>
      <c r="L35" s="361"/>
    </row>
    <row r="36" spans="1:12" s="286" customFormat="1" ht="15" customHeight="1">
      <c r="A36" s="30" t="s">
        <v>416</v>
      </c>
      <c r="B36" s="138"/>
      <c r="C36" s="138"/>
      <c r="D36" s="287"/>
      <c r="F36" s="361"/>
      <c r="G36" s="361"/>
      <c r="H36" s="361"/>
      <c r="I36" s="361"/>
      <c r="J36" s="361"/>
      <c r="K36" s="361"/>
      <c r="L36" s="361"/>
    </row>
  </sheetData>
  <mergeCells count="4">
    <mergeCell ref="A2:E2"/>
    <mergeCell ref="A19:E19"/>
    <mergeCell ref="E5:E17"/>
    <mergeCell ref="A14:B14"/>
  </mergeCells>
  <phoneticPr fontId="12" type="noConversion"/>
  <pageMargins left="0.7" right="0.7" top="0.75" bottom="0.56999999999999995" header="0.3" footer="0.3"/>
  <pageSetup paperSize="9" scale="82" orientation="portrait" r:id="rId1"/>
  <headerFooter>
    <oddFooter>&amp;C&amp;P</oddFooter>
  </headerFooter>
  <rowBreaks count="1" manualBreakCount="1">
    <brk id="1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T87"/>
  <sheetViews>
    <sheetView rightToLeft="1" view="pageBreakPreview" zoomScaleSheetLayoutView="100" workbookViewId="0">
      <selection activeCell="D5" sqref="D5:E5"/>
    </sheetView>
  </sheetViews>
  <sheetFormatPr defaultRowHeight="14.25"/>
  <cols>
    <col min="1" max="1" width="45.7109375" style="137" customWidth="1"/>
    <col min="2" max="3" width="11.7109375" style="137" customWidth="1"/>
    <col min="4" max="5" width="11.7109375" style="188" customWidth="1"/>
    <col min="6" max="6" width="11.140625" style="156" customWidth="1"/>
    <col min="7" max="7" width="12.140625" style="156" customWidth="1"/>
    <col min="8" max="8" width="8.42578125" style="156" customWidth="1"/>
    <col min="9" max="13" width="9.140625" style="156"/>
    <col min="14" max="16384" width="9.140625" style="261"/>
  </cols>
  <sheetData>
    <row r="1" spans="1:13" s="357" customFormat="1" ht="24.95" customHeight="1">
      <c r="A1" s="53" t="s">
        <v>515</v>
      </c>
      <c r="B1" s="641"/>
      <c r="C1" s="641"/>
      <c r="D1" s="642"/>
      <c r="E1" s="642"/>
      <c r="F1" s="533"/>
      <c r="G1" s="533"/>
      <c r="H1" s="533"/>
      <c r="I1" s="533"/>
      <c r="J1" s="533"/>
      <c r="K1" s="533"/>
      <c r="L1" s="533"/>
      <c r="M1" s="533"/>
    </row>
    <row r="2" spans="1:13" ht="150" customHeight="1">
      <c r="A2" s="2557" t="s">
        <v>868</v>
      </c>
      <c r="B2" s="2557"/>
      <c r="C2" s="2557"/>
      <c r="D2" s="2557"/>
      <c r="E2" s="2557"/>
    </row>
    <row r="3" spans="1:13" ht="15" customHeight="1">
      <c r="A3" s="568"/>
      <c r="B3" s="568"/>
      <c r="C3" s="568"/>
      <c r="D3" s="568"/>
      <c r="E3" s="568"/>
    </row>
    <row r="4" spans="1:13" ht="20.100000000000001" customHeight="1">
      <c r="A4" s="2601" t="s">
        <v>438</v>
      </c>
      <c r="B4" s="2601"/>
      <c r="C4" s="2601"/>
      <c r="D4" s="2601"/>
      <c r="E4" s="2601"/>
    </row>
    <row r="5" spans="1:13" s="77" customFormat="1" ht="20.100000000000001" customHeight="1">
      <c r="A5" s="26" t="s">
        <v>15</v>
      </c>
      <c r="B5" s="27">
        <v>2008</v>
      </c>
      <c r="C5" s="27">
        <v>2009</v>
      </c>
      <c r="D5" s="760" t="s">
        <v>898</v>
      </c>
      <c r="E5" s="760" t="s">
        <v>899</v>
      </c>
      <c r="F5" s="278"/>
      <c r="G5" s="278"/>
      <c r="H5" s="278"/>
      <c r="I5" s="278"/>
      <c r="J5" s="278"/>
      <c r="K5" s="278"/>
      <c r="L5" s="278"/>
      <c r="M5" s="278"/>
    </row>
    <row r="6" spans="1:13" s="77" customFormat="1" ht="20.100000000000001" customHeight="1">
      <c r="A6" s="75" t="s">
        <v>601</v>
      </c>
      <c r="B6" s="113">
        <v>5.5</v>
      </c>
      <c r="C6" s="613">
        <v>5.6</v>
      </c>
      <c r="D6" s="761">
        <v>5.4</v>
      </c>
      <c r="E6" s="761">
        <v>5</v>
      </c>
      <c r="F6" s="278"/>
      <c r="G6" s="278"/>
      <c r="H6" s="278"/>
      <c r="I6" s="278"/>
      <c r="J6" s="278"/>
      <c r="K6" s="278"/>
      <c r="L6" s="278"/>
      <c r="M6" s="278"/>
    </row>
    <row r="7" spans="1:13" s="77" customFormat="1" ht="20.100000000000001" customHeight="1">
      <c r="A7" s="75" t="s">
        <v>615</v>
      </c>
      <c r="B7" s="113">
        <v>13.4</v>
      </c>
      <c r="C7" s="613">
        <v>10.1</v>
      </c>
      <c r="D7" s="761">
        <v>10.7</v>
      </c>
      <c r="E7" s="761">
        <v>12.1</v>
      </c>
      <c r="F7" s="278"/>
      <c r="G7" s="278"/>
      <c r="H7" s="278"/>
      <c r="I7" s="278"/>
      <c r="J7" s="278"/>
      <c r="K7" s="278"/>
      <c r="L7" s="278"/>
      <c r="M7" s="278"/>
    </row>
    <row r="8" spans="1:13" s="77" customFormat="1" ht="20.100000000000001" customHeight="1">
      <c r="A8" s="75" t="s">
        <v>594</v>
      </c>
      <c r="B8" s="613">
        <v>18.399999999999999</v>
      </c>
      <c r="C8" s="613">
        <v>18.399999999999999</v>
      </c>
      <c r="D8" s="714">
        <v>17.5</v>
      </c>
      <c r="E8" s="714">
        <v>16.899999999999999</v>
      </c>
      <c r="F8" s="278"/>
      <c r="G8" s="278"/>
      <c r="H8" s="278"/>
      <c r="I8" s="278"/>
      <c r="J8" s="278"/>
      <c r="K8" s="278"/>
      <c r="L8" s="278"/>
      <c r="M8" s="278"/>
    </row>
    <row r="9" spans="1:13" s="77" customFormat="1" ht="20.100000000000001" customHeight="1">
      <c r="A9" s="75" t="s">
        <v>595</v>
      </c>
      <c r="B9" s="613">
        <v>2.7</v>
      </c>
      <c r="C9" s="35">
        <v>4.8</v>
      </c>
      <c r="D9" s="714">
        <v>4.5999999999999996</v>
      </c>
      <c r="E9" s="714">
        <v>4.3</v>
      </c>
      <c r="F9" s="278"/>
      <c r="G9" s="278"/>
      <c r="H9" s="278"/>
      <c r="I9" s="278"/>
      <c r="J9" s="278"/>
      <c r="K9" s="278"/>
      <c r="L9" s="278"/>
      <c r="M9" s="278"/>
    </row>
    <row r="10" spans="1:13" s="77" customFormat="1" ht="20.100000000000001" customHeight="1">
      <c r="A10" s="75" t="s">
        <v>373</v>
      </c>
      <c r="B10" s="190">
        <v>7572</v>
      </c>
      <c r="C10" s="190">
        <v>10220</v>
      </c>
      <c r="D10" s="741">
        <v>11281</v>
      </c>
      <c r="E10" s="741">
        <v>11741</v>
      </c>
      <c r="F10" s="278"/>
      <c r="G10" s="278"/>
      <c r="H10" s="278"/>
      <c r="I10" s="278"/>
      <c r="J10" s="278"/>
      <c r="K10" s="278"/>
      <c r="L10" s="278"/>
      <c r="M10" s="278"/>
    </row>
    <row r="11" spans="1:13" s="286" customFormat="1" ht="15" customHeight="1">
      <c r="A11" s="177" t="s">
        <v>231</v>
      </c>
      <c r="B11" s="177"/>
      <c r="C11" s="177"/>
      <c r="D11" s="177"/>
      <c r="E11" s="138"/>
      <c r="F11" s="361"/>
      <c r="G11" s="361"/>
      <c r="H11" s="361"/>
      <c r="I11" s="361"/>
      <c r="J11" s="361"/>
      <c r="K11" s="361"/>
      <c r="L11" s="361"/>
      <c r="M11" s="361"/>
    </row>
    <row r="12" spans="1:13" s="286" customFormat="1" ht="15" customHeight="1">
      <c r="A12" s="30" t="s">
        <v>416</v>
      </c>
      <c r="B12" s="161"/>
      <c r="C12" s="161"/>
      <c r="D12" s="579"/>
      <c r="E12" s="579"/>
      <c r="F12" s="361"/>
      <c r="G12" s="361"/>
      <c r="H12" s="361"/>
      <c r="I12" s="361"/>
      <c r="J12" s="361"/>
      <c r="K12" s="361"/>
      <c r="L12" s="361"/>
      <c r="M12" s="361"/>
    </row>
    <row r="13" spans="1:13" s="286" customFormat="1" ht="15" customHeight="1">
      <c r="A13" s="30"/>
      <c r="B13" s="161"/>
      <c r="C13" s="161"/>
      <c r="D13" s="579"/>
      <c r="E13" s="579"/>
      <c r="F13" s="361"/>
      <c r="G13" s="361"/>
      <c r="H13" s="361"/>
      <c r="I13" s="361"/>
      <c r="J13" s="361"/>
      <c r="K13" s="361"/>
      <c r="L13" s="361"/>
      <c r="M13" s="361"/>
    </row>
    <row r="14" spans="1:13" ht="20.100000000000001" customHeight="1">
      <c r="A14" s="2602" t="s">
        <v>675</v>
      </c>
      <c r="B14" s="2602"/>
      <c r="C14" s="2602"/>
      <c r="D14" s="591"/>
      <c r="E14" s="591"/>
    </row>
    <row r="15" spans="1:13" ht="15" customHeight="1">
      <c r="A15" s="249" t="s">
        <v>370</v>
      </c>
      <c r="B15" s="643"/>
      <c r="C15" s="643"/>
      <c r="D15" s="644"/>
    </row>
    <row r="16" spans="1:13" s="77" customFormat="1" ht="15" customHeight="1">
      <c r="A16" s="2562" t="s">
        <v>37</v>
      </c>
      <c r="B16" s="2604">
        <v>2009</v>
      </c>
      <c r="C16" s="2587"/>
      <c r="D16" s="2605" t="s">
        <v>898</v>
      </c>
      <c r="E16" s="2606"/>
      <c r="F16" s="278"/>
      <c r="G16" s="278"/>
      <c r="H16" s="278"/>
      <c r="I16" s="278"/>
      <c r="J16" s="278"/>
      <c r="K16" s="278"/>
      <c r="L16" s="278"/>
      <c r="M16" s="278"/>
    </row>
    <row r="17" spans="1:13" s="77" customFormat="1" ht="15" customHeight="1">
      <c r="A17" s="2563"/>
      <c r="B17" s="27" t="s">
        <v>387</v>
      </c>
      <c r="C17" s="358" t="s">
        <v>38</v>
      </c>
      <c r="D17" s="359" t="s">
        <v>387</v>
      </c>
      <c r="E17" s="27" t="s">
        <v>38</v>
      </c>
      <c r="F17" s="278"/>
      <c r="G17" s="278"/>
      <c r="H17" s="278"/>
      <c r="I17" s="278"/>
      <c r="J17" s="278"/>
      <c r="K17" s="278"/>
      <c r="L17" s="278"/>
      <c r="M17" s="278"/>
    </row>
    <row r="18" spans="1:13" s="77" customFormat="1" ht="27" customHeight="1">
      <c r="A18" s="43" t="s">
        <v>234</v>
      </c>
      <c r="B18" s="365">
        <v>98378.234059733295</v>
      </c>
      <c r="C18" s="365">
        <v>29989.847058237938</v>
      </c>
      <c r="D18" s="762">
        <v>108627.66503573056</v>
      </c>
      <c r="E18" s="762">
        <v>33323.301946115709</v>
      </c>
      <c r="F18" s="278"/>
      <c r="G18" s="278"/>
      <c r="H18" s="278"/>
      <c r="I18" s="278"/>
      <c r="J18" s="278"/>
      <c r="K18" s="278"/>
      <c r="L18" s="278"/>
      <c r="M18" s="278"/>
    </row>
    <row r="19" spans="1:13" s="77" customFormat="1" ht="27" customHeight="1">
      <c r="A19" s="263" t="s">
        <v>374</v>
      </c>
      <c r="B19" s="190">
        <v>3662.5142574388601</v>
      </c>
      <c r="C19" s="190">
        <v>1342.2655156408671</v>
      </c>
      <c r="D19" s="708">
        <v>4075.6458656779587</v>
      </c>
      <c r="E19" s="708">
        <v>1493.6730658051576</v>
      </c>
      <c r="F19" s="278"/>
      <c r="G19" s="278"/>
      <c r="H19" s="278"/>
      <c r="I19" s="278"/>
      <c r="J19" s="278"/>
      <c r="K19" s="278"/>
      <c r="L19" s="278"/>
      <c r="M19" s="278"/>
    </row>
    <row r="20" spans="1:13" s="77" customFormat="1" ht="27" customHeight="1">
      <c r="A20" s="263" t="s">
        <v>375</v>
      </c>
      <c r="B20" s="190">
        <v>1550.938066445194</v>
      </c>
      <c r="C20" s="190">
        <v>859.16271135641887</v>
      </c>
      <c r="D20" s="708">
        <v>1656.507865544452</v>
      </c>
      <c r="E20" s="708">
        <v>917.05351847288034</v>
      </c>
      <c r="F20" s="278"/>
      <c r="G20" s="278"/>
      <c r="H20" s="278"/>
      <c r="I20" s="278"/>
      <c r="J20" s="278"/>
      <c r="K20" s="278"/>
      <c r="L20" s="278"/>
      <c r="M20" s="278"/>
    </row>
    <row r="21" spans="1:13" s="77" customFormat="1" ht="27" customHeight="1">
      <c r="A21" s="263" t="s">
        <v>398</v>
      </c>
      <c r="B21" s="190">
        <v>647.78614607894701</v>
      </c>
      <c r="C21" s="190">
        <v>461.08240378947397</v>
      </c>
      <c r="D21" s="708">
        <v>690.50313292502767</v>
      </c>
      <c r="E21" s="708">
        <v>491.48757854792444</v>
      </c>
      <c r="F21" s="278"/>
      <c r="G21" s="278"/>
      <c r="H21" s="278"/>
      <c r="I21" s="278"/>
      <c r="J21" s="278"/>
      <c r="K21" s="278"/>
      <c r="L21" s="278"/>
      <c r="M21" s="278"/>
    </row>
    <row r="22" spans="1:13" s="77" customFormat="1" ht="27" customHeight="1">
      <c r="A22" s="263" t="s">
        <v>533</v>
      </c>
      <c r="B22" s="190">
        <v>696.36584519999997</v>
      </c>
      <c r="C22" s="190">
        <v>341.59002469999996</v>
      </c>
      <c r="D22" s="708">
        <v>740.11404812129035</v>
      </c>
      <c r="E22" s="708">
        <v>366.69633553960801</v>
      </c>
      <c r="F22" s="278"/>
      <c r="G22" s="278"/>
      <c r="H22" s="278"/>
      <c r="I22" s="278"/>
      <c r="J22" s="278"/>
      <c r="K22" s="278"/>
      <c r="L22" s="278"/>
      <c r="M22" s="278"/>
    </row>
    <row r="23" spans="1:13" s="77" customFormat="1" ht="27" customHeight="1">
      <c r="A23" s="263" t="s">
        <v>378</v>
      </c>
      <c r="B23" s="190">
        <v>54044.176830878074</v>
      </c>
      <c r="C23" s="190">
        <v>10846.142631973529</v>
      </c>
      <c r="D23" s="708">
        <v>60635.909036630947</v>
      </c>
      <c r="E23" s="708">
        <v>12520.845354499008</v>
      </c>
      <c r="F23" s="278"/>
      <c r="G23" s="278"/>
      <c r="H23" s="278"/>
      <c r="I23" s="278"/>
      <c r="J23" s="278"/>
      <c r="K23" s="278"/>
      <c r="L23" s="278"/>
      <c r="M23" s="278"/>
    </row>
    <row r="24" spans="1:13" s="77" customFormat="1" ht="27" customHeight="1">
      <c r="A24" s="263" t="s">
        <v>528</v>
      </c>
      <c r="B24" s="190">
        <v>10865.193702839901</v>
      </c>
      <c r="C24" s="190">
        <v>4282.1284513022902</v>
      </c>
      <c r="D24" s="708">
        <v>11282.376923095</v>
      </c>
      <c r="E24" s="708">
        <v>4485.9577655842759</v>
      </c>
      <c r="F24" s="278"/>
      <c r="G24" s="278"/>
      <c r="H24" s="278"/>
      <c r="I24" s="278"/>
      <c r="J24" s="278"/>
      <c r="K24" s="278"/>
      <c r="L24" s="278"/>
      <c r="M24" s="278"/>
    </row>
    <row r="25" spans="1:13" s="77" customFormat="1" ht="27" customHeight="1">
      <c r="A25" s="263" t="s">
        <v>36</v>
      </c>
      <c r="B25" s="190">
        <v>6163.5777718666604</v>
      </c>
      <c r="C25" s="190">
        <v>929.4628061333309</v>
      </c>
      <c r="D25" s="708">
        <v>6988.11443764666</v>
      </c>
      <c r="E25" s="708">
        <v>1068.8822270533315</v>
      </c>
      <c r="F25" s="278"/>
      <c r="G25" s="278"/>
      <c r="H25" s="278"/>
      <c r="I25" s="278"/>
      <c r="J25" s="278"/>
      <c r="K25" s="278"/>
      <c r="L25" s="278"/>
      <c r="M25" s="278"/>
    </row>
    <row r="26" spans="1:13" s="77" customFormat="1" ht="27" customHeight="1">
      <c r="A26" s="263" t="s">
        <v>376</v>
      </c>
      <c r="B26" s="190">
        <v>9446.4728618642221</v>
      </c>
      <c r="C26" s="190">
        <v>5377.0468646646405</v>
      </c>
      <c r="D26" s="708">
        <v>10763.4437911438</v>
      </c>
      <c r="E26" s="708">
        <v>6183.6038943643398</v>
      </c>
      <c r="F26" s="278"/>
      <c r="G26" s="278"/>
      <c r="H26" s="278"/>
      <c r="I26" s="278"/>
      <c r="J26" s="278"/>
      <c r="K26" s="278"/>
      <c r="L26" s="278"/>
      <c r="M26" s="278"/>
    </row>
    <row r="27" spans="1:13" s="77" customFormat="1" ht="27" customHeight="1">
      <c r="A27" s="263" t="s">
        <v>673</v>
      </c>
      <c r="B27" s="190">
        <v>6476.2599421499999</v>
      </c>
      <c r="C27" s="190">
        <v>2198.74554485</v>
      </c>
      <c r="D27" s="708">
        <v>6759.7875871604438</v>
      </c>
      <c r="E27" s="708">
        <v>2296.4722870582445</v>
      </c>
      <c r="F27" s="278"/>
      <c r="G27" s="278"/>
      <c r="H27" s="278"/>
      <c r="I27" s="278"/>
      <c r="J27" s="278"/>
      <c r="K27" s="278"/>
      <c r="L27" s="278"/>
      <c r="M27" s="278"/>
    </row>
    <row r="28" spans="1:13" s="77" customFormat="1" ht="27" customHeight="1">
      <c r="A28" s="263" t="s">
        <v>377</v>
      </c>
      <c r="B28" s="190">
        <v>737.35451537142887</v>
      </c>
      <c r="C28" s="190">
        <v>438.80339948571401</v>
      </c>
      <c r="D28" s="708">
        <v>767.5860505016575</v>
      </c>
      <c r="E28" s="708">
        <v>456.79433886462823</v>
      </c>
      <c r="F28" s="278"/>
      <c r="G28" s="278"/>
      <c r="H28" s="278"/>
      <c r="I28" s="278"/>
      <c r="J28" s="278"/>
      <c r="K28" s="278"/>
      <c r="L28" s="278"/>
      <c r="M28" s="278"/>
    </row>
    <row r="29" spans="1:13" s="77" customFormat="1" ht="27" customHeight="1">
      <c r="A29" s="263" t="s">
        <v>674</v>
      </c>
      <c r="B29" s="189">
        <v>4087.5941195999999</v>
      </c>
      <c r="C29" s="189">
        <v>2913.4167043416701</v>
      </c>
      <c r="D29" s="741">
        <v>4267.6762972833276</v>
      </c>
      <c r="E29" s="741">
        <v>3041.8355803263084</v>
      </c>
      <c r="F29" s="278"/>
      <c r="G29" s="278"/>
      <c r="H29" s="278"/>
      <c r="I29" s="278"/>
      <c r="J29" s="278"/>
      <c r="K29" s="278"/>
      <c r="L29" s="278"/>
      <c r="M29" s="278"/>
    </row>
    <row r="30" spans="1:13" s="286" customFormat="1" ht="15" customHeight="1">
      <c r="A30" s="578" t="s">
        <v>231</v>
      </c>
      <c r="B30" s="177"/>
      <c r="C30" s="177"/>
      <c r="D30" s="578"/>
      <c r="E30" s="29"/>
      <c r="F30" s="361"/>
      <c r="G30" s="361"/>
      <c r="H30" s="361"/>
      <c r="I30" s="361"/>
      <c r="J30" s="361"/>
      <c r="K30" s="361"/>
      <c r="L30" s="361"/>
      <c r="M30" s="361"/>
    </row>
    <row r="31" spans="1:13" s="286" customFormat="1" ht="15" customHeight="1">
      <c r="A31" s="30" t="s">
        <v>416</v>
      </c>
      <c r="B31" s="161"/>
      <c r="C31" s="161"/>
      <c r="D31" s="579"/>
      <c r="E31" s="579"/>
      <c r="F31" s="361"/>
      <c r="G31" s="361"/>
      <c r="H31" s="361"/>
      <c r="I31" s="361"/>
      <c r="J31" s="361"/>
      <c r="K31" s="361"/>
      <c r="L31" s="361"/>
      <c r="M31" s="361"/>
    </row>
    <row r="32" spans="1:13" s="286" customFormat="1" ht="15" customHeight="1">
      <c r="A32" s="104"/>
      <c r="B32" s="161"/>
      <c r="C32" s="161"/>
      <c r="D32" s="579"/>
      <c r="E32" s="29"/>
      <c r="F32" s="361"/>
      <c r="G32" s="361"/>
      <c r="H32" s="361"/>
      <c r="I32" s="361"/>
      <c r="J32" s="361"/>
      <c r="K32" s="361"/>
      <c r="L32" s="361"/>
      <c r="M32" s="361"/>
    </row>
    <row r="33" spans="1:13" ht="20.100000000000001" customHeight="1">
      <c r="A33" s="2603" t="s">
        <v>676</v>
      </c>
      <c r="B33" s="2603"/>
      <c r="C33" s="2603"/>
      <c r="D33" s="2603"/>
      <c r="E33" s="2603"/>
    </row>
    <row r="34" spans="1:13" s="286" customFormat="1" ht="15" customHeight="1">
      <c r="A34" s="249" t="s">
        <v>370</v>
      </c>
      <c r="B34" s="643"/>
      <c r="C34" s="643"/>
      <c r="D34" s="645"/>
      <c r="E34" s="29"/>
      <c r="F34" s="361"/>
      <c r="G34" s="361"/>
      <c r="H34" s="361"/>
      <c r="I34" s="361"/>
      <c r="J34" s="361"/>
      <c r="K34" s="361"/>
      <c r="L34" s="361"/>
      <c r="M34" s="361"/>
    </row>
    <row r="35" spans="1:13" s="77" customFormat="1" ht="20.100000000000001" customHeight="1">
      <c r="A35" s="43" t="s">
        <v>37</v>
      </c>
      <c r="B35" s="47">
        <v>2009</v>
      </c>
      <c r="C35" s="742" t="s">
        <v>898</v>
      </c>
      <c r="D35" s="87"/>
      <c r="E35" s="87"/>
      <c r="F35" s="278"/>
      <c r="G35" s="278"/>
      <c r="H35" s="278"/>
      <c r="I35" s="278"/>
      <c r="J35" s="278"/>
      <c r="K35" s="278"/>
      <c r="L35" s="278"/>
      <c r="M35" s="278"/>
    </row>
    <row r="36" spans="1:13" s="77" customFormat="1" ht="27" customHeight="1">
      <c r="A36" s="43" t="s">
        <v>234</v>
      </c>
      <c r="B36" s="365">
        <v>25608.952412301325</v>
      </c>
      <c r="C36" s="762">
        <v>28281.789652064104</v>
      </c>
      <c r="D36" s="646"/>
      <c r="E36" s="646"/>
      <c r="F36" s="278"/>
      <c r="G36" s="278"/>
      <c r="H36" s="278"/>
      <c r="I36" s="278"/>
      <c r="J36" s="278"/>
      <c r="K36" s="278"/>
      <c r="L36" s="278"/>
      <c r="M36" s="278"/>
    </row>
    <row r="37" spans="1:13" s="77" customFormat="1" ht="27" customHeight="1">
      <c r="A37" s="263" t="s">
        <v>374</v>
      </c>
      <c r="B37" s="190">
        <v>263.67180394117702</v>
      </c>
      <c r="C37" s="708">
        <v>293.41398342574126</v>
      </c>
      <c r="D37" s="190"/>
      <c r="E37" s="190"/>
      <c r="F37" s="278"/>
      <c r="G37" s="278"/>
      <c r="H37" s="278"/>
      <c r="I37" s="278"/>
      <c r="J37" s="278"/>
      <c r="K37" s="278"/>
      <c r="L37" s="278"/>
      <c r="M37" s="278"/>
    </row>
    <row r="38" spans="1:13" s="77" customFormat="1" ht="27" customHeight="1">
      <c r="A38" s="263" t="s">
        <v>375</v>
      </c>
      <c r="B38" s="190">
        <v>15.59383299634554</v>
      </c>
      <c r="C38" s="708">
        <v>16.612356397671668</v>
      </c>
      <c r="D38" s="190"/>
      <c r="E38" s="190"/>
      <c r="F38" s="278"/>
      <c r="G38" s="278"/>
      <c r="H38" s="278"/>
      <c r="I38" s="278"/>
      <c r="J38" s="278"/>
      <c r="K38" s="278"/>
      <c r="L38" s="278"/>
      <c r="M38" s="278"/>
    </row>
    <row r="39" spans="1:13" s="77" customFormat="1" ht="27" customHeight="1">
      <c r="A39" s="263" t="s">
        <v>398</v>
      </c>
      <c r="B39" s="190">
        <v>157.44733794736797</v>
      </c>
      <c r="C39" s="708">
        <v>167.82989383368729</v>
      </c>
      <c r="D39" s="190"/>
      <c r="E39" s="190"/>
      <c r="F39" s="278"/>
      <c r="G39" s="278"/>
      <c r="H39" s="278"/>
      <c r="I39" s="278"/>
      <c r="J39" s="278"/>
      <c r="K39" s="278"/>
      <c r="L39" s="278"/>
      <c r="M39" s="278"/>
    </row>
    <row r="40" spans="1:13" s="77" customFormat="1" ht="27" customHeight="1">
      <c r="A40" s="263" t="s">
        <v>533</v>
      </c>
      <c r="B40" s="190">
        <v>101.59250950000001</v>
      </c>
      <c r="C40" s="708">
        <v>105.68417236268294</v>
      </c>
      <c r="D40" s="190"/>
      <c r="E40" s="190"/>
      <c r="F40" s="534"/>
      <c r="G40" s="278"/>
      <c r="H40" s="278"/>
      <c r="I40" s="278"/>
      <c r="J40" s="278"/>
      <c r="K40" s="278"/>
      <c r="L40" s="278"/>
      <c r="M40" s="278"/>
    </row>
    <row r="41" spans="1:13" s="77" customFormat="1" ht="27" customHeight="1">
      <c r="A41" s="263" t="s">
        <v>378</v>
      </c>
      <c r="B41" s="190">
        <v>9256.9915901268778</v>
      </c>
      <c r="C41" s="708">
        <v>10549.128182669479</v>
      </c>
      <c r="D41" s="190"/>
      <c r="E41" s="190"/>
      <c r="F41" s="534"/>
      <c r="G41" s="278"/>
      <c r="H41" s="278"/>
      <c r="I41" s="278"/>
      <c r="J41" s="278"/>
      <c r="K41" s="278"/>
      <c r="L41" s="278"/>
      <c r="M41" s="278"/>
    </row>
    <row r="42" spans="1:13" s="77" customFormat="1" ht="27" customHeight="1">
      <c r="A42" s="263" t="s">
        <v>528</v>
      </c>
      <c r="B42" s="190">
        <v>765.67706466993502</v>
      </c>
      <c r="C42" s="708">
        <v>802.1232929482245</v>
      </c>
      <c r="D42" s="190"/>
      <c r="E42" s="190"/>
      <c r="F42" s="534"/>
      <c r="G42" s="278"/>
      <c r="H42" s="278"/>
      <c r="I42" s="278"/>
      <c r="J42" s="278"/>
      <c r="K42" s="278"/>
      <c r="L42" s="278"/>
      <c r="M42" s="278"/>
    </row>
    <row r="43" spans="1:13" s="77" customFormat="1" ht="27" customHeight="1">
      <c r="A43" s="263" t="s">
        <v>36</v>
      </c>
      <c r="B43" s="190">
        <v>11718.850412066602</v>
      </c>
      <c r="C43" s="708">
        <v>12815.677973876662</v>
      </c>
      <c r="D43" s="190"/>
      <c r="E43" s="190"/>
      <c r="F43" s="534"/>
      <c r="G43" s="278"/>
      <c r="H43" s="278"/>
      <c r="I43" s="278"/>
      <c r="J43" s="278"/>
      <c r="K43" s="278"/>
      <c r="L43" s="278"/>
      <c r="M43" s="278"/>
    </row>
    <row r="44" spans="1:13" s="77" customFormat="1" ht="27" customHeight="1">
      <c r="A44" s="263" t="s">
        <v>376</v>
      </c>
      <c r="B44" s="190">
        <v>513.62810610777899</v>
      </c>
      <c r="C44" s="708">
        <v>590.67232202394598</v>
      </c>
      <c r="D44" s="190"/>
      <c r="E44" s="190"/>
      <c r="F44" s="534"/>
      <c r="G44" s="278"/>
      <c r="H44" s="278"/>
      <c r="I44" s="278"/>
      <c r="J44" s="278"/>
      <c r="K44" s="278"/>
      <c r="L44" s="278"/>
      <c r="M44" s="278"/>
    </row>
    <row r="45" spans="1:13" s="77" customFormat="1" ht="27" customHeight="1">
      <c r="A45" s="263" t="s">
        <v>673</v>
      </c>
      <c r="B45" s="190">
        <v>2182.6758098999999</v>
      </c>
      <c r="C45" s="708">
        <v>2280.4142053770984</v>
      </c>
      <c r="D45" s="190"/>
      <c r="E45" s="190"/>
      <c r="F45" s="278"/>
      <c r="G45" s="278"/>
      <c r="H45" s="278"/>
      <c r="I45" s="278"/>
      <c r="J45" s="278"/>
      <c r="K45" s="278"/>
      <c r="L45" s="278"/>
      <c r="M45" s="278"/>
    </row>
    <row r="46" spans="1:13" s="77" customFormat="1" ht="27" customHeight="1">
      <c r="A46" s="263" t="s">
        <v>377</v>
      </c>
      <c r="B46" s="190">
        <v>150.51146042857201</v>
      </c>
      <c r="C46" s="708">
        <v>156.68243030614346</v>
      </c>
      <c r="D46" s="190"/>
      <c r="E46" s="190"/>
      <c r="F46" s="278"/>
      <c r="G46" s="278"/>
      <c r="H46" s="278"/>
      <c r="I46" s="278"/>
      <c r="J46" s="278"/>
      <c r="K46" s="278"/>
      <c r="L46" s="278"/>
      <c r="M46" s="278"/>
    </row>
    <row r="47" spans="1:13" s="77" customFormat="1" ht="27" customHeight="1">
      <c r="A47" s="360" t="s">
        <v>674</v>
      </c>
      <c r="B47" s="189">
        <v>482.31248461666701</v>
      </c>
      <c r="C47" s="741">
        <v>503.55083884276121</v>
      </c>
      <c r="D47" s="190"/>
      <c r="E47" s="190"/>
      <c r="F47" s="278"/>
      <c r="G47" s="278"/>
      <c r="H47" s="278"/>
      <c r="I47" s="278"/>
      <c r="J47" s="278"/>
      <c r="K47" s="278"/>
      <c r="L47" s="278"/>
      <c r="M47" s="278"/>
    </row>
    <row r="48" spans="1:13" s="286" customFormat="1" ht="15" customHeight="1">
      <c r="A48" s="138" t="s">
        <v>231</v>
      </c>
      <c r="B48" s="177"/>
      <c r="C48" s="177"/>
      <c r="D48" s="579"/>
      <c r="E48" s="579"/>
      <c r="F48" s="361"/>
      <c r="G48" s="361"/>
      <c r="H48" s="361"/>
      <c r="I48" s="361"/>
      <c r="J48" s="361"/>
      <c r="K48" s="361"/>
      <c r="L48" s="361"/>
      <c r="M48" s="361"/>
    </row>
    <row r="49" spans="1:20" s="286" customFormat="1" ht="15" customHeight="1">
      <c r="A49" s="30" t="s">
        <v>416</v>
      </c>
      <c r="B49" s="161"/>
      <c r="C49" s="161"/>
      <c r="D49" s="579"/>
      <c r="E49" s="579"/>
      <c r="F49" s="361"/>
      <c r="G49" s="361"/>
      <c r="H49" s="361"/>
      <c r="I49" s="361"/>
      <c r="J49" s="361"/>
      <c r="K49" s="361"/>
      <c r="L49" s="361"/>
      <c r="M49" s="361"/>
    </row>
    <row r="50" spans="1:20" s="286" customFormat="1" ht="15" customHeight="1">
      <c r="A50" s="138"/>
      <c r="B50" s="138"/>
      <c r="C50" s="138"/>
      <c r="D50" s="579"/>
      <c r="E50" s="579"/>
      <c r="F50" s="361"/>
      <c r="G50" s="361"/>
      <c r="H50" s="361"/>
      <c r="I50" s="361"/>
      <c r="J50" s="361"/>
      <c r="K50" s="361"/>
      <c r="L50" s="361"/>
      <c r="M50" s="361"/>
    </row>
    <row r="51" spans="1:20" s="34" customFormat="1" ht="20.100000000000001" customHeight="1">
      <c r="A51" s="566" t="s">
        <v>763</v>
      </c>
      <c r="B51" s="647"/>
      <c r="C51" s="647"/>
      <c r="D51" s="648"/>
      <c r="E51" s="649"/>
      <c r="F51" s="105"/>
      <c r="G51" s="105"/>
      <c r="H51" s="105"/>
      <c r="I51" s="105"/>
      <c r="J51" s="105"/>
      <c r="K51" s="535"/>
      <c r="L51" s="535"/>
      <c r="M51" s="535"/>
      <c r="N51" s="51"/>
      <c r="O51" s="51"/>
      <c r="P51" s="51"/>
      <c r="Q51" s="51"/>
      <c r="R51" s="51"/>
      <c r="S51" s="51"/>
      <c r="T51" s="51"/>
    </row>
    <row r="52" spans="1:20" s="286" customFormat="1" ht="15" customHeight="1">
      <c r="A52" s="138"/>
      <c r="B52" s="138"/>
      <c r="C52" s="138"/>
      <c r="D52" s="579"/>
      <c r="E52" s="579"/>
      <c r="F52" s="361">
        <v>2009</v>
      </c>
      <c r="G52" s="361">
        <v>2010</v>
      </c>
      <c r="H52" s="361"/>
      <c r="I52" s="361"/>
      <c r="J52" s="361"/>
      <c r="K52" s="361"/>
      <c r="L52" s="361"/>
      <c r="M52" s="361"/>
    </row>
    <row r="53" spans="1:20" s="286" customFormat="1" ht="15" customHeight="1">
      <c r="A53" s="138"/>
      <c r="B53" s="138"/>
      <c r="C53" s="138"/>
      <c r="D53" s="579"/>
      <c r="E53" s="579"/>
      <c r="F53" s="362">
        <v>1342.2655156408671</v>
      </c>
      <c r="G53" s="362">
        <v>1493.6730658051576</v>
      </c>
      <c r="H53" s="361" t="s">
        <v>374</v>
      </c>
      <c r="I53" s="361"/>
      <c r="J53" s="361"/>
      <c r="K53" s="361"/>
      <c r="L53" s="361"/>
      <c r="M53" s="361"/>
    </row>
    <row r="54" spans="1:20" s="286" customFormat="1" ht="15" customHeight="1">
      <c r="A54" s="138"/>
      <c r="B54" s="138"/>
      <c r="C54" s="138"/>
      <c r="D54" s="579"/>
      <c r="E54" s="579"/>
      <c r="F54" s="362">
        <v>859.16271135641887</v>
      </c>
      <c r="G54" s="362">
        <v>917.05351847288034</v>
      </c>
      <c r="H54" s="361" t="s">
        <v>375</v>
      </c>
      <c r="I54" s="361"/>
      <c r="J54" s="361"/>
      <c r="K54" s="361"/>
      <c r="L54" s="361"/>
      <c r="M54" s="361"/>
    </row>
    <row r="55" spans="1:20" s="286" customFormat="1" ht="15" customHeight="1">
      <c r="A55" s="138"/>
      <c r="B55" s="138"/>
      <c r="C55" s="138"/>
      <c r="D55" s="579"/>
      <c r="E55" s="579"/>
      <c r="F55" s="362">
        <v>461.08240378947397</v>
      </c>
      <c r="G55" s="362">
        <v>491.48757854792444</v>
      </c>
      <c r="H55" s="361" t="s">
        <v>398</v>
      </c>
      <c r="I55" s="361"/>
      <c r="J55" s="361"/>
      <c r="K55" s="361"/>
      <c r="L55" s="361"/>
      <c r="M55" s="361"/>
    </row>
    <row r="56" spans="1:20" s="286" customFormat="1" ht="15" customHeight="1">
      <c r="A56" s="138"/>
      <c r="B56" s="138"/>
      <c r="C56" s="138"/>
      <c r="D56" s="579"/>
      <c r="E56" s="579"/>
      <c r="F56" s="362">
        <v>341.59002469999996</v>
      </c>
      <c r="G56" s="362">
        <v>366.69633553960801</v>
      </c>
      <c r="H56" s="361" t="s">
        <v>533</v>
      </c>
      <c r="I56" s="361"/>
      <c r="J56" s="361"/>
      <c r="K56" s="361"/>
      <c r="L56" s="361"/>
      <c r="M56" s="361"/>
    </row>
    <row r="57" spans="1:20" s="286" customFormat="1" ht="15" customHeight="1">
      <c r="A57" s="138"/>
      <c r="B57" s="138"/>
      <c r="C57" s="138"/>
      <c r="D57" s="579"/>
      <c r="E57" s="579"/>
      <c r="F57" s="362">
        <v>10846.142631973529</v>
      </c>
      <c r="G57" s="362">
        <v>12520.845354499008</v>
      </c>
      <c r="H57" s="361" t="s">
        <v>378</v>
      </c>
      <c r="I57" s="361"/>
      <c r="J57" s="361"/>
      <c r="K57" s="361"/>
      <c r="L57" s="361"/>
      <c r="M57" s="361"/>
    </row>
    <row r="58" spans="1:20" s="286" customFormat="1" ht="15" customHeight="1">
      <c r="A58" s="138"/>
      <c r="B58" s="138"/>
      <c r="C58" s="138"/>
      <c r="D58" s="579"/>
      <c r="E58" s="579"/>
      <c r="F58" s="362">
        <v>4282.1284513022902</v>
      </c>
      <c r="G58" s="362">
        <v>4485.9577655842759</v>
      </c>
      <c r="H58" s="361" t="s">
        <v>528</v>
      </c>
      <c r="I58" s="361"/>
      <c r="J58" s="361"/>
      <c r="K58" s="361"/>
      <c r="L58" s="361"/>
      <c r="M58" s="361"/>
    </row>
    <row r="59" spans="1:20" s="286" customFormat="1" ht="15" customHeight="1">
      <c r="A59" s="138"/>
      <c r="B59" s="138"/>
      <c r="C59" s="138"/>
      <c r="D59" s="579"/>
      <c r="E59" s="579"/>
      <c r="F59" s="362">
        <v>929.4628061333309</v>
      </c>
      <c r="G59" s="362">
        <v>1068.8822270533315</v>
      </c>
      <c r="H59" s="361" t="s">
        <v>36</v>
      </c>
      <c r="I59" s="361"/>
      <c r="J59" s="361"/>
      <c r="K59" s="361"/>
      <c r="L59" s="361"/>
      <c r="M59" s="361"/>
    </row>
    <row r="60" spans="1:20" s="286" customFormat="1" ht="15" customHeight="1">
      <c r="A60" s="138"/>
      <c r="B60" s="138"/>
      <c r="C60" s="138"/>
      <c r="D60" s="579"/>
      <c r="E60" s="579"/>
      <c r="F60" s="362">
        <v>5377.0468646646405</v>
      </c>
      <c r="G60" s="362">
        <v>6183.6038943643398</v>
      </c>
      <c r="H60" s="361" t="s">
        <v>376</v>
      </c>
      <c r="I60" s="361"/>
      <c r="J60" s="361"/>
      <c r="K60" s="361"/>
      <c r="L60" s="361"/>
      <c r="M60" s="361"/>
    </row>
    <row r="61" spans="1:20" s="286" customFormat="1" ht="15" customHeight="1">
      <c r="A61" s="138"/>
      <c r="B61" s="138"/>
      <c r="C61" s="138"/>
      <c r="D61" s="579"/>
      <c r="E61" s="579"/>
      <c r="F61" s="362">
        <v>2198.74554485</v>
      </c>
      <c r="G61" s="362">
        <v>2296.4722870582445</v>
      </c>
      <c r="H61" s="361" t="s">
        <v>673</v>
      </c>
      <c r="I61" s="361"/>
      <c r="J61" s="361"/>
      <c r="K61" s="361"/>
      <c r="L61" s="361"/>
      <c r="M61" s="361"/>
    </row>
    <row r="62" spans="1:20" s="286" customFormat="1" ht="15" customHeight="1">
      <c r="A62" s="138"/>
      <c r="B62" s="138"/>
      <c r="C62" s="138"/>
      <c r="D62" s="579"/>
      <c r="E62" s="579"/>
      <c r="F62" s="362">
        <v>438.80339948571401</v>
      </c>
      <c r="G62" s="362">
        <v>456.79433886462823</v>
      </c>
      <c r="H62" s="361" t="s">
        <v>377</v>
      </c>
      <c r="I62" s="361"/>
      <c r="J62" s="361"/>
      <c r="K62" s="361"/>
      <c r="L62" s="361"/>
      <c r="M62" s="361"/>
    </row>
    <row r="63" spans="1:20" s="286" customFormat="1" ht="15" customHeight="1">
      <c r="A63" s="138"/>
      <c r="B63" s="138"/>
      <c r="C63" s="138"/>
      <c r="D63" s="579"/>
      <c r="E63" s="579"/>
      <c r="F63" s="362">
        <v>2913.4167043416701</v>
      </c>
      <c r="G63" s="362">
        <v>3041.8355803263084</v>
      </c>
      <c r="H63" s="361" t="s">
        <v>674</v>
      </c>
      <c r="I63" s="361"/>
      <c r="J63" s="361"/>
      <c r="K63" s="361"/>
      <c r="L63" s="361"/>
      <c r="M63" s="361"/>
    </row>
    <row r="64" spans="1:20" s="286" customFormat="1" ht="15" customHeight="1">
      <c r="A64" s="138"/>
      <c r="B64" s="138"/>
      <c r="C64" s="138"/>
      <c r="D64" s="579"/>
      <c r="E64" s="579"/>
      <c r="F64" s="361"/>
      <c r="G64" s="361"/>
      <c r="H64" s="361"/>
      <c r="I64" s="361"/>
      <c r="J64" s="361"/>
      <c r="K64" s="361"/>
      <c r="L64" s="361"/>
      <c r="M64" s="361"/>
    </row>
    <row r="65" spans="1:13" s="286" customFormat="1" ht="15" customHeight="1">
      <c r="A65" s="138"/>
      <c r="B65" s="138"/>
      <c r="C65" s="138"/>
      <c r="D65" s="579"/>
      <c r="E65" s="579"/>
      <c r="F65" s="361"/>
      <c r="G65" s="361"/>
      <c r="H65" s="361"/>
      <c r="I65" s="361"/>
      <c r="J65" s="361"/>
      <c r="K65" s="361"/>
      <c r="L65" s="361"/>
      <c r="M65" s="361"/>
    </row>
    <row r="66" spans="1:13" s="286" customFormat="1" ht="15" customHeight="1">
      <c r="A66" s="138"/>
      <c r="B66" s="138"/>
      <c r="C66" s="138"/>
      <c r="D66" s="579"/>
      <c r="E66" s="579"/>
      <c r="F66" s="361"/>
      <c r="G66" s="361"/>
      <c r="H66" s="361"/>
      <c r="I66" s="361"/>
      <c r="J66" s="361"/>
      <c r="K66" s="361"/>
      <c r="L66" s="361"/>
      <c r="M66" s="361"/>
    </row>
    <row r="67" spans="1:13" s="286" customFormat="1" ht="15" customHeight="1">
      <c r="A67" s="138"/>
      <c r="B67" s="138"/>
      <c r="C67" s="138"/>
      <c r="D67" s="579"/>
      <c r="E67" s="579"/>
      <c r="F67" s="361"/>
      <c r="G67" s="361"/>
      <c r="H67" s="361"/>
      <c r="I67" s="361"/>
      <c r="J67" s="361"/>
      <c r="K67" s="361"/>
      <c r="L67" s="361"/>
      <c r="M67" s="361"/>
    </row>
    <row r="68" spans="1:13" s="286" customFormat="1" ht="15" customHeight="1">
      <c r="A68" s="104"/>
      <c r="B68" s="161"/>
      <c r="C68" s="161"/>
      <c r="D68" s="579"/>
      <c r="E68" s="29"/>
      <c r="F68" s="361"/>
      <c r="G68" s="361"/>
      <c r="H68" s="361"/>
      <c r="I68" s="361"/>
      <c r="J68" s="361"/>
      <c r="K68" s="361"/>
      <c r="L68" s="361"/>
      <c r="M68" s="361"/>
    </row>
    <row r="69" spans="1:13" s="286" customFormat="1" ht="15" customHeight="1">
      <c r="A69" s="104"/>
      <c r="B69" s="161"/>
      <c r="C69" s="161"/>
      <c r="D69" s="579"/>
      <c r="E69" s="29"/>
      <c r="F69" s="361"/>
      <c r="G69" s="361"/>
      <c r="H69" s="361"/>
      <c r="I69" s="361"/>
      <c r="J69" s="361"/>
      <c r="K69" s="361"/>
      <c r="L69" s="361"/>
      <c r="M69" s="361"/>
    </row>
    <row r="70" spans="1:13" s="286" customFormat="1" ht="15" customHeight="1">
      <c r="A70" s="104"/>
      <c r="B70" s="161"/>
      <c r="C70" s="161"/>
      <c r="D70" s="579"/>
      <c r="E70" s="29"/>
      <c r="F70" s="361"/>
      <c r="G70" s="361"/>
      <c r="H70" s="361"/>
      <c r="I70" s="361"/>
      <c r="J70" s="361"/>
      <c r="K70" s="361"/>
      <c r="L70" s="361"/>
      <c r="M70" s="361"/>
    </row>
    <row r="71" spans="1:13" s="286" customFormat="1" ht="15" customHeight="1">
      <c r="A71" s="104"/>
      <c r="B71" s="161"/>
      <c r="C71" s="161"/>
      <c r="D71" s="579"/>
      <c r="E71" s="29"/>
      <c r="F71" s="361"/>
      <c r="G71" s="361"/>
      <c r="H71" s="361"/>
      <c r="I71" s="361"/>
      <c r="J71" s="361"/>
      <c r="K71" s="361"/>
      <c r="L71" s="361"/>
      <c r="M71" s="361"/>
    </row>
    <row r="72" spans="1:13" s="286" customFormat="1" ht="15" customHeight="1">
      <c r="A72" s="104"/>
      <c r="B72" s="161"/>
      <c r="C72" s="161"/>
      <c r="D72" s="579"/>
      <c r="E72" s="29"/>
      <c r="F72" s="361"/>
      <c r="G72" s="361"/>
      <c r="H72" s="361"/>
      <c r="I72" s="361"/>
      <c r="J72" s="361"/>
      <c r="K72" s="361"/>
      <c r="L72" s="361"/>
      <c r="M72" s="361"/>
    </row>
    <row r="73" spans="1:13" s="286" customFormat="1" ht="15" customHeight="1">
      <c r="A73" s="104"/>
      <c r="B73" s="161"/>
      <c r="C73" s="161"/>
      <c r="D73" s="579"/>
      <c r="E73" s="29"/>
      <c r="F73" s="361"/>
      <c r="G73" s="361"/>
      <c r="H73" s="361"/>
      <c r="I73" s="361"/>
      <c r="J73" s="361"/>
      <c r="K73" s="361"/>
      <c r="L73" s="361"/>
      <c r="M73" s="361"/>
    </row>
    <row r="74" spans="1:13" s="286" customFormat="1" ht="15" customHeight="1">
      <c r="A74" s="104"/>
      <c r="B74" s="161"/>
      <c r="C74" s="161"/>
      <c r="D74" s="579"/>
      <c r="E74" s="29"/>
      <c r="F74" s="361"/>
      <c r="G74" s="361"/>
      <c r="H74" s="361"/>
      <c r="I74" s="361"/>
      <c r="J74" s="361"/>
      <c r="K74" s="361"/>
      <c r="L74" s="361"/>
      <c r="M74" s="361"/>
    </row>
    <row r="75" spans="1:13" s="286" customFormat="1" ht="15" customHeight="1">
      <c r="A75" s="104"/>
      <c r="B75" s="161"/>
      <c r="C75" s="161"/>
      <c r="D75" s="579"/>
      <c r="E75" s="29"/>
      <c r="F75" s="361"/>
      <c r="G75" s="361"/>
      <c r="H75" s="361"/>
      <c r="I75" s="361"/>
      <c r="J75" s="361"/>
      <c r="K75" s="361"/>
      <c r="L75" s="361"/>
      <c r="M75" s="361"/>
    </row>
    <row r="76" spans="1:13" s="286" customFormat="1" ht="15" customHeight="1">
      <c r="A76" s="104"/>
      <c r="B76" s="161"/>
      <c r="C76" s="161"/>
      <c r="D76" s="579"/>
      <c r="E76" s="29"/>
      <c r="F76" s="361"/>
      <c r="G76" s="361"/>
      <c r="H76" s="361"/>
      <c r="I76" s="361"/>
      <c r="J76" s="361"/>
      <c r="K76" s="361"/>
      <c r="L76" s="361"/>
      <c r="M76" s="361"/>
    </row>
    <row r="77" spans="1:13" ht="20.100000000000001" customHeight="1">
      <c r="A77" s="55" t="s">
        <v>439</v>
      </c>
      <c r="B77" s="55"/>
      <c r="C77" s="55"/>
      <c r="D77" s="55"/>
      <c r="E77" s="55"/>
    </row>
    <row r="78" spans="1:13" s="77" customFormat="1" ht="20.100000000000001" customHeight="1">
      <c r="A78" s="26" t="s">
        <v>35</v>
      </c>
      <c r="B78" s="27">
        <v>2007</v>
      </c>
      <c r="C78" s="27">
        <v>2008</v>
      </c>
      <c r="D78" s="27">
        <v>2009</v>
      </c>
      <c r="E78" s="693" t="s">
        <v>898</v>
      </c>
      <c r="F78" s="278"/>
      <c r="G78" s="278"/>
      <c r="H78" s="278"/>
      <c r="I78" s="278"/>
      <c r="J78" s="278"/>
      <c r="K78" s="278"/>
      <c r="L78" s="278"/>
      <c r="M78" s="278"/>
    </row>
    <row r="79" spans="1:13" s="77" customFormat="1" ht="20.100000000000001" customHeight="1">
      <c r="A79" s="75" t="s">
        <v>601</v>
      </c>
      <c r="B79" s="613">
        <v>0.29133481829200925</v>
      </c>
      <c r="C79" s="613">
        <v>0.61976857287500842</v>
      </c>
      <c r="D79" s="35">
        <v>0.17363048897590605</v>
      </c>
      <c r="E79" s="714">
        <v>0.17231252167145167</v>
      </c>
      <c r="F79" s="278"/>
      <c r="G79" s="278"/>
      <c r="H79" s="278"/>
      <c r="I79" s="278"/>
      <c r="J79" s="278"/>
      <c r="K79" s="278"/>
      <c r="L79" s="278"/>
      <c r="M79" s="278"/>
    </row>
    <row r="80" spans="1:13" s="77" customFormat="1" ht="20.100000000000001" customHeight="1">
      <c r="A80" s="75" t="s">
        <v>615</v>
      </c>
      <c r="B80" s="613">
        <v>0.66779874977306164</v>
      </c>
      <c r="C80" s="613">
        <v>1.4947230542235102</v>
      </c>
      <c r="D80" s="35">
        <v>0.31368467825894514</v>
      </c>
      <c r="E80" s="714">
        <v>0.34226819020305504</v>
      </c>
      <c r="F80" s="278"/>
      <c r="G80" s="278"/>
      <c r="H80" s="278"/>
      <c r="I80" s="278"/>
      <c r="J80" s="278"/>
      <c r="K80" s="278"/>
      <c r="L80" s="278"/>
      <c r="M80" s="278"/>
    </row>
    <row r="81" spans="1:13" s="77" customFormat="1" ht="20.100000000000001" customHeight="1">
      <c r="A81" s="75" t="s">
        <v>594</v>
      </c>
      <c r="B81" s="613">
        <v>1.0900520373134144</v>
      </c>
      <c r="C81" s="613">
        <v>1.1687825880712088</v>
      </c>
      <c r="D81" s="35">
        <v>1.1514016648200505</v>
      </c>
      <c r="E81" s="714">
        <v>1.126540969624986</v>
      </c>
      <c r="F81" s="278"/>
      <c r="G81" s="278"/>
      <c r="H81" s="278"/>
      <c r="I81" s="278"/>
      <c r="J81" s="278"/>
      <c r="K81" s="278"/>
      <c r="L81" s="278"/>
      <c r="M81" s="278"/>
    </row>
    <row r="82" spans="1:13" s="77" customFormat="1" ht="20.100000000000001" customHeight="1">
      <c r="A82" s="75" t="s">
        <v>595</v>
      </c>
      <c r="B82" s="35">
        <v>0.68332993555501575</v>
      </c>
      <c r="C82" s="35">
        <v>0.41047765646005008</v>
      </c>
      <c r="D82" s="35">
        <v>2.1891674565735637</v>
      </c>
      <c r="E82" s="714">
        <v>2.0659916805762228</v>
      </c>
      <c r="F82" s="278"/>
      <c r="G82" s="278"/>
      <c r="H82" s="278"/>
      <c r="I82" s="278"/>
      <c r="J82" s="278"/>
      <c r="K82" s="278"/>
      <c r="L82" s="278"/>
      <c r="M82" s="278"/>
    </row>
    <row r="83" spans="1:13" s="77" customFormat="1" ht="20.100000000000001" customHeight="1">
      <c r="A83" s="75" t="s">
        <v>373</v>
      </c>
      <c r="B83" s="110">
        <v>201.44114831086401</v>
      </c>
      <c r="C83" s="110">
        <v>291.74689753846104</v>
      </c>
      <c r="D83" s="110">
        <v>705.63679606666528</v>
      </c>
      <c r="E83" s="706">
        <v>811.48231547666501</v>
      </c>
      <c r="F83" s="278"/>
      <c r="G83" s="278"/>
      <c r="H83" s="278"/>
      <c r="I83" s="278"/>
      <c r="J83" s="278"/>
      <c r="K83" s="278"/>
      <c r="L83" s="278"/>
      <c r="M83" s="278"/>
    </row>
    <row r="84" spans="1:13" s="77" customFormat="1" ht="20.100000000000001" customHeight="1">
      <c r="A84" s="75" t="s">
        <v>34</v>
      </c>
      <c r="B84" s="613">
        <v>13.3</v>
      </c>
      <c r="C84" s="613">
        <v>16.7</v>
      </c>
      <c r="D84" s="35">
        <v>12.3</v>
      </c>
      <c r="E84" s="714">
        <v>15.2</v>
      </c>
      <c r="F84" s="278"/>
      <c r="G84" s="278"/>
      <c r="H84" s="278"/>
      <c r="I84" s="278"/>
      <c r="J84" s="278"/>
      <c r="K84" s="278"/>
      <c r="L84" s="278"/>
      <c r="M84" s="278"/>
    </row>
    <row r="85" spans="1:13" s="77" customFormat="1" ht="20.100000000000001" customHeight="1">
      <c r="A85" s="76" t="s">
        <v>730</v>
      </c>
      <c r="B85" s="36">
        <v>9.6999999999999993</v>
      </c>
      <c r="C85" s="36">
        <v>7.5</v>
      </c>
      <c r="D85" s="36">
        <v>5.3</v>
      </c>
      <c r="E85" s="710">
        <v>11.1</v>
      </c>
      <c r="F85" s="278"/>
      <c r="G85" s="278"/>
      <c r="H85" s="278"/>
      <c r="I85" s="278"/>
      <c r="J85" s="278"/>
      <c r="K85" s="278"/>
      <c r="L85" s="278"/>
      <c r="M85" s="278"/>
    </row>
    <row r="86" spans="1:13" s="286" customFormat="1" ht="15" customHeight="1">
      <c r="A86" s="138" t="s">
        <v>231</v>
      </c>
      <c r="B86" s="138"/>
      <c r="C86" s="138"/>
      <c r="D86" s="138"/>
      <c r="E86" s="138"/>
      <c r="F86" s="361"/>
      <c r="G86" s="361"/>
      <c r="H86" s="361"/>
      <c r="I86" s="361"/>
      <c r="J86" s="361"/>
      <c r="K86" s="361"/>
      <c r="L86" s="361"/>
      <c r="M86" s="361"/>
    </row>
    <row r="87" spans="1:13" s="286" customFormat="1" ht="15" customHeight="1">
      <c r="A87" s="30" t="s">
        <v>416</v>
      </c>
      <c r="B87" s="161"/>
      <c r="C87" s="161"/>
      <c r="D87" s="579"/>
      <c r="E87" s="579"/>
      <c r="F87" s="361"/>
      <c r="G87" s="361"/>
      <c r="H87" s="361"/>
      <c r="I87" s="361"/>
      <c r="J87" s="361"/>
      <c r="K87" s="361"/>
      <c r="L87" s="361"/>
      <c r="M87" s="361"/>
    </row>
  </sheetData>
  <protectedRanges>
    <protectedRange sqref="C20:C29 E20:E29" name="Range1_3_3"/>
    <protectedRange sqref="C38:C47" name="Range1_3_4"/>
    <protectedRange sqref="E38:E47" name="Range1_3_3_2"/>
  </protectedRanges>
  <mergeCells count="7">
    <mergeCell ref="A2:E2"/>
    <mergeCell ref="A4:E4"/>
    <mergeCell ref="A14:C14"/>
    <mergeCell ref="A33:E33"/>
    <mergeCell ref="A16:A17"/>
    <mergeCell ref="B16:C16"/>
    <mergeCell ref="D16:E16"/>
  </mergeCells>
  <phoneticPr fontId="12" type="noConversion"/>
  <pageMargins left="0.7" right="0.7" top="0.75" bottom="0.56999999999999995" header="0.3" footer="0.3"/>
  <pageSetup paperSize="9" scale="82" orientation="portrait" r:id="rId1"/>
  <headerFooter>
    <oddFooter>&amp;C&amp;P</oddFooter>
  </headerFooter>
  <rowBreaks count="3" manualBreakCount="3">
    <brk id="13" max="4" man="1"/>
    <brk id="32" max="4" man="1"/>
    <brk id="50" max="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201"/>
  <sheetViews>
    <sheetView rightToLeft="1" view="pageBreakPreview" topLeftCell="A10" zoomScale="90" zoomScaleSheetLayoutView="90" workbookViewId="0">
      <selection activeCell="A44" sqref="A44:E45"/>
    </sheetView>
  </sheetViews>
  <sheetFormatPr defaultRowHeight="14.25"/>
  <cols>
    <col min="1" max="1" width="45.7109375" style="137" customWidth="1"/>
    <col min="2" max="5" width="11.7109375" style="137" customWidth="1"/>
    <col min="6" max="6" width="18" style="156" bestFit="1" customWidth="1"/>
    <col min="7" max="12" width="9.28515625" style="156" customWidth="1"/>
    <col min="13" max="13" width="10.42578125" style="156" bestFit="1" customWidth="1"/>
    <col min="14" max="16" width="9.140625" style="156"/>
    <col min="17" max="16384" width="9.140625" style="261"/>
  </cols>
  <sheetData>
    <row r="1" spans="1:16" ht="24.95" customHeight="1">
      <c r="A1" s="53" t="s">
        <v>440</v>
      </c>
    </row>
    <row r="2" spans="1:16" ht="200.1" customHeight="1">
      <c r="A2" s="2557" t="s">
        <v>803</v>
      </c>
      <c r="B2" s="2557"/>
      <c r="C2" s="2557"/>
      <c r="D2" s="2557"/>
      <c r="E2" s="2557"/>
    </row>
    <row r="3" spans="1:16" ht="15" customHeight="1"/>
    <row r="4" spans="1:16" ht="20.100000000000001" customHeight="1">
      <c r="A4" s="567" t="s">
        <v>804</v>
      </c>
      <c r="B4" s="70"/>
      <c r="C4" s="70"/>
      <c r="D4" s="70"/>
      <c r="E4" s="70"/>
    </row>
    <row r="5" spans="1:16" s="77" customFormat="1" ht="20.100000000000001" customHeight="1">
      <c r="A5" s="27" t="s">
        <v>15</v>
      </c>
      <c r="B5" s="27">
        <v>2008</v>
      </c>
      <c r="C5" s="27">
        <v>2009</v>
      </c>
      <c r="D5" s="760" t="s">
        <v>898</v>
      </c>
      <c r="E5" s="760" t="s">
        <v>899</v>
      </c>
      <c r="F5" s="278"/>
      <c r="G5" s="278"/>
      <c r="H5" s="278"/>
      <c r="I5" s="278"/>
      <c r="J5" s="278"/>
      <c r="K5" s="278"/>
      <c r="L5" s="278"/>
      <c r="M5" s="278"/>
      <c r="N5" s="278"/>
      <c r="O5" s="278"/>
      <c r="P5" s="278"/>
    </row>
    <row r="6" spans="1:16" s="77" customFormat="1" ht="20.100000000000001" customHeight="1">
      <c r="A6" s="75" t="s">
        <v>601</v>
      </c>
      <c r="B6" s="113">
        <v>58.1</v>
      </c>
      <c r="C6" s="35">
        <v>44</v>
      </c>
      <c r="D6" s="714">
        <v>48.9</v>
      </c>
      <c r="E6" s="714">
        <v>57.9</v>
      </c>
      <c r="F6" s="278"/>
      <c r="G6" s="278"/>
      <c r="H6" s="278"/>
      <c r="I6" s="278"/>
      <c r="J6" s="278"/>
      <c r="K6" s="278"/>
      <c r="L6" s="278"/>
      <c r="M6" s="278"/>
      <c r="N6" s="278"/>
      <c r="O6" s="278"/>
      <c r="P6" s="278"/>
    </row>
    <row r="7" spans="1:16" s="77" customFormat="1" ht="20.100000000000001" customHeight="1">
      <c r="A7" s="75" t="s">
        <v>594</v>
      </c>
      <c r="B7" s="35">
        <v>59.909076553699293</v>
      </c>
      <c r="C7" s="35">
        <v>45.7</v>
      </c>
      <c r="D7" s="714">
        <v>50.8</v>
      </c>
      <c r="E7" s="714">
        <v>59.6</v>
      </c>
      <c r="F7" s="278"/>
      <c r="G7" s="278"/>
      <c r="H7" s="278"/>
      <c r="I7" s="278"/>
      <c r="J7" s="278"/>
      <c r="K7" s="278"/>
      <c r="L7" s="278"/>
      <c r="M7" s="278"/>
      <c r="N7" s="278"/>
      <c r="O7" s="278"/>
      <c r="P7" s="278"/>
    </row>
    <row r="8" spans="1:16" s="77" customFormat="1" ht="20.100000000000001" customHeight="1">
      <c r="A8" s="75" t="s">
        <v>595</v>
      </c>
      <c r="B8" s="35">
        <v>2.6</v>
      </c>
      <c r="C8" s="35">
        <v>6.3393727047973716</v>
      </c>
      <c r="D8" s="714">
        <v>7</v>
      </c>
      <c r="E8" s="714">
        <v>6</v>
      </c>
      <c r="F8" s="278"/>
      <c r="G8" s="278"/>
      <c r="H8" s="278"/>
      <c r="I8" s="278"/>
      <c r="J8" s="278"/>
      <c r="K8" s="278"/>
      <c r="L8" s="278"/>
      <c r="M8" s="278"/>
      <c r="N8" s="278"/>
      <c r="O8" s="278"/>
      <c r="P8" s="278"/>
    </row>
    <row r="9" spans="1:16" s="77" customFormat="1" ht="20.100000000000001" customHeight="1">
      <c r="A9" s="75" t="s">
        <v>373</v>
      </c>
      <c r="B9" s="190">
        <v>5672</v>
      </c>
      <c r="C9" s="190">
        <v>6716</v>
      </c>
      <c r="D9" s="708">
        <v>8655</v>
      </c>
      <c r="E9" s="708">
        <v>9778</v>
      </c>
      <c r="F9" s="278"/>
      <c r="G9" s="278"/>
      <c r="H9" s="278"/>
      <c r="I9" s="278"/>
      <c r="J9" s="278"/>
      <c r="K9" s="278"/>
      <c r="L9" s="278"/>
      <c r="M9" s="278"/>
      <c r="N9" s="278"/>
      <c r="O9" s="278"/>
      <c r="P9" s="278"/>
    </row>
    <row r="10" spans="1:16" s="77" customFormat="1" ht="20.100000000000001" customHeight="1">
      <c r="A10" s="75" t="s">
        <v>34</v>
      </c>
      <c r="B10" s="113">
        <v>3.1</v>
      </c>
      <c r="C10" s="173">
        <v>3.5</v>
      </c>
      <c r="D10" s="722">
        <v>4</v>
      </c>
      <c r="E10" s="763">
        <v>4.0999999999999996</v>
      </c>
      <c r="F10" s="278"/>
      <c r="G10" s="278"/>
      <c r="H10" s="278"/>
      <c r="I10" s="278"/>
      <c r="J10" s="278"/>
      <c r="K10" s="278"/>
      <c r="L10" s="278"/>
      <c r="M10" s="278"/>
      <c r="N10" s="278"/>
      <c r="O10" s="278"/>
      <c r="P10" s="278"/>
    </row>
    <row r="11" spans="1:16" s="77" customFormat="1" ht="20.100000000000001" customHeight="1">
      <c r="A11" s="75" t="s">
        <v>33</v>
      </c>
      <c r="B11" s="173">
        <v>96.649008743313914</v>
      </c>
      <c r="C11" s="173">
        <v>91.530399406698379</v>
      </c>
      <c r="D11" s="764">
        <v>92.485353444488766</v>
      </c>
      <c r="E11" s="710">
        <v>94.466774233824111</v>
      </c>
      <c r="F11" s="278"/>
      <c r="G11" s="278"/>
      <c r="H11" s="278"/>
      <c r="I11" s="278"/>
      <c r="J11" s="278"/>
      <c r="K11" s="278"/>
      <c r="L11" s="278"/>
      <c r="M11" s="278"/>
      <c r="N11" s="278"/>
      <c r="O11" s="278"/>
      <c r="P11" s="278"/>
    </row>
    <row r="12" spans="1:16" s="286" customFormat="1" ht="15" customHeight="1">
      <c r="A12" s="2582" t="s">
        <v>231</v>
      </c>
      <c r="B12" s="2582"/>
      <c r="C12" s="2582"/>
      <c r="D12" s="2582"/>
      <c r="E12" s="88"/>
      <c r="F12" s="361"/>
      <c r="G12" s="361"/>
      <c r="H12" s="361"/>
      <c r="I12" s="361"/>
      <c r="J12" s="361"/>
      <c r="K12" s="361"/>
      <c r="L12" s="361"/>
      <c r="M12" s="361"/>
      <c r="N12" s="361"/>
      <c r="O12" s="361"/>
      <c r="P12" s="361"/>
    </row>
    <row r="13" spans="1:16" s="286" customFormat="1" ht="15" customHeight="1">
      <c r="A13" s="30" t="s">
        <v>416</v>
      </c>
      <c r="B13" s="88"/>
      <c r="C13" s="88"/>
      <c r="D13" s="88"/>
      <c r="E13" s="88"/>
      <c r="F13" s="361"/>
      <c r="G13" s="361"/>
      <c r="H13" s="361"/>
      <c r="I13" s="361"/>
      <c r="J13" s="361"/>
      <c r="K13" s="361"/>
      <c r="L13" s="361"/>
      <c r="M13" s="361"/>
      <c r="N13" s="361"/>
      <c r="O13" s="361"/>
      <c r="P13" s="361"/>
    </row>
    <row r="14" spans="1:16" s="286" customFormat="1" ht="15" customHeight="1">
      <c r="A14" s="30"/>
      <c r="B14" s="88"/>
      <c r="C14" s="88"/>
      <c r="D14" s="88"/>
      <c r="E14" s="88"/>
      <c r="F14" s="361"/>
      <c r="G14" s="361"/>
      <c r="H14" s="361"/>
      <c r="I14" s="361"/>
      <c r="J14" s="361"/>
      <c r="K14" s="361"/>
      <c r="L14" s="361"/>
      <c r="M14" s="361"/>
      <c r="N14" s="361"/>
      <c r="O14" s="361"/>
      <c r="P14" s="361"/>
    </row>
    <row r="15" spans="1:16" ht="20.100000000000001" customHeight="1">
      <c r="A15" s="585" t="s">
        <v>679</v>
      </c>
      <c r="B15" s="585"/>
      <c r="C15" s="585"/>
      <c r="D15" s="585"/>
      <c r="E15" s="585"/>
    </row>
    <row r="16" spans="1:16" s="286" customFormat="1" ht="15" customHeight="1">
      <c r="A16" s="579" t="s">
        <v>386</v>
      </c>
      <c r="B16" s="274"/>
      <c r="C16" s="138"/>
      <c r="D16" s="138"/>
      <c r="E16" s="138"/>
      <c r="F16" s="361"/>
      <c r="G16" s="361"/>
      <c r="H16" s="361"/>
      <c r="I16" s="361"/>
      <c r="J16" s="361"/>
      <c r="K16" s="361"/>
      <c r="L16" s="361"/>
      <c r="M16" s="361"/>
      <c r="N16" s="361"/>
      <c r="O16" s="361"/>
      <c r="P16" s="361"/>
    </row>
    <row r="17" spans="1:16" s="77" customFormat="1" ht="20.100000000000001" customHeight="1">
      <c r="A17" s="26" t="s">
        <v>232</v>
      </c>
      <c r="B17" s="27">
        <v>2005</v>
      </c>
      <c r="C17" s="27">
        <v>2009</v>
      </c>
      <c r="D17" s="27">
        <v>2010</v>
      </c>
      <c r="E17" s="27">
        <v>2011</v>
      </c>
      <c r="F17" s="278"/>
      <c r="G17" s="278"/>
      <c r="H17" s="278"/>
      <c r="I17" s="278"/>
      <c r="J17" s="278"/>
      <c r="K17" s="278"/>
      <c r="L17" s="278"/>
      <c r="M17" s="278"/>
      <c r="N17" s="278"/>
      <c r="O17" s="278"/>
      <c r="P17" s="278"/>
    </row>
    <row r="18" spans="1:16" s="77" customFormat="1" ht="20.100000000000001" customHeight="1">
      <c r="A18" s="56" t="s">
        <v>46</v>
      </c>
      <c r="B18" s="265"/>
      <c r="C18" s="265"/>
      <c r="D18" s="265"/>
      <c r="E18" s="265"/>
      <c r="F18" s="278"/>
      <c r="G18" s="278"/>
      <c r="H18" s="278"/>
      <c r="I18" s="278"/>
      <c r="J18" s="278"/>
      <c r="K18" s="278"/>
      <c r="L18" s="278"/>
      <c r="M18" s="278"/>
      <c r="N18" s="278"/>
      <c r="O18" s="278"/>
      <c r="P18" s="278"/>
    </row>
    <row r="19" spans="1:16" s="77" customFormat="1" ht="20.100000000000001" customHeight="1">
      <c r="A19" s="110" t="s">
        <v>48</v>
      </c>
      <c r="B19" s="57">
        <v>818330</v>
      </c>
      <c r="C19" s="57">
        <v>795990.58299999998</v>
      </c>
      <c r="D19" s="57">
        <v>825290.62199999997</v>
      </c>
      <c r="E19" s="117">
        <v>913191.31500000006</v>
      </c>
      <c r="F19" s="278"/>
      <c r="G19" s="278"/>
      <c r="H19" s="278"/>
      <c r="I19" s="278"/>
      <c r="J19" s="278"/>
      <c r="K19" s="278"/>
      <c r="L19" s="278"/>
      <c r="M19" s="278"/>
      <c r="N19" s="278"/>
      <c r="O19" s="278"/>
      <c r="P19" s="278"/>
    </row>
    <row r="20" spans="1:16" s="77" customFormat="1" ht="20.100000000000001" customHeight="1">
      <c r="A20" s="110" t="s">
        <v>151</v>
      </c>
      <c r="B20" s="57">
        <v>2242</v>
      </c>
      <c r="C20" s="57">
        <v>2180.7961178082192</v>
      </c>
      <c r="D20" s="57">
        <v>2261.0701972602737</v>
      </c>
      <c r="E20" s="117">
        <v>2501.8940136986303</v>
      </c>
      <c r="F20" s="278"/>
      <c r="G20" s="278"/>
      <c r="H20" s="278"/>
      <c r="I20" s="278"/>
      <c r="J20" s="278"/>
      <c r="K20" s="278"/>
      <c r="L20" s="278"/>
      <c r="M20" s="278"/>
      <c r="N20" s="278"/>
      <c r="O20" s="278"/>
      <c r="P20" s="278"/>
    </row>
    <row r="21" spans="1:16" s="77" customFormat="1" ht="20.100000000000001" customHeight="1">
      <c r="A21" s="56" t="s">
        <v>47</v>
      </c>
      <c r="B21" s="190"/>
      <c r="C21" s="190"/>
      <c r="D21" s="190"/>
      <c r="E21" s="190"/>
      <c r="F21" s="278"/>
      <c r="G21" s="278"/>
      <c r="H21" s="278"/>
      <c r="I21" s="278"/>
      <c r="J21" s="278"/>
      <c r="K21" s="278"/>
      <c r="L21" s="278"/>
      <c r="M21" s="278"/>
      <c r="N21" s="278"/>
      <c r="O21" s="278"/>
      <c r="P21" s="278"/>
    </row>
    <row r="22" spans="1:16" s="77" customFormat="1" ht="20.100000000000001" customHeight="1">
      <c r="A22" s="110" t="s">
        <v>49</v>
      </c>
      <c r="B22" s="57">
        <v>749080</v>
      </c>
      <c r="C22" s="57">
        <v>712994</v>
      </c>
      <c r="D22" s="57">
        <v>744525</v>
      </c>
      <c r="E22" s="117" t="s">
        <v>788</v>
      </c>
      <c r="F22" s="278"/>
      <c r="G22" s="278"/>
      <c r="H22" s="278"/>
      <c r="I22" s="278"/>
      <c r="J22" s="278"/>
      <c r="K22" s="278"/>
      <c r="L22" s="278"/>
      <c r="M22" s="278"/>
      <c r="N22" s="278"/>
      <c r="O22" s="278"/>
      <c r="P22" s="278"/>
    </row>
    <row r="23" spans="1:16" s="77" customFormat="1" ht="20.100000000000001" customHeight="1">
      <c r="A23" s="110" t="s">
        <v>151</v>
      </c>
      <c r="B23" s="57">
        <v>2052.2739726027398</v>
      </c>
      <c r="C23" s="57">
        <v>1953</v>
      </c>
      <c r="D23" s="57">
        <v>2039.7945205479452</v>
      </c>
      <c r="E23" s="117" t="s">
        <v>789</v>
      </c>
      <c r="F23" s="278"/>
      <c r="G23" s="278"/>
      <c r="H23" s="278"/>
      <c r="I23" s="278"/>
      <c r="J23" s="278"/>
      <c r="K23" s="278"/>
      <c r="L23" s="278"/>
      <c r="M23" s="278"/>
      <c r="N23" s="278"/>
      <c r="O23" s="278"/>
      <c r="P23" s="278"/>
    </row>
    <row r="24" spans="1:16" s="77" customFormat="1" ht="20.100000000000001" customHeight="1">
      <c r="A24" s="111" t="s">
        <v>869</v>
      </c>
      <c r="B24" s="58" t="s">
        <v>432</v>
      </c>
      <c r="C24" s="58">
        <v>1896</v>
      </c>
      <c r="D24" s="58">
        <v>1962</v>
      </c>
      <c r="E24" s="58">
        <v>1999</v>
      </c>
      <c r="F24" s="278"/>
      <c r="G24" s="278"/>
      <c r="H24" s="278"/>
      <c r="I24" s="278"/>
      <c r="J24" s="278"/>
      <c r="K24" s="278"/>
      <c r="L24" s="278"/>
      <c r="M24" s="278"/>
      <c r="N24" s="278"/>
      <c r="O24" s="278"/>
      <c r="P24" s="278"/>
    </row>
    <row r="25" spans="1:16" s="286" customFormat="1" ht="15" customHeight="1">
      <c r="A25" s="88" t="s">
        <v>513</v>
      </c>
      <c r="B25" s="88"/>
      <c r="C25" s="88"/>
      <c r="D25" s="88"/>
      <c r="E25" s="88"/>
      <c r="F25" s="361"/>
      <c r="G25" s="361"/>
      <c r="H25" s="361"/>
      <c r="I25" s="361"/>
      <c r="J25" s="361"/>
      <c r="K25" s="361"/>
      <c r="L25" s="361"/>
      <c r="M25" s="361"/>
      <c r="N25" s="361"/>
      <c r="O25" s="361"/>
      <c r="P25" s="361"/>
    </row>
    <row r="26" spans="1:16" s="286" customFormat="1" ht="15" customHeight="1">
      <c r="A26" s="88" t="s">
        <v>534</v>
      </c>
      <c r="B26" s="88"/>
      <c r="C26" s="88"/>
      <c r="D26" s="88"/>
      <c r="E26" s="88"/>
      <c r="F26" s="361"/>
      <c r="G26" s="361"/>
      <c r="H26" s="361"/>
      <c r="I26" s="361"/>
      <c r="J26" s="361"/>
      <c r="K26" s="361"/>
      <c r="L26" s="361"/>
      <c r="M26" s="361"/>
      <c r="N26" s="361"/>
      <c r="O26" s="361"/>
      <c r="P26" s="361"/>
    </row>
    <row r="27" spans="1:16" s="286" customFormat="1" ht="15" customHeight="1">
      <c r="A27" s="30" t="s">
        <v>416</v>
      </c>
      <c r="B27" s="88"/>
      <c r="C27" s="88"/>
      <c r="D27" s="88"/>
      <c r="E27" s="88"/>
      <c r="F27" s="361"/>
      <c r="G27" s="361"/>
      <c r="H27" s="361"/>
      <c r="I27" s="361"/>
      <c r="J27" s="361"/>
      <c r="K27" s="361"/>
      <c r="L27" s="361"/>
      <c r="M27" s="361"/>
      <c r="N27" s="361"/>
      <c r="O27" s="361"/>
      <c r="P27" s="361"/>
    </row>
    <row r="28" spans="1:16" s="77" customFormat="1" ht="15" customHeight="1">
      <c r="A28" s="610"/>
      <c r="B28" s="141"/>
      <c r="C28" s="141"/>
      <c r="D28" s="141"/>
      <c r="E28" s="141"/>
      <c r="F28" s="278"/>
      <c r="G28" s="278"/>
      <c r="H28" s="278"/>
      <c r="I28" s="278"/>
      <c r="J28" s="278"/>
      <c r="K28" s="278"/>
      <c r="L28" s="278"/>
      <c r="M28" s="278"/>
      <c r="N28" s="278"/>
      <c r="O28" s="278"/>
      <c r="P28" s="278"/>
    </row>
    <row r="29" spans="1:16" ht="20.100000000000001" customHeight="1">
      <c r="A29" s="585" t="s">
        <v>680</v>
      </c>
      <c r="B29" s="585"/>
      <c r="C29" s="585"/>
      <c r="D29" s="585"/>
      <c r="E29" s="585"/>
    </row>
    <row r="30" spans="1:16" s="286" customFormat="1" ht="15" customHeight="1">
      <c r="A30" s="249" t="s">
        <v>264</v>
      </c>
      <c r="B30" s="274"/>
      <c r="C30" s="88"/>
      <c r="D30" s="88"/>
      <c r="E30" s="88"/>
      <c r="F30" s="361"/>
      <c r="G30" s="361"/>
      <c r="H30" s="361"/>
      <c r="I30" s="361"/>
      <c r="J30" s="361"/>
      <c r="K30" s="361"/>
      <c r="L30" s="361"/>
      <c r="M30" s="361"/>
      <c r="N30" s="361"/>
      <c r="O30" s="361"/>
      <c r="P30" s="361"/>
    </row>
    <row r="31" spans="1:16" s="77" customFormat="1" ht="20.100000000000001" customHeight="1">
      <c r="A31" s="26" t="s">
        <v>40</v>
      </c>
      <c r="B31" s="27">
        <v>2005</v>
      </c>
      <c r="C31" s="27">
        <v>2009</v>
      </c>
      <c r="D31" s="27">
        <v>2010</v>
      </c>
      <c r="E31" s="27">
        <v>2011</v>
      </c>
      <c r="F31" s="278"/>
      <c r="G31" s="278"/>
      <c r="H31" s="278"/>
      <c r="I31" s="278"/>
      <c r="J31" s="278"/>
      <c r="K31" s="278"/>
      <c r="L31" s="278"/>
      <c r="M31" s="278"/>
      <c r="N31" s="278"/>
      <c r="O31" s="278"/>
      <c r="P31" s="278"/>
    </row>
    <row r="32" spans="1:16" s="77" customFormat="1" ht="20.100000000000001" customHeight="1">
      <c r="A32" s="59" t="s">
        <v>41</v>
      </c>
      <c r="B32" s="60">
        <v>53.08</v>
      </c>
      <c r="C32" s="60">
        <v>63.47</v>
      </c>
      <c r="D32" s="60">
        <v>79.16</v>
      </c>
      <c r="E32" s="60">
        <v>110.59583333333332</v>
      </c>
      <c r="F32" s="278"/>
      <c r="G32" s="278"/>
      <c r="H32" s="278"/>
      <c r="I32" s="278"/>
      <c r="J32" s="278"/>
      <c r="K32" s="278"/>
      <c r="L32" s="278"/>
      <c r="M32" s="278"/>
      <c r="N32" s="278"/>
      <c r="O32" s="278"/>
      <c r="P32" s="278"/>
    </row>
    <row r="33" spans="1:16" s="77" customFormat="1" ht="20.100000000000001" customHeight="1">
      <c r="A33" s="59" t="s">
        <v>42</v>
      </c>
      <c r="B33" s="42">
        <v>52.46</v>
      </c>
      <c r="C33" s="42">
        <v>62.25</v>
      </c>
      <c r="D33" s="42">
        <v>78.69</v>
      </c>
      <c r="E33" s="42">
        <v>109.97083333333335</v>
      </c>
      <c r="F33" s="278"/>
      <c r="G33" s="278"/>
      <c r="H33" s="278"/>
      <c r="I33" s="278"/>
      <c r="J33" s="278"/>
      <c r="K33" s="278"/>
      <c r="L33" s="278"/>
      <c r="M33" s="278"/>
      <c r="N33" s="278"/>
      <c r="O33" s="278"/>
      <c r="P33" s="278"/>
    </row>
    <row r="34" spans="1:16" s="77" customFormat="1" ht="20.100000000000001" customHeight="1">
      <c r="A34" s="59" t="s">
        <v>43</v>
      </c>
      <c r="B34" s="42">
        <v>53.13</v>
      </c>
      <c r="C34" s="42">
        <v>63.5</v>
      </c>
      <c r="D34" s="42">
        <v>78.989999999999995</v>
      </c>
      <c r="E34" s="42">
        <v>110.425</v>
      </c>
      <c r="F34" s="278"/>
      <c r="G34" s="278"/>
      <c r="H34" s="278"/>
      <c r="I34" s="278"/>
      <c r="J34" s="278"/>
      <c r="K34" s="278"/>
      <c r="L34" s="278"/>
      <c r="M34" s="278"/>
      <c r="N34" s="278"/>
      <c r="O34" s="278"/>
      <c r="P34" s="278"/>
    </row>
    <row r="35" spans="1:16" s="77" customFormat="1" ht="20.100000000000001" customHeight="1">
      <c r="A35" s="59" t="s">
        <v>44</v>
      </c>
      <c r="B35" s="42">
        <v>48.98</v>
      </c>
      <c r="C35" s="42">
        <v>61.44</v>
      </c>
      <c r="D35" s="42">
        <v>77.28</v>
      </c>
      <c r="E35" s="42">
        <v>106.97916666666667</v>
      </c>
      <c r="F35" s="278"/>
      <c r="G35" s="278"/>
      <c r="H35" s="278"/>
      <c r="I35" s="278"/>
      <c r="J35" s="278"/>
      <c r="K35" s="278"/>
      <c r="L35" s="278"/>
      <c r="M35" s="278"/>
      <c r="N35" s="278"/>
      <c r="O35" s="278"/>
      <c r="P35" s="278"/>
    </row>
    <row r="36" spans="1:16" s="77" customFormat="1" ht="20.100000000000001" customHeight="1">
      <c r="A36" s="61" t="s">
        <v>45</v>
      </c>
      <c r="B36" s="62">
        <v>51.91</v>
      </c>
      <c r="C36" s="62">
        <v>62.67</v>
      </c>
      <c r="D36" s="62">
        <v>78.53</v>
      </c>
      <c r="E36" s="62">
        <v>109.49270833333334</v>
      </c>
      <c r="F36" s="278"/>
      <c r="G36" s="278"/>
      <c r="H36" s="278"/>
      <c r="I36" s="278"/>
      <c r="J36" s="278"/>
      <c r="K36" s="278"/>
      <c r="L36" s="278"/>
      <c r="M36" s="278"/>
      <c r="N36" s="278"/>
      <c r="O36" s="278"/>
      <c r="P36" s="278"/>
    </row>
    <row r="37" spans="1:16" s="286" customFormat="1" ht="15" customHeight="1">
      <c r="A37" s="88" t="s">
        <v>513</v>
      </c>
      <c r="B37" s="88"/>
      <c r="C37" s="88"/>
      <c r="D37" s="88"/>
      <c r="E37" s="88"/>
      <c r="F37" s="361"/>
      <c r="G37" s="361"/>
      <c r="H37" s="361"/>
      <c r="I37" s="361"/>
      <c r="J37" s="361"/>
      <c r="K37" s="361"/>
      <c r="L37" s="361"/>
      <c r="M37" s="361"/>
      <c r="N37" s="361"/>
      <c r="O37" s="361"/>
      <c r="P37" s="361"/>
    </row>
    <row r="38" spans="1:16" s="286" customFormat="1" ht="15" customHeight="1">
      <c r="A38" s="88"/>
      <c r="B38" s="88"/>
      <c r="C38" s="88"/>
      <c r="D38" s="88"/>
      <c r="E38" s="88"/>
      <c r="F38" s="361"/>
      <c r="G38" s="361"/>
      <c r="H38" s="361"/>
      <c r="I38" s="361"/>
      <c r="J38" s="361"/>
      <c r="K38" s="361"/>
      <c r="L38" s="361"/>
      <c r="M38" s="361"/>
      <c r="N38" s="361"/>
      <c r="O38" s="361"/>
      <c r="P38" s="361"/>
    </row>
    <row r="39" spans="1:16" ht="20.100000000000001" customHeight="1">
      <c r="A39" s="585" t="s">
        <v>681</v>
      </c>
      <c r="B39" s="585"/>
      <c r="C39" s="585"/>
      <c r="D39" s="585"/>
      <c r="E39" s="585"/>
    </row>
    <row r="40" spans="1:16" s="286" customFormat="1" ht="15" customHeight="1">
      <c r="A40" s="249" t="s">
        <v>149</v>
      </c>
      <c r="B40" s="274"/>
      <c r="C40" s="274"/>
      <c r="D40" s="274"/>
      <c r="E40" s="274"/>
      <c r="F40" s="361"/>
      <c r="G40" s="361"/>
      <c r="H40" s="361"/>
      <c r="I40" s="361"/>
      <c r="J40" s="361"/>
      <c r="K40" s="361"/>
      <c r="L40" s="361"/>
      <c r="M40" s="361"/>
      <c r="N40" s="361"/>
      <c r="O40" s="361"/>
      <c r="P40" s="361"/>
    </row>
    <row r="41" spans="1:16" s="77" customFormat="1" ht="20.100000000000001" customHeight="1">
      <c r="A41" s="26" t="s">
        <v>232</v>
      </c>
      <c r="B41" s="27">
        <v>2005</v>
      </c>
      <c r="C41" s="27">
        <v>2008</v>
      </c>
      <c r="D41" s="693" t="s">
        <v>940</v>
      </c>
      <c r="E41" s="693" t="s">
        <v>898</v>
      </c>
      <c r="F41" s="278"/>
      <c r="G41" s="278"/>
      <c r="H41" s="278"/>
      <c r="I41" s="278"/>
      <c r="J41" s="278"/>
      <c r="K41" s="278"/>
      <c r="L41" s="278"/>
      <c r="M41" s="278"/>
      <c r="N41" s="278"/>
      <c r="O41" s="278"/>
      <c r="P41" s="278"/>
    </row>
    <row r="42" spans="1:16" s="77" customFormat="1" ht="20.100000000000001" customHeight="1">
      <c r="A42" s="43" t="s">
        <v>46</v>
      </c>
      <c r="B42" s="570"/>
      <c r="C42" s="570"/>
      <c r="D42" s="765"/>
      <c r="E42" s="765"/>
      <c r="F42" s="278"/>
      <c r="G42" s="278"/>
      <c r="H42" s="278"/>
      <c r="I42" s="278"/>
      <c r="J42" s="278"/>
      <c r="K42" s="278"/>
      <c r="L42" s="278"/>
      <c r="M42" s="278"/>
      <c r="N42" s="278"/>
      <c r="O42" s="278"/>
      <c r="P42" s="278"/>
    </row>
    <row r="43" spans="1:16" s="77" customFormat="1" ht="20.100000000000001" customHeight="1">
      <c r="A43" s="110" t="s">
        <v>48</v>
      </c>
      <c r="B43" s="57">
        <v>2069550</v>
      </c>
      <c r="C43" s="57">
        <v>2076642</v>
      </c>
      <c r="D43" s="766">
        <v>1966580</v>
      </c>
      <c r="E43" s="766">
        <v>2068695</v>
      </c>
      <c r="F43" s="278"/>
      <c r="G43" s="278"/>
      <c r="H43" s="278"/>
      <c r="I43" s="278"/>
      <c r="J43" s="278"/>
      <c r="K43" s="278"/>
      <c r="L43" s="278"/>
      <c r="M43" s="278"/>
      <c r="N43" s="278"/>
      <c r="O43" s="278"/>
      <c r="P43" s="278"/>
    </row>
    <row r="44" spans="1:16" s="77" customFormat="1" ht="20.100000000000001" customHeight="1">
      <c r="A44" s="113" t="s">
        <v>50</v>
      </c>
      <c r="B44" s="57">
        <v>5670</v>
      </c>
      <c r="C44" s="57">
        <v>5674</v>
      </c>
      <c r="D44" s="766">
        <v>5387.8904109589039</v>
      </c>
      <c r="E44" s="766">
        <v>5667.6575342465758</v>
      </c>
      <c r="F44" s="278"/>
      <c r="G44" s="278"/>
      <c r="H44" s="278"/>
      <c r="I44" s="278"/>
      <c r="J44" s="278"/>
      <c r="K44" s="278"/>
      <c r="L44" s="278"/>
      <c r="M44" s="278"/>
      <c r="N44" s="278"/>
      <c r="O44" s="278"/>
      <c r="P44" s="278"/>
    </row>
    <row r="45" spans="1:16" s="77" customFormat="1" ht="20.100000000000001" customHeight="1">
      <c r="A45" s="399" t="s">
        <v>51</v>
      </c>
      <c r="B45" s="113"/>
      <c r="C45" s="113"/>
      <c r="D45" s="763"/>
      <c r="E45" s="763"/>
      <c r="F45" s="278"/>
      <c r="G45" s="278"/>
      <c r="H45" s="278"/>
      <c r="I45" s="278"/>
      <c r="J45" s="278"/>
      <c r="K45" s="278"/>
      <c r="L45" s="278"/>
      <c r="M45" s="278"/>
      <c r="N45" s="278"/>
      <c r="O45" s="278"/>
      <c r="P45" s="278"/>
    </row>
    <row r="46" spans="1:16" s="77" customFormat="1" ht="20.100000000000001" customHeight="1">
      <c r="A46" s="110" t="s">
        <v>52</v>
      </c>
      <c r="B46" s="57">
        <v>1903986</v>
      </c>
      <c r="C46" s="57">
        <v>1972810</v>
      </c>
      <c r="D46" s="766">
        <v>1927248</v>
      </c>
      <c r="E46" s="766">
        <v>2027321</v>
      </c>
      <c r="F46" s="278"/>
      <c r="G46" s="278"/>
      <c r="H46" s="278"/>
      <c r="I46" s="278"/>
      <c r="J46" s="278"/>
      <c r="K46" s="278"/>
      <c r="L46" s="278"/>
      <c r="M46" s="278"/>
      <c r="N46" s="278"/>
      <c r="O46" s="278"/>
      <c r="P46" s="278"/>
    </row>
    <row r="47" spans="1:16" s="77" customFormat="1" ht="20.100000000000001" customHeight="1">
      <c r="A47" s="113" t="s">
        <v>818</v>
      </c>
      <c r="B47" s="57">
        <v>5216</v>
      </c>
      <c r="C47" s="57">
        <v>5390</v>
      </c>
      <c r="D47" s="766">
        <v>5280.131506849315</v>
      </c>
      <c r="E47" s="766">
        <v>5554.3041095890412</v>
      </c>
      <c r="F47" s="278"/>
      <c r="G47" s="278"/>
      <c r="H47" s="278"/>
      <c r="I47" s="278"/>
      <c r="J47" s="278"/>
      <c r="K47" s="278"/>
      <c r="L47" s="278"/>
      <c r="M47" s="278"/>
      <c r="N47" s="278"/>
      <c r="O47" s="278"/>
      <c r="P47" s="278"/>
    </row>
    <row r="48" spans="1:16" s="77" customFormat="1" ht="20.100000000000001" customHeight="1">
      <c r="A48" s="111" t="s">
        <v>556</v>
      </c>
      <c r="B48" s="58">
        <v>92</v>
      </c>
      <c r="C48" s="58">
        <v>95</v>
      </c>
      <c r="D48" s="767">
        <v>97.999971735044298</v>
      </c>
      <c r="E48" s="767">
        <v>98</v>
      </c>
      <c r="F48" s="278"/>
      <c r="G48" s="278"/>
      <c r="H48" s="278"/>
      <c r="I48" s="278"/>
      <c r="J48" s="278"/>
      <c r="K48" s="278"/>
      <c r="L48" s="278"/>
      <c r="M48" s="278"/>
      <c r="N48" s="278"/>
      <c r="O48" s="278"/>
      <c r="P48" s="278"/>
    </row>
    <row r="49" spans="1:16" s="286" customFormat="1" ht="15" customHeight="1">
      <c r="A49" s="88" t="s">
        <v>513</v>
      </c>
      <c r="B49" s="88"/>
      <c r="C49" s="88"/>
      <c r="D49" s="88"/>
      <c r="E49" s="88"/>
      <c r="F49" s="361"/>
      <c r="G49" s="361"/>
      <c r="H49" s="361"/>
      <c r="I49" s="361"/>
      <c r="J49" s="361"/>
      <c r="K49" s="361"/>
      <c r="L49" s="361"/>
      <c r="M49" s="361"/>
      <c r="N49" s="361"/>
      <c r="O49" s="361"/>
      <c r="P49" s="361"/>
    </row>
    <row r="50" spans="1:16" s="286" customFormat="1" ht="15" customHeight="1">
      <c r="A50" s="30" t="s">
        <v>416</v>
      </c>
      <c r="B50" s="88"/>
      <c r="C50" s="88"/>
      <c r="D50" s="88"/>
      <c r="E50" s="88"/>
      <c r="F50" s="361"/>
      <c r="G50" s="361"/>
      <c r="H50" s="361"/>
      <c r="I50" s="361"/>
      <c r="J50" s="361"/>
      <c r="K50" s="361"/>
      <c r="L50" s="361"/>
      <c r="M50" s="361"/>
      <c r="N50" s="361"/>
      <c r="O50" s="361"/>
      <c r="P50" s="361"/>
    </row>
    <row r="51" spans="1:16" s="286" customFormat="1" ht="15" customHeight="1">
      <c r="A51" s="88"/>
      <c r="B51" s="88"/>
      <c r="C51" s="88"/>
      <c r="D51" s="88"/>
      <c r="E51" s="88"/>
      <c r="F51" s="361"/>
      <c r="G51" s="361"/>
      <c r="H51" s="361"/>
      <c r="I51" s="361"/>
      <c r="J51" s="361"/>
      <c r="K51" s="361"/>
      <c r="L51" s="361"/>
      <c r="M51" s="361"/>
      <c r="N51" s="361"/>
      <c r="O51" s="361"/>
      <c r="P51" s="361"/>
    </row>
    <row r="52" spans="1:16" s="285" customFormat="1" ht="20.100000000000001" customHeight="1">
      <c r="A52" s="585" t="s">
        <v>682</v>
      </c>
      <c r="B52" s="585"/>
      <c r="C52" s="585"/>
      <c r="D52" s="585"/>
      <c r="E52" s="585"/>
      <c r="F52" s="156"/>
      <c r="G52" s="156"/>
      <c r="H52" s="156"/>
      <c r="I52" s="156"/>
      <c r="J52" s="156"/>
      <c r="K52" s="156"/>
      <c r="L52" s="156"/>
      <c r="M52" s="156"/>
      <c r="N52" s="156"/>
      <c r="O52" s="156"/>
      <c r="P52" s="156"/>
    </row>
    <row r="53" spans="1:16" s="286" customFormat="1" ht="15" customHeight="1">
      <c r="A53" s="106" t="s">
        <v>59</v>
      </c>
      <c r="B53" s="274"/>
      <c r="C53" s="274"/>
      <c r="D53" s="274"/>
      <c r="E53" s="274"/>
      <c r="F53" s="361"/>
      <c r="G53" s="361"/>
      <c r="H53" s="361"/>
      <c r="I53" s="361"/>
      <c r="J53" s="361"/>
      <c r="K53" s="361"/>
      <c r="L53" s="361"/>
      <c r="M53" s="361"/>
      <c r="N53" s="361"/>
      <c r="O53" s="361"/>
      <c r="P53" s="361"/>
    </row>
    <row r="54" spans="1:16" s="77" customFormat="1" ht="15" customHeight="1">
      <c r="A54" s="2562" t="s">
        <v>53</v>
      </c>
      <c r="B54" s="2568" t="s">
        <v>898</v>
      </c>
      <c r="C54" s="2568"/>
      <c r="D54" s="2568" t="s">
        <v>941</v>
      </c>
      <c r="E54" s="2568"/>
      <c r="F54" s="278"/>
      <c r="G54" s="278"/>
      <c r="H54" s="278"/>
      <c r="I54" s="278"/>
      <c r="J54" s="278"/>
      <c r="K54" s="278"/>
      <c r="L54" s="278"/>
      <c r="M54" s="278"/>
      <c r="N54" s="278"/>
      <c r="O54" s="278"/>
      <c r="P54" s="278"/>
    </row>
    <row r="55" spans="1:16" s="77" customFormat="1" ht="15" customHeight="1">
      <c r="A55" s="2563"/>
      <c r="B55" s="251" t="s">
        <v>46</v>
      </c>
      <c r="C55" s="251" t="s">
        <v>116</v>
      </c>
      <c r="D55" s="251" t="s">
        <v>46</v>
      </c>
      <c r="E55" s="251" t="s">
        <v>116</v>
      </c>
      <c r="F55" s="278"/>
      <c r="G55" s="278"/>
      <c r="H55" s="278"/>
      <c r="I55" s="278"/>
      <c r="J55" s="278"/>
      <c r="K55" s="278"/>
      <c r="L55" s="278"/>
      <c r="M55" s="278"/>
      <c r="N55" s="278"/>
      <c r="O55" s="278"/>
      <c r="P55" s="278"/>
    </row>
    <row r="56" spans="1:16" s="77" customFormat="1" ht="20.100000000000001" customHeight="1">
      <c r="A56" s="43" t="s">
        <v>234</v>
      </c>
      <c r="B56" s="762">
        <v>15222</v>
      </c>
      <c r="C56" s="762">
        <v>14604</v>
      </c>
      <c r="D56" s="762">
        <v>15678.599999999999</v>
      </c>
      <c r="E56" s="762">
        <v>15027.499999999998</v>
      </c>
      <c r="F56" s="278"/>
      <c r="G56" s="278"/>
      <c r="H56" s="278"/>
      <c r="I56" s="278"/>
      <c r="J56" s="278"/>
      <c r="K56" s="278"/>
      <c r="L56" s="278"/>
      <c r="M56" s="278"/>
      <c r="N56" s="278"/>
      <c r="O56" s="278"/>
      <c r="P56" s="278"/>
    </row>
    <row r="57" spans="1:16" s="77" customFormat="1" ht="20.100000000000001" customHeight="1">
      <c r="A57" s="110" t="s">
        <v>54</v>
      </c>
      <c r="B57" s="768">
        <v>5631</v>
      </c>
      <c r="C57" s="768">
        <v>5567</v>
      </c>
      <c r="D57" s="768">
        <v>5799.9078044934959</v>
      </c>
      <c r="E57" s="768">
        <v>5759.0607009999994</v>
      </c>
      <c r="F57" s="278"/>
      <c r="G57" s="278"/>
      <c r="H57" s="278"/>
      <c r="I57" s="278"/>
      <c r="J57" s="278"/>
      <c r="K57" s="278"/>
      <c r="L57" s="278"/>
      <c r="M57" s="278"/>
      <c r="N57" s="278"/>
      <c r="O57" s="278"/>
      <c r="P57" s="278"/>
    </row>
    <row r="58" spans="1:16" s="77" customFormat="1" ht="20.100000000000001" customHeight="1">
      <c r="A58" s="113" t="s">
        <v>55</v>
      </c>
      <c r="B58" s="768">
        <v>3007</v>
      </c>
      <c r="C58" s="768">
        <v>2954</v>
      </c>
      <c r="D58" s="768">
        <v>3097.1981474182107</v>
      </c>
      <c r="E58" s="768">
        <v>3029.6525051727344</v>
      </c>
      <c r="F58" s="278"/>
      <c r="G58" s="278"/>
      <c r="H58" s="278"/>
      <c r="I58" s="278"/>
      <c r="J58" s="278"/>
      <c r="K58" s="278"/>
      <c r="L58" s="278"/>
      <c r="M58" s="278"/>
      <c r="N58" s="278"/>
      <c r="O58" s="278"/>
      <c r="P58" s="278"/>
    </row>
    <row r="59" spans="1:16" s="77" customFormat="1" ht="20.100000000000001" customHeight="1">
      <c r="A59" s="110" t="s">
        <v>56</v>
      </c>
      <c r="B59" s="768">
        <v>2917</v>
      </c>
      <c r="C59" s="768">
        <v>2767</v>
      </c>
      <c r="D59" s="768">
        <v>3004.4985021679149</v>
      </c>
      <c r="E59" s="768">
        <v>2837.863399395043</v>
      </c>
      <c r="F59" s="278"/>
      <c r="G59" s="278"/>
      <c r="H59" s="278"/>
      <c r="I59" s="278"/>
      <c r="J59" s="278"/>
      <c r="K59" s="278"/>
      <c r="L59" s="278"/>
      <c r="M59" s="278"/>
      <c r="N59" s="278"/>
      <c r="O59" s="278"/>
      <c r="P59" s="278"/>
    </row>
    <row r="60" spans="1:16" s="77" customFormat="1" ht="20.100000000000001" customHeight="1">
      <c r="A60" s="113" t="s">
        <v>57</v>
      </c>
      <c r="B60" s="768">
        <v>1877</v>
      </c>
      <c r="C60" s="768">
        <v>1896</v>
      </c>
      <c r="D60" s="768">
        <v>1933.3026014978323</v>
      </c>
      <c r="E60" s="768">
        <v>1944.5569227513558</v>
      </c>
      <c r="F60" s="278"/>
      <c r="G60" s="278"/>
      <c r="H60" s="278"/>
      <c r="I60" s="278"/>
      <c r="J60" s="278"/>
      <c r="K60" s="278"/>
      <c r="L60" s="278"/>
      <c r="M60" s="278"/>
      <c r="N60" s="278"/>
      <c r="O60" s="278"/>
      <c r="P60" s="278"/>
    </row>
    <row r="61" spans="1:16" s="77" customFormat="1" ht="20.100000000000001" customHeight="1">
      <c r="A61" s="111" t="s">
        <v>58</v>
      </c>
      <c r="B61" s="769">
        <v>1790</v>
      </c>
      <c r="C61" s="769">
        <v>1420</v>
      </c>
      <c r="D61" s="769">
        <v>1843.6929444225464</v>
      </c>
      <c r="E61" s="769">
        <v>1456.3664716808678</v>
      </c>
      <c r="F61" s="278"/>
      <c r="G61" s="278"/>
      <c r="H61" s="278"/>
      <c r="I61" s="278"/>
      <c r="J61" s="278"/>
      <c r="K61" s="278"/>
      <c r="L61" s="278"/>
      <c r="M61" s="278"/>
      <c r="N61" s="278"/>
      <c r="O61" s="278"/>
      <c r="P61" s="278"/>
    </row>
    <row r="62" spans="1:16" s="286" customFormat="1" ht="15" customHeight="1">
      <c r="A62" s="88" t="s">
        <v>513</v>
      </c>
      <c r="B62" s="88"/>
      <c r="C62" s="88"/>
      <c r="D62" s="88"/>
      <c r="E62" s="88"/>
      <c r="F62" s="361"/>
      <c r="G62" s="361"/>
      <c r="H62" s="361"/>
      <c r="I62" s="361"/>
      <c r="J62" s="361"/>
      <c r="K62" s="361"/>
      <c r="L62" s="361"/>
      <c r="M62" s="361"/>
      <c r="N62" s="361"/>
      <c r="O62" s="361"/>
      <c r="P62" s="361"/>
    </row>
    <row r="63" spans="1:16" s="286" customFormat="1" ht="15" customHeight="1">
      <c r="A63" s="88" t="s">
        <v>535</v>
      </c>
      <c r="B63" s="88"/>
      <c r="C63" s="88"/>
      <c r="D63" s="88"/>
      <c r="E63" s="88"/>
      <c r="F63" s="361"/>
      <c r="G63" s="361"/>
      <c r="H63" s="361"/>
      <c r="I63" s="361"/>
      <c r="J63" s="361"/>
      <c r="K63" s="361"/>
      <c r="L63" s="361"/>
      <c r="M63" s="361"/>
      <c r="N63" s="361"/>
      <c r="O63" s="361"/>
      <c r="P63" s="361"/>
    </row>
    <row r="64" spans="1:16" s="115" customFormat="1" ht="15" customHeight="1">
      <c r="A64" s="366" t="s">
        <v>416</v>
      </c>
      <c r="B64" s="37"/>
      <c r="C64" s="37"/>
      <c r="D64" s="37"/>
      <c r="E64" s="37"/>
      <c r="F64" s="460"/>
      <c r="G64" s="460"/>
      <c r="H64" s="460"/>
      <c r="I64" s="460"/>
      <c r="J64" s="460"/>
      <c r="K64" s="460"/>
      <c r="L64" s="460"/>
      <c r="M64" s="460"/>
      <c r="N64" s="460"/>
      <c r="O64" s="460"/>
      <c r="P64" s="460"/>
    </row>
    <row r="65" spans="1:16" s="286" customFormat="1" ht="15" customHeight="1">
      <c r="A65" s="88"/>
      <c r="B65" s="88"/>
      <c r="C65" s="88"/>
      <c r="D65" s="88"/>
      <c r="E65" s="88"/>
      <c r="F65" s="361"/>
      <c r="G65" s="361"/>
      <c r="H65" s="361"/>
      <c r="I65" s="361"/>
      <c r="J65" s="361"/>
      <c r="K65" s="361"/>
      <c r="L65" s="361"/>
      <c r="M65" s="361"/>
      <c r="N65" s="361"/>
      <c r="O65" s="361"/>
      <c r="P65" s="361"/>
    </row>
    <row r="66" spans="1:16" ht="20.100000000000001" customHeight="1">
      <c r="A66" s="585" t="s">
        <v>683</v>
      </c>
      <c r="B66" s="585"/>
      <c r="C66" s="585"/>
      <c r="D66" s="585"/>
      <c r="E66" s="585"/>
    </row>
    <row r="67" spans="1:16" s="286" customFormat="1" ht="15" customHeight="1">
      <c r="A67" s="249" t="s">
        <v>62</v>
      </c>
      <c r="B67" s="274"/>
      <c r="C67" s="274"/>
      <c r="D67" s="274"/>
      <c r="E67" s="274"/>
      <c r="F67" s="361"/>
      <c r="G67" s="361"/>
      <c r="H67" s="361"/>
      <c r="I67" s="361"/>
      <c r="J67" s="361"/>
      <c r="K67" s="361"/>
      <c r="L67" s="361"/>
      <c r="M67" s="361"/>
      <c r="N67" s="361"/>
      <c r="O67" s="361"/>
      <c r="P67" s="361"/>
    </row>
    <row r="68" spans="1:16" s="77" customFormat="1" ht="20.100000000000001" customHeight="1">
      <c r="A68" s="26" t="s">
        <v>53</v>
      </c>
      <c r="B68" s="27">
        <v>2005</v>
      </c>
      <c r="C68" s="27">
        <v>2008</v>
      </c>
      <c r="D68" s="27">
        <v>2009</v>
      </c>
      <c r="E68" s="693" t="s">
        <v>898</v>
      </c>
      <c r="F68" s="278"/>
      <c r="G68" s="278"/>
      <c r="H68" s="278"/>
      <c r="I68" s="278"/>
      <c r="J68" s="278"/>
      <c r="K68" s="278"/>
      <c r="L68" s="278"/>
      <c r="M68" s="278"/>
      <c r="N68" s="278"/>
      <c r="O68" s="278"/>
      <c r="P68" s="278"/>
    </row>
    <row r="69" spans="1:16" s="77" customFormat="1" ht="20.100000000000001" customHeight="1">
      <c r="A69" s="107" t="s">
        <v>54</v>
      </c>
      <c r="B69" s="171">
        <v>283</v>
      </c>
      <c r="C69" s="63">
        <v>579.48</v>
      </c>
      <c r="D69" s="63">
        <v>446.78</v>
      </c>
      <c r="E69" s="770">
        <v>565.03282660269554</v>
      </c>
      <c r="F69" s="278"/>
      <c r="G69" s="278"/>
      <c r="H69" s="278"/>
      <c r="I69" s="278"/>
      <c r="J69" s="278"/>
      <c r="K69" s="278"/>
      <c r="L69" s="278"/>
      <c r="M69" s="278"/>
      <c r="N69" s="278"/>
      <c r="O69" s="278"/>
      <c r="P69" s="278"/>
    </row>
    <row r="70" spans="1:16" s="77" customFormat="1" ht="20.100000000000001" customHeight="1">
      <c r="A70" s="108" t="s">
        <v>55</v>
      </c>
      <c r="B70" s="113">
        <v>388</v>
      </c>
      <c r="C70" s="64">
        <v>764.29</v>
      </c>
      <c r="D70" s="64">
        <v>488.315</v>
      </c>
      <c r="E70" s="771">
        <v>687.73202070656998</v>
      </c>
      <c r="F70" s="278"/>
      <c r="G70" s="278"/>
      <c r="H70" s="278"/>
      <c r="I70" s="278"/>
      <c r="J70" s="278"/>
      <c r="K70" s="278"/>
      <c r="L70" s="278"/>
      <c r="M70" s="278"/>
      <c r="N70" s="278"/>
      <c r="O70" s="278"/>
      <c r="P70" s="278"/>
    </row>
    <row r="71" spans="1:16" s="77" customFormat="1" ht="20.100000000000001" customHeight="1">
      <c r="A71" s="108" t="s">
        <v>56</v>
      </c>
      <c r="B71" s="113">
        <v>392</v>
      </c>
      <c r="C71" s="64">
        <v>772.58999999999992</v>
      </c>
      <c r="D71" s="64">
        <v>504.61500000000001</v>
      </c>
      <c r="E71" s="771">
        <v>692.98576420529298</v>
      </c>
      <c r="F71" s="278"/>
      <c r="G71" s="278"/>
      <c r="H71" s="278"/>
      <c r="I71" s="278"/>
      <c r="J71" s="278"/>
      <c r="K71" s="278"/>
      <c r="L71" s="278"/>
      <c r="M71" s="278"/>
      <c r="N71" s="278"/>
      <c r="O71" s="278"/>
      <c r="P71" s="278"/>
    </row>
    <row r="72" spans="1:16" s="77" customFormat="1" ht="20.100000000000001" customHeight="1">
      <c r="A72" s="107" t="s">
        <v>57</v>
      </c>
      <c r="B72" s="113">
        <v>464</v>
      </c>
      <c r="C72" s="64">
        <v>805.68000000000006</v>
      </c>
      <c r="D72" s="64">
        <v>537.29500000000007</v>
      </c>
      <c r="E72" s="771">
        <v>701.63168952933472</v>
      </c>
      <c r="F72" s="278"/>
      <c r="G72" s="278"/>
      <c r="H72" s="278"/>
      <c r="I72" s="278"/>
      <c r="J72" s="278"/>
      <c r="K72" s="278"/>
      <c r="L72" s="278"/>
      <c r="M72" s="278"/>
      <c r="N72" s="278"/>
      <c r="O72" s="278"/>
      <c r="P72" s="278"/>
    </row>
    <row r="73" spans="1:16" s="77" customFormat="1" ht="20.100000000000001" customHeight="1">
      <c r="A73" s="109" t="s">
        <v>58</v>
      </c>
      <c r="B73" s="109">
        <v>75</v>
      </c>
      <c r="C73" s="65">
        <v>545.83999999999992</v>
      </c>
      <c r="D73" s="65">
        <v>43.769999999999996</v>
      </c>
      <c r="E73" s="772">
        <v>144.99108376844077</v>
      </c>
      <c r="F73" s="278"/>
      <c r="G73" s="278"/>
      <c r="H73" s="278"/>
      <c r="I73" s="278"/>
      <c r="J73" s="278"/>
      <c r="K73" s="278"/>
      <c r="L73" s="278"/>
      <c r="M73" s="278"/>
      <c r="N73" s="278"/>
      <c r="O73" s="278"/>
      <c r="P73" s="278"/>
    </row>
    <row r="74" spans="1:16" s="286" customFormat="1" ht="15" customHeight="1">
      <c r="A74" s="88" t="s">
        <v>513</v>
      </c>
      <c r="B74" s="88"/>
      <c r="C74" s="88"/>
      <c r="D74" s="88"/>
      <c r="E74" s="88"/>
      <c r="F74" s="361"/>
      <c r="G74" s="361"/>
      <c r="H74" s="361"/>
      <c r="I74" s="361"/>
      <c r="J74" s="361"/>
      <c r="K74" s="361"/>
      <c r="L74" s="361"/>
      <c r="M74" s="361"/>
      <c r="N74" s="361"/>
      <c r="O74" s="361"/>
      <c r="P74" s="361"/>
    </row>
    <row r="75" spans="1:16" s="115" customFormat="1" ht="15" customHeight="1">
      <c r="A75" s="366" t="s">
        <v>416</v>
      </c>
      <c r="B75" s="367"/>
      <c r="C75" s="367"/>
      <c r="D75" s="367"/>
      <c r="E75" s="367"/>
      <c r="F75" s="460"/>
      <c r="G75" s="460"/>
      <c r="H75" s="460"/>
      <c r="I75" s="460"/>
      <c r="J75" s="460"/>
      <c r="K75" s="460"/>
      <c r="L75" s="460"/>
      <c r="M75" s="460"/>
      <c r="N75" s="460"/>
      <c r="O75" s="460"/>
      <c r="P75" s="460"/>
    </row>
    <row r="76" spans="1:16" s="115" customFormat="1" ht="15" customHeight="1">
      <c r="A76" s="366"/>
      <c r="B76" s="367"/>
      <c r="C76" s="367"/>
      <c r="D76" s="367"/>
      <c r="E76" s="367"/>
      <c r="F76" s="460"/>
      <c r="G76" s="460"/>
      <c r="H76" s="460"/>
      <c r="I76" s="460"/>
      <c r="J76" s="460"/>
      <c r="K76" s="460"/>
      <c r="L76" s="460"/>
      <c r="M76" s="460"/>
      <c r="N76" s="460"/>
      <c r="O76" s="460"/>
      <c r="P76" s="460"/>
    </row>
    <row r="77" spans="1:16" s="137" customFormat="1" ht="20.100000000000001" customHeight="1">
      <c r="A77" s="2570" t="s">
        <v>790</v>
      </c>
      <c r="B77" s="2570"/>
      <c r="C77" s="2570"/>
      <c r="D77" s="2570"/>
      <c r="E77" s="2570"/>
      <c r="F77" s="156"/>
      <c r="G77" s="156"/>
      <c r="H77" s="156"/>
      <c r="I77" s="156"/>
      <c r="J77" s="156"/>
      <c r="K77" s="156"/>
      <c r="L77" s="156"/>
      <c r="M77" s="156"/>
      <c r="N77" s="156"/>
      <c r="O77" s="156"/>
      <c r="P77" s="156"/>
    </row>
    <row r="78" spans="1:16" s="137" customFormat="1" ht="20.100000000000001" customHeight="1">
      <c r="A78" s="688" t="s">
        <v>62</v>
      </c>
      <c r="B78" s="687"/>
      <c r="C78" s="687"/>
      <c r="D78" s="687"/>
      <c r="E78" s="687"/>
      <c r="F78" s="156"/>
      <c r="G78" s="156"/>
      <c r="H78" s="156"/>
      <c r="I78" s="156"/>
      <c r="J78" s="156"/>
      <c r="K78" s="156"/>
      <c r="L78" s="156"/>
      <c r="M78" s="156"/>
      <c r="N78" s="156"/>
      <c r="O78" s="156"/>
      <c r="P78" s="156"/>
    </row>
    <row r="79" spans="1:16" s="34" customFormat="1" ht="15" customHeight="1">
      <c r="A79" s="366"/>
      <c r="B79" s="367"/>
      <c r="C79" s="367"/>
      <c r="D79" s="367"/>
      <c r="E79" s="367"/>
      <c r="F79" s="105"/>
      <c r="G79" s="105"/>
      <c r="H79" s="105"/>
      <c r="I79" s="105"/>
      <c r="J79" s="105"/>
      <c r="K79" s="105"/>
      <c r="L79" s="105"/>
      <c r="M79" s="105"/>
      <c r="N79" s="105"/>
      <c r="O79" s="105"/>
      <c r="P79" s="105"/>
    </row>
    <row r="80" spans="1:16" s="34" customFormat="1" ht="15" customHeight="1">
      <c r="A80" s="366"/>
      <c r="B80" s="367"/>
      <c r="C80" s="367"/>
      <c r="D80" s="367"/>
      <c r="E80" s="367"/>
      <c r="F80" s="105"/>
      <c r="G80" s="105">
        <v>2005</v>
      </c>
      <c r="H80" s="105">
        <v>2006</v>
      </c>
      <c r="I80" s="105">
        <v>2007</v>
      </c>
      <c r="J80" s="105">
        <v>2008</v>
      </c>
      <c r="K80" s="105">
        <v>2009</v>
      </c>
      <c r="L80" s="105">
        <v>2010</v>
      </c>
      <c r="M80" s="105"/>
      <c r="N80" s="105"/>
      <c r="O80" s="105"/>
      <c r="P80" s="105"/>
    </row>
    <row r="81" spans="1:16" s="34" customFormat="1" ht="15" customHeight="1">
      <c r="A81" s="366"/>
      <c r="B81" s="367"/>
      <c r="C81" s="367"/>
      <c r="D81" s="367"/>
      <c r="E81" s="367"/>
      <c r="F81" s="461" t="s">
        <v>54</v>
      </c>
      <c r="G81" s="441">
        <v>283</v>
      </c>
      <c r="H81" s="441">
        <v>355</v>
      </c>
      <c r="I81" s="441">
        <v>367</v>
      </c>
      <c r="J81" s="441">
        <v>579.48</v>
      </c>
      <c r="K81" s="441">
        <v>446.78</v>
      </c>
      <c r="L81" s="441">
        <v>565.03282660269554</v>
      </c>
      <c r="M81" s="105"/>
      <c r="N81" s="105"/>
      <c r="O81" s="105"/>
      <c r="P81" s="105"/>
    </row>
    <row r="82" spans="1:16" s="34" customFormat="1" ht="15" customHeight="1">
      <c r="A82" s="366"/>
      <c r="B82" s="367"/>
      <c r="C82" s="367"/>
      <c r="D82" s="367"/>
      <c r="E82" s="367"/>
      <c r="F82" s="461" t="s">
        <v>55</v>
      </c>
      <c r="G82" s="441">
        <v>388</v>
      </c>
      <c r="H82" s="441">
        <v>581</v>
      </c>
      <c r="I82" s="441">
        <v>600</v>
      </c>
      <c r="J82" s="441">
        <v>764.29</v>
      </c>
      <c r="K82" s="441">
        <v>488.315</v>
      </c>
      <c r="L82" s="441">
        <v>687.73202070656998</v>
      </c>
      <c r="M82" s="105"/>
      <c r="N82" s="105"/>
      <c r="O82" s="105"/>
      <c r="P82" s="105"/>
    </row>
    <row r="83" spans="1:16" s="34" customFormat="1" ht="15" customHeight="1">
      <c r="A83" s="366"/>
      <c r="B83" s="367"/>
      <c r="C83" s="367"/>
      <c r="D83" s="367"/>
      <c r="E83" s="367"/>
      <c r="F83" s="461" t="s">
        <v>56</v>
      </c>
      <c r="G83" s="441">
        <v>392</v>
      </c>
      <c r="H83" s="441">
        <v>597</v>
      </c>
      <c r="I83" s="441">
        <v>617</v>
      </c>
      <c r="J83" s="441">
        <v>772.58999999999992</v>
      </c>
      <c r="K83" s="441">
        <v>504.61500000000001</v>
      </c>
      <c r="L83" s="441">
        <v>692.98576420529298</v>
      </c>
      <c r="M83" s="105"/>
      <c r="N83" s="105"/>
      <c r="O83" s="105"/>
      <c r="P83" s="105"/>
    </row>
    <row r="84" spans="1:16" s="34" customFormat="1" ht="15" customHeight="1">
      <c r="A84" s="366"/>
      <c r="B84" s="367"/>
      <c r="C84" s="367"/>
      <c r="D84" s="367"/>
      <c r="E84" s="367"/>
      <c r="F84" s="461" t="s">
        <v>57</v>
      </c>
      <c r="G84" s="441">
        <v>464</v>
      </c>
      <c r="H84" s="441">
        <v>653</v>
      </c>
      <c r="I84" s="441">
        <v>675</v>
      </c>
      <c r="J84" s="441">
        <v>805.68000000000006</v>
      </c>
      <c r="K84" s="441">
        <v>537.29500000000007</v>
      </c>
      <c r="L84" s="441">
        <v>701.63168952933472</v>
      </c>
      <c r="M84" s="105"/>
      <c r="N84" s="105"/>
      <c r="O84" s="105"/>
      <c r="P84" s="105"/>
    </row>
    <row r="85" spans="1:16" s="34" customFormat="1" ht="15" customHeight="1">
      <c r="A85" s="366"/>
      <c r="B85" s="367"/>
      <c r="C85" s="367"/>
      <c r="D85" s="367"/>
      <c r="E85" s="367"/>
      <c r="F85" s="461" t="s">
        <v>58</v>
      </c>
      <c r="G85" s="441">
        <v>75</v>
      </c>
      <c r="H85" s="441">
        <v>147</v>
      </c>
      <c r="I85" s="441">
        <v>152</v>
      </c>
      <c r="J85" s="441">
        <v>545.83999999999992</v>
      </c>
      <c r="K85" s="441">
        <v>43.769999999999996</v>
      </c>
      <c r="L85" s="441">
        <v>144.99108376844077</v>
      </c>
      <c r="M85" s="105"/>
      <c r="N85" s="105"/>
      <c r="O85" s="105"/>
      <c r="P85" s="105"/>
    </row>
    <row r="86" spans="1:16" s="34" customFormat="1" ht="15" customHeight="1">
      <c r="A86" s="366"/>
      <c r="B86" s="367"/>
      <c r="C86" s="367"/>
      <c r="D86" s="367"/>
      <c r="E86" s="367"/>
      <c r="F86" s="105"/>
      <c r="G86" s="105"/>
      <c r="H86" s="105"/>
      <c r="I86" s="105"/>
      <c r="J86" s="105"/>
      <c r="K86" s="105"/>
      <c r="L86" s="105"/>
      <c r="M86" s="105"/>
      <c r="N86" s="105"/>
      <c r="O86" s="105"/>
      <c r="P86" s="105"/>
    </row>
    <row r="87" spans="1:16" s="34" customFormat="1" ht="15" customHeight="1">
      <c r="A87" s="366"/>
      <c r="B87" s="367"/>
      <c r="C87" s="367"/>
      <c r="D87" s="367"/>
      <c r="E87" s="367"/>
      <c r="F87" s="105"/>
      <c r="G87" s="105"/>
      <c r="H87" s="105"/>
      <c r="I87" s="105"/>
      <c r="J87" s="105"/>
      <c r="K87" s="105"/>
      <c r="L87" s="105"/>
      <c r="M87" s="105"/>
      <c r="N87" s="105"/>
      <c r="O87" s="105"/>
      <c r="P87" s="105"/>
    </row>
    <row r="88" spans="1:16" s="34" customFormat="1" ht="15" customHeight="1">
      <c r="A88" s="366"/>
      <c r="B88" s="367"/>
      <c r="C88" s="367"/>
      <c r="D88" s="367"/>
      <c r="E88" s="367"/>
      <c r="F88" s="105"/>
      <c r="G88" s="105"/>
      <c r="H88" s="105"/>
      <c r="I88" s="105"/>
      <c r="J88" s="105"/>
      <c r="K88" s="105"/>
      <c r="L88" s="105"/>
      <c r="M88" s="105"/>
      <c r="N88" s="105"/>
      <c r="O88" s="105"/>
      <c r="P88" s="105"/>
    </row>
    <row r="89" spans="1:16" s="34" customFormat="1" ht="15" customHeight="1">
      <c r="A89" s="366"/>
      <c r="B89" s="367"/>
      <c r="C89" s="367"/>
      <c r="D89" s="367"/>
      <c r="E89" s="367"/>
      <c r="F89" s="105"/>
      <c r="G89" s="105"/>
      <c r="H89" s="105"/>
      <c r="I89" s="105"/>
      <c r="J89" s="105"/>
      <c r="K89" s="105"/>
      <c r="L89" s="105"/>
      <c r="M89" s="105"/>
      <c r="N89" s="105"/>
      <c r="O89" s="105"/>
      <c r="P89" s="105"/>
    </row>
    <row r="90" spans="1:16" s="34" customFormat="1" ht="15" customHeight="1">
      <c r="A90" s="366"/>
      <c r="B90" s="367"/>
      <c r="C90" s="367"/>
      <c r="D90" s="367"/>
      <c r="E90" s="367"/>
      <c r="F90" s="105"/>
      <c r="G90" s="105"/>
      <c r="H90" s="105"/>
      <c r="I90" s="105"/>
      <c r="J90" s="105"/>
      <c r="K90" s="105"/>
      <c r="L90" s="105"/>
      <c r="M90" s="105"/>
      <c r="N90" s="105"/>
      <c r="O90" s="105"/>
      <c r="P90" s="105"/>
    </row>
    <row r="91" spans="1:16" s="34" customFormat="1" ht="15" customHeight="1">
      <c r="A91" s="366"/>
      <c r="B91" s="367"/>
      <c r="C91" s="367"/>
      <c r="D91" s="367"/>
      <c r="E91" s="367"/>
      <c r="F91" s="105"/>
      <c r="G91" s="105"/>
      <c r="H91" s="105"/>
      <c r="I91" s="105"/>
      <c r="J91" s="105"/>
      <c r="K91" s="105"/>
      <c r="L91" s="105"/>
      <c r="M91" s="105"/>
      <c r="N91" s="105"/>
      <c r="O91" s="105"/>
      <c r="P91" s="105"/>
    </row>
    <row r="92" spans="1:16" s="34" customFormat="1" ht="15" customHeight="1">
      <c r="A92" s="366"/>
      <c r="B92" s="367"/>
      <c r="C92" s="367"/>
      <c r="D92" s="367"/>
      <c r="E92" s="367"/>
      <c r="F92" s="105"/>
      <c r="G92" s="105"/>
      <c r="H92" s="105"/>
      <c r="I92" s="105"/>
      <c r="J92" s="105"/>
      <c r="K92" s="105"/>
      <c r="L92" s="105"/>
      <c r="M92" s="105"/>
      <c r="N92" s="105"/>
      <c r="O92" s="105"/>
      <c r="P92" s="105"/>
    </row>
    <row r="93" spans="1:16" s="34" customFormat="1" ht="15" customHeight="1">
      <c r="A93" s="366"/>
      <c r="B93" s="367"/>
      <c r="C93" s="367"/>
      <c r="D93" s="367"/>
      <c r="E93" s="367"/>
      <c r="F93" s="105"/>
      <c r="G93" s="105"/>
      <c r="H93" s="105"/>
      <c r="I93" s="105"/>
      <c r="J93" s="105"/>
      <c r="K93" s="105"/>
      <c r="L93" s="105"/>
      <c r="M93" s="105"/>
      <c r="N93" s="105"/>
      <c r="O93" s="105"/>
      <c r="P93" s="105"/>
    </row>
    <row r="94" spans="1:16" s="34" customFormat="1" ht="15" customHeight="1">
      <c r="A94" s="366"/>
      <c r="B94" s="367"/>
      <c r="C94" s="367"/>
      <c r="D94" s="367"/>
      <c r="E94" s="367"/>
      <c r="F94" s="105"/>
      <c r="G94" s="105"/>
      <c r="H94" s="105"/>
      <c r="I94" s="105"/>
      <c r="J94" s="105"/>
      <c r="K94" s="105"/>
      <c r="L94" s="105"/>
      <c r="M94" s="105"/>
      <c r="N94" s="105"/>
      <c r="O94" s="105"/>
      <c r="P94" s="105"/>
    </row>
    <row r="95" spans="1:16" s="34" customFormat="1" ht="15" customHeight="1">
      <c r="A95" s="366"/>
      <c r="B95" s="367"/>
      <c r="C95" s="367"/>
      <c r="D95" s="367"/>
      <c r="E95" s="367"/>
      <c r="F95" s="105"/>
      <c r="G95" s="105"/>
      <c r="H95" s="105"/>
      <c r="I95" s="105"/>
      <c r="J95" s="105"/>
      <c r="K95" s="105"/>
      <c r="L95" s="105"/>
      <c r="M95" s="105"/>
      <c r="N95" s="105"/>
      <c r="O95" s="105"/>
      <c r="P95" s="105"/>
    </row>
    <row r="96" spans="1:16" s="34" customFormat="1" ht="15" customHeight="1">
      <c r="A96" s="366"/>
      <c r="B96" s="367"/>
      <c r="C96" s="367"/>
      <c r="D96" s="367"/>
      <c r="E96" s="367"/>
      <c r="F96" s="105"/>
      <c r="G96" s="105"/>
      <c r="H96" s="105"/>
      <c r="I96" s="105"/>
      <c r="J96" s="105"/>
      <c r="K96" s="105"/>
      <c r="L96" s="105"/>
      <c r="M96" s="105"/>
      <c r="N96" s="105"/>
      <c r="O96" s="105"/>
      <c r="P96" s="105"/>
    </row>
    <row r="97" spans="1:16" s="34" customFormat="1" ht="15" customHeight="1">
      <c r="A97" s="366"/>
      <c r="B97" s="367"/>
      <c r="C97" s="367"/>
      <c r="D97" s="367"/>
      <c r="E97" s="367"/>
      <c r="F97" s="105"/>
      <c r="G97" s="105"/>
      <c r="H97" s="105"/>
      <c r="I97" s="105"/>
      <c r="J97" s="105"/>
      <c r="K97" s="105"/>
      <c r="L97" s="105"/>
      <c r="M97" s="105"/>
      <c r="N97" s="105"/>
      <c r="O97" s="105"/>
      <c r="P97" s="105"/>
    </row>
    <row r="98" spans="1:16" ht="20.100000000000001" customHeight="1">
      <c r="A98" s="585" t="s">
        <v>816</v>
      </c>
      <c r="B98" s="585"/>
      <c r="C98" s="585"/>
      <c r="D98" s="585"/>
      <c r="E98" s="585"/>
    </row>
    <row r="99" spans="1:16" s="286" customFormat="1" ht="15" customHeight="1">
      <c r="A99" s="579" t="s">
        <v>63</v>
      </c>
      <c r="B99" s="138"/>
      <c r="C99" s="138"/>
      <c r="D99" s="138"/>
      <c r="E99" s="138"/>
      <c r="F99" s="361"/>
      <c r="G99" s="361"/>
      <c r="H99" s="361"/>
      <c r="I99" s="361"/>
      <c r="J99" s="361"/>
      <c r="K99" s="361"/>
      <c r="L99" s="361"/>
      <c r="M99" s="361"/>
      <c r="N99" s="361"/>
      <c r="O99" s="361"/>
      <c r="P99" s="361"/>
    </row>
    <row r="100" spans="1:16" s="77" customFormat="1" ht="20.100000000000001" customHeight="1">
      <c r="A100" s="26" t="s">
        <v>232</v>
      </c>
      <c r="B100" s="27">
        <v>2005</v>
      </c>
      <c r="C100" s="27">
        <v>2009</v>
      </c>
      <c r="D100" s="27">
        <v>2010</v>
      </c>
      <c r="E100" s="27">
        <v>2011</v>
      </c>
      <c r="F100" s="278"/>
      <c r="G100" s="278"/>
      <c r="H100" s="278"/>
      <c r="I100" s="278"/>
      <c r="J100" s="278"/>
      <c r="K100" s="278"/>
      <c r="L100" s="278"/>
      <c r="M100" s="278"/>
      <c r="N100" s="278"/>
      <c r="O100" s="278"/>
      <c r="P100" s="278"/>
    </row>
    <row r="101" spans="1:16" s="77" customFormat="1" ht="20.100000000000001" customHeight="1">
      <c r="A101" s="43" t="s">
        <v>46</v>
      </c>
      <c r="B101" s="646"/>
      <c r="C101" s="646"/>
      <c r="D101" s="646"/>
      <c r="E101" s="646"/>
      <c r="F101" s="278"/>
      <c r="G101" s="278"/>
      <c r="H101" s="278"/>
      <c r="I101" s="278"/>
      <c r="J101" s="278"/>
      <c r="K101" s="278"/>
      <c r="L101" s="278"/>
      <c r="M101" s="278"/>
      <c r="N101" s="278"/>
      <c r="O101" s="278"/>
      <c r="P101" s="278"/>
    </row>
    <row r="102" spans="1:16" s="77" customFormat="1" ht="20.100000000000001" customHeight="1">
      <c r="A102" s="110" t="s">
        <v>65</v>
      </c>
      <c r="B102" s="117">
        <v>18034</v>
      </c>
      <c r="C102" s="117">
        <v>17461.2</v>
      </c>
      <c r="D102" s="117">
        <v>19222.724999999999</v>
      </c>
      <c r="E102" s="117">
        <v>20702.391</v>
      </c>
      <c r="F102" s="278"/>
      <c r="G102" s="278"/>
      <c r="H102" s="278"/>
      <c r="I102" s="278"/>
      <c r="J102" s="278"/>
      <c r="K102" s="278"/>
      <c r="L102" s="278"/>
      <c r="M102" s="278"/>
      <c r="N102" s="278"/>
      <c r="O102" s="278"/>
      <c r="P102" s="278"/>
    </row>
    <row r="103" spans="1:16" s="77" customFormat="1" ht="20.100000000000001" customHeight="1">
      <c r="A103" s="113" t="s">
        <v>151</v>
      </c>
      <c r="B103" s="127">
        <v>49.4</v>
      </c>
      <c r="C103" s="127">
        <v>47.838904109589045</v>
      </c>
      <c r="D103" s="127">
        <v>52.664999999999999</v>
      </c>
      <c r="E103" s="127">
        <v>56.718879452054793</v>
      </c>
      <c r="F103" s="278"/>
      <c r="G103" s="278"/>
      <c r="H103" s="278"/>
      <c r="I103" s="278"/>
      <c r="J103" s="278"/>
      <c r="K103" s="278"/>
      <c r="L103" s="278"/>
      <c r="M103" s="278"/>
      <c r="N103" s="278"/>
      <c r="O103" s="278"/>
      <c r="P103" s="278"/>
    </row>
    <row r="104" spans="1:16" s="77" customFormat="1" ht="20.100000000000001" customHeight="1">
      <c r="A104" s="89" t="s">
        <v>64</v>
      </c>
      <c r="B104" s="650"/>
      <c r="C104" s="650"/>
      <c r="D104" s="350"/>
      <c r="E104" s="350"/>
      <c r="F104" s="278"/>
      <c r="G104" s="278"/>
      <c r="H104" s="278"/>
      <c r="I104" s="278"/>
      <c r="J104" s="278"/>
      <c r="K104" s="278"/>
      <c r="L104" s="278"/>
      <c r="M104" s="278"/>
      <c r="N104" s="278"/>
      <c r="O104" s="278"/>
      <c r="P104" s="278"/>
    </row>
    <row r="105" spans="1:16" s="77" customFormat="1" ht="20.100000000000001" customHeight="1">
      <c r="A105" s="110" t="s">
        <v>66</v>
      </c>
      <c r="B105" s="117">
        <v>3473</v>
      </c>
      <c r="C105" s="117">
        <v>9360</v>
      </c>
      <c r="D105" s="766" t="s">
        <v>943</v>
      </c>
      <c r="E105" s="766" t="s">
        <v>944</v>
      </c>
      <c r="F105" s="278"/>
      <c r="G105" s="278"/>
      <c r="H105" s="278"/>
      <c r="I105" s="278"/>
      <c r="J105" s="278"/>
      <c r="K105" s="278"/>
      <c r="L105" s="278"/>
      <c r="M105" s="278"/>
      <c r="N105" s="278"/>
      <c r="O105" s="278"/>
      <c r="P105" s="278"/>
    </row>
    <row r="106" spans="1:16" s="77" customFormat="1" ht="20.100000000000001" customHeight="1">
      <c r="A106" s="113" t="s">
        <v>151</v>
      </c>
      <c r="B106" s="127">
        <v>9.51</v>
      </c>
      <c r="C106" s="127">
        <v>25.643999999999998</v>
      </c>
      <c r="D106" s="773" t="s">
        <v>945</v>
      </c>
      <c r="E106" s="773" t="s">
        <v>946</v>
      </c>
      <c r="F106" s="278"/>
      <c r="G106" s="278"/>
      <c r="H106" s="278"/>
      <c r="I106" s="278"/>
      <c r="J106" s="278"/>
      <c r="K106" s="278"/>
      <c r="L106" s="278"/>
      <c r="M106" s="278"/>
      <c r="N106" s="278"/>
      <c r="O106" s="278"/>
      <c r="P106" s="278"/>
    </row>
    <row r="107" spans="1:16" s="77" customFormat="1" ht="20.100000000000001" customHeight="1">
      <c r="A107" s="89" t="s">
        <v>116</v>
      </c>
      <c r="B107" s="650"/>
      <c r="C107" s="650"/>
      <c r="D107" s="652"/>
      <c r="E107" s="652"/>
      <c r="F107" s="278"/>
      <c r="G107" s="278"/>
      <c r="H107" s="278"/>
      <c r="I107" s="278"/>
      <c r="J107" s="278"/>
      <c r="K107" s="278"/>
      <c r="L107" s="278"/>
      <c r="M107" s="278"/>
      <c r="N107" s="278"/>
      <c r="O107" s="278"/>
      <c r="P107" s="278"/>
    </row>
    <row r="108" spans="1:16" s="77" customFormat="1" ht="20.100000000000001" customHeight="1">
      <c r="A108" s="110" t="s">
        <v>67</v>
      </c>
      <c r="B108" s="117">
        <v>11049</v>
      </c>
      <c r="C108" s="117">
        <v>7391</v>
      </c>
      <c r="D108" s="117">
        <v>8288</v>
      </c>
      <c r="E108" s="117">
        <v>10002</v>
      </c>
      <c r="F108" s="278"/>
      <c r="G108" s="278"/>
      <c r="H108" s="278"/>
      <c r="I108" s="278"/>
      <c r="J108" s="278"/>
      <c r="K108" s="278"/>
      <c r="L108" s="278"/>
      <c r="M108" s="278"/>
      <c r="N108" s="278"/>
      <c r="O108" s="278"/>
      <c r="P108" s="278"/>
    </row>
    <row r="109" spans="1:16" s="77" customFormat="1" ht="20.100000000000001" customHeight="1">
      <c r="A109" s="113" t="s">
        <v>151</v>
      </c>
      <c r="B109" s="127">
        <v>30.271232876712329</v>
      </c>
      <c r="C109" s="127">
        <v>20.24931506849315</v>
      </c>
      <c r="D109" s="127">
        <v>22.706849315068492</v>
      </c>
      <c r="E109" s="127">
        <v>27.4</v>
      </c>
      <c r="F109" s="278"/>
      <c r="G109" s="278"/>
      <c r="H109" s="278"/>
      <c r="I109" s="278"/>
      <c r="J109" s="278"/>
      <c r="K109" s="278"/>
      <c r="L109" s="278"/>
      <c r="M109" s="278"/>
      <c r="N109" s="278"/>
      <c r="O109" s="278"/>
      <c r="P109" s="278"/>
    </row>
    <row r="110" spans="1:16" s="77" customFormat="1" ht="20.100000000000001" customHeight="1">
      <c r="A110" s="50" t="s">
        <v>441</v>
      </c>
      <c r="B110" s="457">
        <v>480</v>
      </c>
      <c r="C110" s="457">
        <v>500</v>
      </c>
      <c r="D110" s="457">
        <v>505</v>
      </c>
      <c r="E110" s="457">
        <v>505</v>
      </c>
      <c r="F110" s="278"/>
      <c r="G110" s="278"/>
      <c r="H110" s="278"/>
      <c r="I110" s="278"/>
      <c r="J110" s="278"/>
      <c r="K110" s="278"/>
      <c r="L110" s="278"/>
      <c r="M110" s="278"/>
      <c r="N110" s="278"/>
      <c r="O110" s="278"/>
      <c r="P110" s="278"/>
    </row>
    <row r="111" spans="1:16" s="286" customFormat="1" ht="15" customHeight="1">
      <c r="A111" s="88" t="s">
        <v>513</v>
      </c>
      <c r="B111" s="88"/>
      <c r="C111" s="88"/>
      <c r="D111" s="88"/>
      <c r="E111" s="88"/>
      <c r="F111" s="361"/>
      <c r="G111" s="361"/>
      <c r="H111" s="361"/>
      <c r="I111" s="361"/>
      <c r="J111" s="361"/>
      <c r="K111" s="361"/>
      <c r="L111" s="361"/>
      <c r="M111" s="361"/>
      <c r="N111" s="361"/>
      <c r="O111" s="361"/>
      <c r="P111" s="361"/>
    </row>
    <row r="112" spans="1:16" s="34" customFormat="1" ht="15" customHeight="1">
      <c r="A112" s="366" t="s">
        <v>416</v>
      </c>
      <c r="B112" s="367"/>
      <c r="C112" s="367"/>
      <c r="D112" s="367"/>
      <c r="E112" s="367"/>
      <c r="F112" s="105"/>
      <c r="G112" s="105"/>
      <c r="H112" s="105"/>
      <c r="I112" s="105"/>
      <c r="J112" s="105"/>
      <c r="K112" s="105"/>
      <c r="L112" s="105"/>
      <c r="M112" s="105"/>
      <c r="N112" s="105"/>
      <c r="O112" s="105"/>
      <c r="P112" s="105"/>
    </row>
    <row r="113" spans="1:16" s="286" customFormat="1" ht="15" customHeight="1">
      <c r="A113" s="88"/>
      <c r="B113" s="88"/>
      <c r="C113" s="88"/>
      <c r="D113" s="88"/>
      <c r="E113" s="88"/>
      <c r="F113" s="361"/>
      <c r="G113" s="361"/>
      <c r="H113" s="361"/>
      <c r="I113" s="361"/>
      <c r="J113" s="361"/>
      <c r="K113" s="361"/>
      <c r="L113" s="361"/>
      <c r="M113" s="361"/>
      <c r="N113" s="361"/>
      <c r="O113" s="361"/>
      <c r="P113" s="361"/>
    </row>
    <row r="114" spans="1:16" ht="20.100000000000001" customHeight="1">
      <c r="A114" s="585" t="s">
        <v>684</v>
      </c>
      <c r="B114" s="585"/>
      <c r="C114" s="585"/>
      <c r="D114" s="585"/>
      <c r="E114" s="585"/>
    </row>
    <row r="115" spans="1:16" s="286" customFormat="1" ht="15" customHeight="1">
      <c r="A115" s="579" t="s">
        <v>63</v>
      </c>
      <c r="B115" s="138"/>
      <c r="C115" s="138"/>
      <c r="D115" s="138"/>
      <c r="E115" s="138"/>
      <c r="F115" s="361"/>
      <c r="G115" s="361"/>
      <c r="H115" s="361"/>
      <c r="I115" s="361"/>
      <c r="J115" s="361"/>
      <c r="K115" s="361"/>
      <c r="L115" s="361"/>
      <c r="M115" s="361"/>
      <c r="N115" s="361"/>
      <c r="O115" s="361"/>
      <c r="P115" s="361"/>
    </row>
    <row r="116" spans="1:16" s="77" customFormat="1" ht="20.100000000000001" customHeight="1">
      <c r="A116" s="43" t="s">
        <v>53</v>
      </c>
      <c r="B116" s="27">
        <v>2005</v>
      </c>
      <c r="C116" s="27">
        <v>2009</v>
      </c>
      <c r="D116" s="27">
        <v>2010</v>
      </c>
      <c r="E116" s="27">
        <v>2011</v>
      </c>
      <c r="F116" s="278"/>
      <c r="G116" s="278"/>
      <c r="H116" s="278"/>
      <c r="I116" s="278"/>
      <c r="J116" s="278"/>
      <c r="K116" s="278"/>
      <c r="L116" s="278"/>
      <c r="M116" s="278"/>
      <c r="N116" s="278"/>
      <c r="O116" s="278"/>
      <c r="P116" s="278"/>
    </row>
    <row r="117" spans="1:16" s="77" customFormat="1" ht="20.100000000000001" customHeight="1">
      <c r="A117" s="43" t="s">
        <v>234</v>
      </c>
      <c r="B117" s="365">
        <v>18034</v>
      </c>
      <c r="C117" s="365">
        <v>17461.2</v>
      </c>
      <c r="D117" s="365">
        <v>19222.724999999999</v>
      </c>
      <c r="E117" s="365">
        <v>20702.391</v>
      </c>
      <c r="F117" s="278"/>
      <c r="G117" s="278"/>
      <c r="H117" s="278"/>
      <c r="I117" s="278"/>
      <c r="J117" s="278"/>
      <c r="K117" s="278"/>
      <c r="L117" s="278"/>
      <c r="M117" s="278"/>
      <c r="N117" s="278"/>
      <c r="O117" s="278"/>
      <c r="P117" s="278"/>
    </row>
    <row r="118" spans="1:16" s="77" customFormat="1" ht="20.100000000000001" customHeight="1">
      <c r="A118" s="110" t="s">
        <v>68</v>
      </c>
      <c r="B118" s="378">
        <v>488</v>
      </c>
      <c r="C118" s="378">
        <v>521.37</v>
      </c>
      <c r="D118" s="378">
        <v>579.17600000000004</v>
      </c>
      <c r="E118" s="378">
        <v>540.24400000000003</v>
      </c>
      <c r="F118" s="278"/>
      <c r="G118" s="278"/>
      <c r="H118" s="278"/>
      <c r="I118" s="278"/>
      <c r="J118" s="278"/>
      <c r="K118" s="278"/>
      <c r="L118" s="278"/>
      <c r="M118" s="278"/>
      <c r="N118" s="278"/>
      <c r="O118" s="278"/>
      <c r="P118" s="278"/>
    </row>
    <row r="119" spans="1:16" s="77" customFormat="1" ht="20.100000000000001" customHeight="1">
      <c r="A119" s="113" t="s">
        <v>395</v>
      </c>
      <c r="B119" s="378">
        <v>1429</v>
      </c>
      <c r="C119" s="378">
        <v>2439.107</v>
      </c>
      <c r="D119" s="378">
        <v>2284.3269999999998</v>
      </c>
      <c r="E119" s="378">
        <v>2537.201</v>
      </c>
      <c r="F119" s="278"/>
      <c r="G119" s="278"/>
      <c r="H119" s="278"/>
      <c r="I119" s="278"/>
      <c r="J119" s="278"/>
      <c r="K119" s="278"/>
      <c r="L119" s="278"/>
      <c r="M119" s="278"/>
      <c r="N119" s="278"/>
      <c r="O119" s="278"/>
      <c r="P119" s="278"/>
    </row>
    <row r="120" spans="1:16" s="77" customFormat="1" ht="20.100000000000001" customHeight="1">
      <c r="A120" s="110" t="s">
        <v>69</v>
      </c>
      <c r="B120" s="378">
        <v>4669</v>
      </c>
      <c r="C120" s="378">
        <v>3803.6350000000002</v>
      </c>
      <c r="D120" s="378">
        <v>4813.4269999999997</v>
      </c>
      <c r="E120" s="378">
        <v>5070.6869999999999</v>
      </c>
      <c r="F120" s="278"/>
      <c r="G120" s="278"/>
      <c r="H120" s="278"/>
      <c r="I120" s="278"/>
      <c r="J120" s="278"/>
      <c r="K120" s="278"/>
      <c r="L120" s="278"/>
      <c r="M120" s="278"/>
      <c r="N120" s="278"/>
      <c r="O120" s="278"/>
      <c r="P120" s="278"/>
    </row>
    <row r="121" spans="1:16" s="77" customFormat="1" ht="20.100000000000001" customHeight="1">
      <c r="A121" s="113" t="s">
        <v>70</v>
      </c>
      <c r="B121" s="378">
        <v>5494</v>
      </c>
      <c r="C121" s="378">
        <v>5266.6120000000001</v>
      </c>
      <c r="D121" s="378">
        <v>5684.0219999999999</v>
      </c>
      <c r="E121" s="378">
        <v>6422.1280000000006</v>
      </c>
      <c r="F121" s="278"/>
      <c r="G121" s="278"/>
      <c r="H121" s="278"/>
      <c r="I121" s="278"/>
      <c r="J121" s="278"/>
      <c r="K121" s="278"/>
      <c r="L121" s="278"/>
      <c r="M121" s="278"/>
      <c r="N121" s="278"/>
      <c r="O121" s="278"/>
      <c r="P121" s="278"/>
    </row>
    <row r="122" spans="1:16" s="77" customFormat="1" ht="20.100000000000001" customHeight="1">
      <c r="A122" s="110" t="s">
        <v>71</v>
      </c>
      <c r="B122" s="378">
        <v>4217</v>
      </c>
      <c r="C122" s="378">
        <v>4367.1779999999999</v>
      </c>
      <c r="D122" s="378">
        <v>4775.0609999999997</v>
      </c>
      <c r="E122" s="378">
        <v>5024.4380000000001</v>
      </c>
      <c r="F122" s="278"/>
      <c r="G122" s="278"/>
      <c r="H122" s="278"/>
      <c r="I122" s="278"/>
      <c r="J122" s="278"/>
      <c r="K122" s="278"/>
      <c r="L122" s="278"/>
      <c r="M122" s="278"/>
      <c r="N122" s="278"/>
      <c r="O122" s="278"/>
      <c r="P122" s="278"/>
    </row>
    <row r="123" spans="1:16" s="77" customFormat="1" ht="20.100000000000001" customHeight="1">
      <c r="A123" s="113" t="s">
        <v>819</v>
      </c>
      <c r="B123" s="378">
        <v>1689</v>
      </c>
      <c r="C123" s="378">
        <v>1022.23</v>
      </c>
      <c r="D123" s="378">
        <v>1047.7710000000002</v>
      </c>
      <c r="E123" s="378">
        <v>1066.8009999999999</v>
      </c>
      <c r="F123" s="278"/>
      <c r="G123" s="278"/>
      <c r="H123" s="278"/>
      <c r="I123" s="278"/>
      <c r="J123" s="278"/>
      <c r="K123" s="278"/>
      <c r="L123" s="278"/>
      <c r="M123" s="278"/>
      <c r="N123" s="278"/>
      <c r="O123" s="278"/>
      <c r="P123" s="278"/>
    </row>
    <row r="124" spans="1:16" s="77" customFormat="1" ht="20.100000000000001" customHeight="1">
      <c r="A124" s="110" t="s">
        <v>72</v>
      </c>
      <c r="B124" s="378">
        <v>48</v>
      </c>
      <c r="C124" s="378" t="s">
        <v>432</v>
      </c>
      <c r="D124" s="378" t="s">
        <v>432</v>
      </c>
      <c r="E124" s="378" t="s">
        <v>432</v>
      </c>
      <c r="F124" s="278"/>
      <c r="G124" s="278"/>
      <c r="H124" s="278"/>
      <c r="I124" s="278"/>
      <c r="J124" s="278"/>
      <c r="K124" s="278"/>
      <c r="L124" s="278"/>
      <c r="M124" s="278"/>
      <c r="N124" s="278"/>
      <c r="O124" s="278"/>
      <c r="P124" s="278"/>
    </row>
    <row r="125" spans="1:16" s="77" customFormat="1" ht="20.100000000000001" customHeight="1">
      <c r="A125" s="109" t="s">
        <v>73</v>
      </c>
      <c r="B125" s="564" t="s">
        <v>432</v>
      </c>
      <c r="C125" s="378">
        <v>41.067999999999998</v>
      </c>
      <c r="D125" s="378">
        <v>38.941000000000003</v>
      </c>
      <c r="E125" s="378">
        <v>40.892000000000003</v>
      </c>
      <c r="F125" s="278"/>
      <c r="G125" s="278"/>
      <c r="H125" s="278"/>
      <c r="I125" s="278"/>
      <c r="J125" s="483"/>
      <c r="K125" s="278"/>
      <c r="L125" s="278"/>
      <c r="M125" s="278"/>
      <c r="N125" s="278"/>
      <c r="O125" s="278"/>
      <c r="P125" s="278"/>
    </row>
    <row r="126" spans="1:16" s="286" customFormat="1" ht="15" customHeight="1">
      <c r="A126" s="88" t="s">
        <v>512</v>
      </c>
      <c r="B126" s="177"/>
      <c r="C126" s="177"/>
      <c r="D126" s="177"/>
      <c r="E126" s="177"/>
      <c r="F126" s="361"/>
      <c r="G126" s="361"/>
      <c r="H126" s="361"/>
      <c r="I126" s="361"/>
      <c r="J126" s="361"/>
      <c r="K126" s="361"/>
      <c r="L126" s="361"/>
      <c r="M126" s="361"/>
      <c r="N126" s="361"/>
      <c r="O126" s="361"/>
      <c r="P126" s="361"/>
    </row>
    <row r="127" spans="1:16" s="34" customFormat="1" ht="15" customHeight="1">
      <c r="A127" s="366"/>
      <c r="B127" s="367"/>
      <c r="C127" s="367"/>
      <c r="D127" s="367"/>
      <c r="E127" s="367"/>
      <c r="F127" s="105"/>
      <c r="G127" s="105"/>
      <c r="H127" s="105"/>
      <c r="I127" s="105"/>
      <c r="J127" s="105"/>
      <c r="K127" s="105"/>
      <c r="L127" s="105"/>
      <c r="M127" s="105"/>
      <c r="N127" s="105"/>
      <c r="O127" s="105"/>
      <c r="P127" s="105"/>
    </row>
    <row r="128" spans="1:16" s="137" customFormat="1" ht="20.100000000000001" customHeight="1">
      <c r="A128" s="2570" t="s">
        <v>870</v>
      </c>
      <c r="B128" s="2570"/>
      <c r="C128" s="2570"/>
      <c r="D128" s="2570"/>
      <c r="E128" s="2570"/>
      <c r="F128" s="156"/>
      <c r="G128" s="156"/>
      <c r="H128" s="156"/>
      <c r="I128" s="156"/>
      <c r="J128" s="156"/>
      <c r="K128" s="156"/>
      <c r="L128" s="156"/>
      <c r="M128" s="156"/>
      <c r="N128" s="156"/>
      <c r="O128" s="156"/>
      <c r="P128" s="156"/>
    </row>
    <row r="129" spans="1:16" s="34" customFormat="1" ht="15" customHeight="1">
      <c r="A129" s="366"/>
      <c r="B129" s="367"/>
      <c r="C129" s="367"/>
      <c r="D129" s="367"/>
      <c r="E129" s="367"/>
      <c r="F129" s="105"/>
      <c r="G129" s="105"/>
      <c r="H129" s="105"/>
      <c r="I129" s="105"/>
      <c r="J129" s="105"/>
      <c r="K129" s="105"/>
      <c r="L129" s="105"/>
      <c r="M129" s="105"/>
      <c r="N129" s="105"/>
      <c r="O129" s="105"/>
      <c r="P129" s="105"/>
    </row>
    <row r="130" spans="1:16" s="34" customFormat="1" ht="15" customHeight="1">
      <c r="A130" s="366"/>
      <c r="B130" s="367"/>
      <c r="C130" s="367"/>
      <c r="D130" s="367"/>
      <c r="E130" s="367"/>
      <c r="F130" s="105"/>
      <c r="G130" s="105"/>
      <c r="H130" s="105"/>
      <c r="I130" s="105"/>
      <c r="J130" s="105"/>
      <c r="K130" s="105"/>
      <c r="L130" s="105"/>
      <c r="M130" s="105"/>
      <c r="N130" s="105"/>
      <c r="O130" s="105"/>
      <c r="P130" s="105"/>
    </row>
    <row r="131" spans="1:16" s="34" customFormat="1" ht="15" customHeight="1">
      <c r="A131" s="366"/>
      <c r="B131" s="367"/>
      <c r="C131" s="367"/>
      <c r="D131" s="367"/>
      <c r="E131" s="367"/>
      <c r="F131" s="105"/>
      <c r="G131" s="105"/>
      <c r="H131" s="105"/>
      <c r="I131" s="105"/>
      <c r="K131" s="105"/>
      <c r="L131" s="105"/>
      <c r="M131" s="105"/>
      <c r="N131" s="105"/>
      <c r="O131" s="105"/>
      <c r="P131" s="105"/>
    </row>
    <row r="132" spans="1:16" s="34" customFormat="1" ht="15" customHeight="1">
      <c r="A132" s="366"/>
      <c r="B132" s="367"/>
      <c r="C132" s="367"/>
      <c r="D132" s="367"/>
      <c r="E132" s="367"/>
      <c r="F132" s="105"/>
      <c r="G132" s="105"/>
      <c r="H132" s="105"/>
      <c r="I132" s="105"/>
      <c r="K132" s="105"/>
      <c r="L132" s="105"/>
      <c r="M132" s="105"/>
      <c r="N132" s="105"/>
      <c r="O132" s="105"/>
      <c r="P132" s="105"/>
    </row>
    <row r="133" spans="1:16" s="34" customFormat="1" ht="15" customHeight="1">
      <c r="A133" s="366"/>
      <c r="B133" s="367"/>
      <c r="C133" s="367"/>
      <c r="D133" s="367"/>
      <c r="E133" s="367"/>
      <c r="F133" s="368">
        <v>2.6095729715471031E-2</v>
      </c>
      <c r="G133" s="105" t="s">
        <v>68</v>
      </c>
      <c r="H133" s="105"/>
      <c r="I133" s="105"/>
      <c r="J133" s="441"/>
      <c r="K133" s="105"/>
      <c r="L133" s="105"/>
      <c r="M133" s="105"/>
      <c r="N133" s="105"/>
      <c r="O133" s="105"/>
      <c r="P133" s="105"/>
    </row>
    <row r="134" spans="1:16" s="34" customFormat="1" ht="15" customHeight="1">
      <c r="A134" s="366"/>
      <c r="B134" s="367"/>
      <c r="C134" s="367"/>
      <c r="D134" s="367"/>
      <c r="E134" s="367"/>
      <c r="F134" s="368">
        <v>0.12255594051914101</v>
      </c>
      <c r="G134" s="105" t="s">
        <v>395</v>
      </c>
      <c r="H134" s="105"/>
      <c r="I134" s="105"/>
      <c r="J134" s="441"/>
      <c r="K134" s="105"/>
      <c r="L134" s="105"/>
      <c r="M134" s="105"/>
      <c r="N134" s="105"/>
      <c r="O134" s="105"/>
      <c r="P134" s="105"/>
    </row>
    <row r="135" spans="1:16" s="34" customFormat="1" ht="15" customHeight="1">
      <c r="A135" s="366"/>
      <c r="B135" s="367"/>
      <c r="C135" s="367"/>
      <c r="D135" s="367"/>
      <c r="E135" s="367"/>
      <c r="F135" s="368">
        <v>0.24493243316677768</v>
      </c>
      <c r="G135" s="105" t="s">
        <v>69</v>
      </c>
      <c r="H135" s="105"/>
      <c r="I135" s="105"/>
      <c r="J135" s="441"/>
      <c r="K135" s="105"/>
      <c r="L135" s="105"/>
      <c r="M135" s="105"/>
      <c r="N135" s="105"/>
      <c r="O135" s="105"/>
      <c r="P135" s="105"/>
    </row>
    <row r="136" spans="1:16" s="34" customFormat="1" ht="15" customHeight="1">
      <c r="A136" s="366"/>
      <c r="B136" s="367"/>
      <c r="C136" s="367"/>
      <c r="D136" s="367"/>
      <c r="E136" s="367"/>
      <c r="F136" s="368">
        <v>0.31021189774649705</v>
      </c>
      <c r="G136" s="105" t="s">
        <v>70</v>
      </c>
      <c r="H136" s="105"/>
      <c r="I136" s="105"/>
      <c r="J136" s="441"/>
      <c r="K136" s="105"/>
      <c r="L136" s="105"/>
      <c r="M136" s="105"/>
      <c r="N136" s="105"/>
      <c r="O136" s="105"/>
      <c r="P136" s="105"/>
    </row>
    <row r="137" spans="1:16" s="34" customFormat="1" ht="15" customHeight="1">
      <c r="A137" s="366"/>
      <c r="B137" s="367"/>
      <c r="C137" s="367"/>
      <c r="D137" s="367"/>
      <c r="E137" s="367"/>
      <c r="F137" s="368">
        <v>0.24269844000144719</v>
      </c>
      <c r="G137" s="105" t="s">
        <v>71</v>
      </c>
      <c r="H137" s="105"/>
      <c r="I137" s="105"/>
      <c r="J137" s="441"/>
      <c r="K137" s="105"/>
      <c r="L137" s="105"/>
      <c r="M137" s="105"/>
      <c r="N137" s="105"/>
      <c r="O137" s="105"/>
      <c r="P137" s="105"/>
    </row>
    <row r="138" spans="1:16" s="34" customFormat="1" ht="15" customHeight="1">
      <c r="A138" s="366"/>
      <c r="B138" s="367"/>
      <c r="C138" s="367"/>
      <c r="D138" s="367"/>
      <c r="E138" s="367"/>
      <c r="F138" s="368">
        <v>5.1530328066936804E-2</v>
      </c>
      <c r="G138" s="105" t="s">
        <v>819</v>
      </c>
      <c r="H138" s="105"/>
      <c r="I138" s="105"/>
      <c r="J138" s="441"/>
      <c r="K138" s="105"/>
      <c r="L138" s="105"/>
      <c r="M138" s="105"/>
      <c r="N138" s="105"/>
      <c r="O138" s="105"/>
      <c r="P138" s="105"/>
    </row>
    <row r="139" spans="1:16" s="34" customFormat="1" ht="15" customHeight="1">
      <c r="A139" s="366"/>
      <c r="B139" s="367"/>
      <c r="C139" s="367"/>
      <c r="D139" s="367"/>
      <c r="E139" s="367"/>
      <c r="F139" s="458"/>
      <c r="G139" s="105"/>
      <c r="H139" s="105"/>
      <c r="I139" s="105"/>
      <c r="J139" s="441"/>
      <c r="K139" s="105"/>
      <c r="L139" s="105"/>
      <c r="M139" s="105"/>
      <c r="N139" s="105"/>
      <c r="O139" s="105"/>
      <c r="P139" s="105"/>
    </row>
    <row r="140" spans="1:16" s="34" customFormat="1" ht="15" customHeight="1">
      <c r="A140" s="366"/>
      <c r="B140" s="367"/>
      <c r="C140" s="367"/>
      <c r="D140" s="367"/>
      <c r="E140" s="367"/>
      <c r="F140" s="105"/>
      <c r="G140" s="105"/>
      <c r="H140" s="105"/>
      <c r="I140" s="105"/>
      <c r="J140" s="441"/>
      <c r="K140" s="105"/>
      <c r="L140" s="105"/>
      <c r="M140" s="105"/>
      <c r="N140" s="105"/>
      <c r="O140" s="105"/>
      <c r="P140" s="105"/>
    </row>
    <row r="141" spans="1:16" s="34" customFormat="1" ht="15" customHeight="1">
      <c r="A141" s="366"/>
      <c r="B141" s="367"/>
      <c r="C141" s="367"/>
      <c r="D141" s="367"/>
      <c r="E141" s="367"/>
      <c r="F141" s="105"/>
      <c r="G141" s="105"/>
      <c r="H141" s="105"/>
      <c r="I141" s="105"/>
      <c r="J141" s="105"/>
      <c r="K141" s="105"/>
      <c r="L141" s="105"/>
      <c r="M141" s="105"/>
      <c r="N141" s="105"/>
      <c r="O141" s="105"/>
      <c r="P141" s="105"/>
    </row>
    <row r="142" spans="1:16" s="34" customFormat="1" ht="15" customHeight="1">
      <c r="A142" s="366"/>
      <c r="B142" s="367"/>
      <c r="C142" s="367"/>
      <c r="D142" s="367"/>
      <c r="E142" s="367"/>
      <c r="F142" s="105"/>
      <c r="G142" s="105"/>
      <c r="H142" s="105"/>
      <c r="I142" s="105"/>
      <c r="J142" s="105"/>
      <c r="K142" s="105"/>
      <c r="L142" s="105"/>
      <c r="M142" s="105"/>
      <c r="N142" s="105"/>
      <c r="O142" s="105"/>
      <c r="P142" s="105"/>
    </row>
    <row r="143" spans="1:16" s="34" customFormat="1" ht="15" customHeight="1">
      <c r="A143" s="366"/>
      <c r="B143" s="367"/>
      <c r="C143" s="367"/>
      <c r="D143" s="367"/>
      <c r="E143" s="367"/>
      <c r="F143" s="105"/>
      <c r="G143" s="105"/>
      <c r="H143" s="105"/>
      <c r="I143" s="105"/>
      <c r="J143" s="105"/>
      <c r="K143" s="105"/>
      <c r="L143" s="105"/>
      <c r="M143" s="105"/>
      <c r="N143" s="105"/>
      <c r="O143" s="105"/>
      <c r="P143" s="105"/>
    </row>
    <row r="144" spans="1:16" s="34" customFormat="1" ht="15" customHeight="1">
      <c r="A144" s="366"/>
      <c r="B144" s="367"/>
      <c r="C144" s="367"/>
      <c r="D144" s="367"/>
      <c r="E144" s="367"/>
      <c r="F144" s="105"/>
      <c r="G144" s="105"/>
      <c r="H144" s="105"/>
      <c r="I144" s="105"/>
      <c r="J144" s="105"/>
      <c r="K144" s="105"/>
      <c r="L144" s="105"/>
      <c r="M144" s="105"/>
      <c r="N144" s="105"/>
      <c r="O144" s="105"/>
      <c r="P144" s="105"/>
    </row>
    <row r="145" spans="1:16" s="34" customFormat="1" ht="15" customHeight="1">
      <c r="A145" s="366"/>
      <c r="B145" s="367"/>
      <c r="C145" s="367"/>
      <c r="D145" s="367"/>
      <c r="E145" s="367"/>
      <c r="F145" s="105"/>
      <c r="G145" s="105"/>
      <c r="H145" s="105"/>
      <c r="I145" s="105"/>
      <c r="J145" s="105"/>
      <c r="K145" s="105"/>
      <c r="L145" s="105"/>
      <c r="M145" s="105"/>
      <c r="N145" s="105"/>
      <c r="O145" s="105"/>
      <c r="P145" s="105"/>
    </row>
    <row r="146" spans="1:16" s="34" customFormat="1" ht="15" customHeight="1">
      <c r="A146" s="366"/>
      <c r="B146" s="367"/>
      <c r="C146" s="367"/>
      <c r="D146" s="367"/>
      <c r="E146" s="367"/>
      <c r="F146" s="105"/>
      <c r="G146" s="105"/>
      <c r="H146" s="105"/>
      <c r="I146" s="105"/>
      <c r="J146" s="105"/>
      <c r="K146" s="105"/>
      <c r="L146" s="105"/>
      <c r="M146" s="105"/>
      <c r="N146" s="105"/>
      <c r="O146" s="105"/>
      <c r="P146" s="105"/>
    </row>
    <row r="147" spans="1:16" s="286" customFormat="1" ht="15" customHeight="1">
      <c r="A147" s="88"/>
      <c r="B147" s="88"/>
      <c r="C147" s="88"/>
      <c r="D147" s="88"/>
      <c r="E147" s="88"/>
      <c r="F147" s="361"/>
      <c r="G147" s="361"/>
      <c r="H147" s="361"/>
      <c r="I147" s="361"/>
      <c r="J147" s="361"/>
      <c r="K147" s="361"/>
      <c r="L147" s="361"/>
      <c r="M147" s="361"/>
      <c r="N147" s="361"/>
      <c r="O147" s="361"/>
      <c r="P147" s="361"/>
    </row>
    <row r="148" spans="1:16" ht="20.100000000000001" customHeight="1">
      <c r="A148" s="585" t="s">
        <v>685</v>
      </c>
      <c r="B148" s="585"/>
      <c r="C148" s="585"/>
      <c r="D148" s="585"/>
      <c r="E148" s="585"/>
    </row>
    <row r="149" spans="1:16" s="286" customFormat="1" ht="15" customHeight="1">
      <c r="A149" s="579" t="s">
        <v>74</v>
      </c>
      <c r="B149" s="138"/>
      <c r="C149" s="138"/>
      <c r="D149" s="138"/>
      <c r="E149" s="138"/>
      <c r="F149" s="361"/>
      <c r="G149" s="361"/>
      <c r="H149" s="361"/>
      <c r="I149" s="361"/>
      <c r="J149" s="361"/>
      <c r="K149" s="361"/>
      <c r="L149" s="361"/>
      <c r="M149" s="361"/>
      <c r="N149" s="361"/>
      <c r="O149" s="361"/>
      <c r="P149" s="361"/>
    </row>
    <row r="150" spans="1:16" s="77" customFormat="1" ht="15" customHeight="1">
      <c r="A150" s="2562" t="s">
        <v>53</v>
      </c>
      <c r="B150" s="2607">
        <v>2009</v>
      </c>
      <c r="C150" s="2607"/>
      <c r="D150" s="2608" t="s">
        <v>942</v>
      </c>
      <c r="E150" s="2607"/>
      <c r="F150" s="278"/>
      <c r="G150" s="278"/>
      <c r="H150" s="278"/>
      <c r="I150" s="278"/>
      <c r="J150" s="278"/>
      <c r="K150" s="278"/>
      <c r="L150" s="278"/>
      <c r="M150" s="278"/>
      <c r="N150" s="278"/>
      <c r="O150" s="278"/>
      <c r="P150" s="278"/>
    </row>
    <row r="151" spans="1:16" s="77" customFormat="1" ht="15" customHeight="1">
      <c r="A151" s="2563"/>
      <c r="B151" s="369" t="s">
        <v>75</v>
      </c>
      <c r="C151" s="369" t="s">
        <v>76</v>
      </c>
      <c r="D151" s="369" t="s">
        <v>75</v>
      </c>
      <c r="E151" s="369" t="s">
        <v>76</v>
      </c>
      <c r="F151" s="278"/>
      <c r="G151" s="278"/>
      <c r="H151" s="278"/>
      <c r="I151" s="278"/>
      <c r="J151" s="278"/>
      <c r="K151" s="278"/>
      <c r="L151" s="278"/>
      <c r="M151" s="278"/>
      <c r="N151" s="278"/>
      <c r="O151" s="278"/>
      <c r="P151" s="278"/>
    </row>
    <row r="152" spans="1:16" s="77" customFormat="1" ht="20.100000000000001" customHeight="1">
      <c r="A152" s="43" t="s">
        <v>234</v>
      </c>
      <c r="B152" s="365">
        <v>1592.9999999999998</v>
      </c>
      <c r="C152" s="365">
        <v>402.32</v>
      </c>
      <c r="D152" s="762">
        <v>1786.0000000000005</v>
      </c>
      <c r="E152" s="762">
        <v>450.9224161073825</v>
      </c>
      <c r="F152" s="278"/>
      <c r="G152" s="278"/>
      <c r="H152" s="278"/>
      <c r="I152" s="278"/>
      <c r="J152" s="278"/>
      <c r="K152" s="278"/>
      <c r="L152" s="278"/>
      <c r="M152" s="278"/>
      <c r="N152" s="278"/>
      <c r="O152" s="278"/>
      <c r="P152" s="278"/>
    </row>
    <row r="153" spans="1:16" s="77" customFormat="1" ht="20.100000000000001" customHeight="1">
      <c r="A153" s="110" t="s">
        <v>68</v>
      </c>
      <c r="B153" s="66">
        <v>57.5</v>
      </c>
      <c r="C153" s="66">
        <v>4.7699999999999996</v>
      </c>
      <c r="D153" s="773">
        <v>64.466415568110492</v>
      </c>
      <c r="E153" s="773">
        <v>5.3462416107382547</v>
      </c>
      <c r="F153" s="278"/>
      <c r="G153" s="278"/>
      <c r="H153" s="278"/>
      <c r="I153" s="278"/>
      <c r="J153" s="278"/>
      <c r="K153" s="278"/>
      <c r="L153" s="278"/>
      <c r="M153" s="278"/>
      <c r="N153" s="278"/>
      <c r="O153" s="278"/>
      <c r="P153" s="278"/>
    </row>
    <row r="154" spans="1:16" s="77" customFormat="1" ht="20.100000000000001" customHeight="1">
      <c r="A154" s="113" t="s">
        <v>395</v>
      </c>
      <c r="B154" s="66">
        <v>500.12</v>
      </c>
      <c r="C154" s="66">
        <v>173.53</v>
      </c>
      <c r="D154" s="773">
        <v>560.7120652856247</v>
      </c>
      <c r="E154" s="773">
        <v>194.49335570469796</v>
      </c>
      <c r="F154" s="278"/>
      <c r="G154" s="278"/>
      <c r="H154" s="278"/>
      <c r="I154" s="278"/>
      <c r="J154" s="278"/>
      <c r="K154" s="278"/>
      <c r="L154" s="278"/>
      <c r="M154" s="278"/>
      <c r="N154" s="278"/>
      <c r="O154" s="278"/>
      <c r="P154" s="278"/>
    </row>
    <row r="155" spans="1:16" s="77" customFormat="1" ht="20.100000000000001" customHeight="1">
      <c r="A155" s="110" t="s">
        <v>70</v>
      </c>
      <c r="B155" s="66">
        <v>468.5</v>
      </c>
      <c r="C155" s="66">
        <v>69.78</v>
      </c>
      <c r="D155" s="773">
        <v>525.26114249843067</v>
      </c>
      <c r="E155" s="773">
        <v>78.20979865771811</v>
      </c>
      <c r="F155" s="278"/>
      <c r="G155" s="278"/>
      <c r="H155" s="278"/>
      <c r="I155" s="278"/>
      <c r="J155" s="278"/>
      <c r="K155" s="278"/>
      <c r="L155" s="278"/>
      <c r="M155" s="278"/>
      <c r="N155" s="278"/>
      <c r="O155" s="278"/>
      <c r="P155" s="278"/>
    </row>
    <row r="156" spans="1:16" s="77" customFormat="1" ht="20.100000000000001" customHeight="1">
      <c r="A156" s="113" t="s">
        <v>71</v>
      </c>
      <c r="B156" s="66">
        <v>557.48</v>
      </c>
      <c r="C156" s="66">
        <v>153.16999999999999</v>
      </c>
      <c r="D156" s="773">
        <v>625.02151914626495</v>
      </c>
      <c r="E156" s="773">
        <v>171.67375838926171</v>
      </c>
      <c r="F156" s="278"/>
      <c r="G156" s="278"/>
      <c r="H156" s="278"/>
      <c r="I156" s="278"/>
      <c r="J156" s="278"/>
      <c r="K156" s="278"/>
      <c r="L156" s="278"/>
      <c r="M156" s="278"/>
      <c r="N156" s="278"/>
      <c r="O156" s="278"/>
      <c r="P156" s="278"/>
    </row>
    <row r="157" spans="1:16" s="77" customFormat="1" ht="20.100000000000001" customHeight="1">
      <c r="A157" s="110" t="s">
        <v>819</v>
      </c>
      <c r="B157" s="66">
        <v>2.0699999999999998</v>
      </c>
      <c r="C157" s="66" t="s">
        <v>644</v>
      </c>
      <c r="D157" s="773">
        <v>2.3207909604519772</v>
      </c>
      <c r="E157" s="774" t="s">
        <v>644</v>
      </c>
      <c r="F157" s="278"/>
      <c r="G157" s="278"/>
      <c r="H157" s="278"/>
      <c r="I157" s="278"/>
      <c r="J157" s="278"/>
      <c r="K157" s="278"/>
      <c r="L157" s="278"/>
      <c r="M157" s="278"/>
      <c r="N157" s="278"/>
      <c r="O157" s="278"/>
      <c r="P157" s="278"/>
    </row>
    <row r="158" spans="1:16" s="77" customFormat="1" ht="20.100000000000001" customHeight="1">
      <c r="A158" s="109" t="s">
        <v>72</v>
      </c>
      <c r="B158" s="67">
        <v>7.33</v>
      </c>
      <c r="C158" s="67">
        <v>1.07</v>
      </c>
      <c r="D158" s="775">
        <v>8.2180665411173877</v>
      </c>
      <c r="E158" s="775">
        <v>1.1992617449664429</v>
      </c>
      <c r="F158" s="278"/>
      <c r="G158" s="278"/>
      <c r="H158" s="278"/>
      <c r="I158" s="278"/>
      <c r="J158" s="278"/>
      <c r="K158" s="278"/>
      <c r="L158" s="278"/>
      <c r="M158" s="278"/>
      <c r="N158" s="278"/>
      <c r="O158" s="278"/>
      <c r="P158" s="278"/>
    </row>
    <row r="159" spans="1:16" s="286" customFormat="1" ht="15" customHeight="1">
      <c r="A159" s="88" t="s">
        <v>512</v>
      </c>
      <c r="B159" s="177"/>
      <c r="C159" s="177"/>
      <c r="D159" s="177"/>
      <c r="E159" s="177"/>
      <c r="F159" s="361"/>
      <c r="G159" s="361"/>
      <c r="H159" s="361"/>
      <c r="I159" s="361"/>
      <c r="J159" s="361"/>
      <c r="K159" s="361"/>
      <c r="L159" s="361"/>
      <c r="M159" s="361"/>
      <c r="N159" s="361"/>
      <c r="O159" s="361"/>
      <c r="P159" s="361"/>
    </row>
    <row r="160" spans="1:16" s="286" customFormat="1" ht="15" customHeight="1">
      <c r="A160" s="104" t="s">
        <v>416</v>
      </c>
      <c r="B160" s="138"/>
      <c r="C160" s="138"/>
      <c r="D160" s="138"/>
      <c r="E160" s="138"/>
      <c r="F160" s="361"/>
      <c r="G160" s="361"/>
      <c r="H160" s="361"/>
      <c r="I160" s="361"/>
      <c r="J160" s="361"/>
      <c r="K160" s="361"/>
      <c r="L160" s="361"/>
      <c r="M160" s="361"/>
      <c r="N160" s="361"/>
      <c r="O160" s="361"/>
      <c r="P160" s="361"/>
    </row>
    <row r="161" spans="1:16" s="286" customFormat="1" ht="15" customHeight="1">
      <c r="A161" s="104"/>
      <c r="B161" s="138"/>
      <c r="C161" s="138"/>
      <c r="D161" s="138"/>
      <c r="E161" s="138"/>
      <c r="F161" s="361"/>
      <c r="G161" s="361"/>
      <c r="H161" s="361"/>
      <c r="I161" s="361"/>
      <c r="J161" s="361"/>
      <c r="K161" s="361"/>
      <c r="L161" s="361"/>
      <c r="M161" s="361"/>
      <c r="N161" s="361"/>
      <c r="O161" s="361"/>
      <c r="P161" s="361"/>
    </row>
    <row r="162" spans="1:16" ht="20.100000000000001" customHeight="1">
      <c r="A162" s="585" t="s">
        <v>799</v>
      </c>
      <c r="B162" s="585"/>
      <c r="C162" s="585"/>
      <c r="D162" s="585"/>
      <c r="E162" s="585"/>
    </row>
    <row r="163" spans="1:16" s="286" customFormat="1" ht="15" customHeight="1">
      <c r="A163" s="249" t="s">
        <v>63</v>
      </c>
      <c r="B163" s="138"/>
      <c r="C163" s="138"/>
      <c r="D163" s="138"/>
      <c r="E163" s="138"/>
      <c r="F163" s="361"/>
      <c r="G163" s="361"/>
      <c r="H163" s="361"/>
      <c r="I163" s="361"/>
      <c r="J163" s="361"/>
      <c r="K163" s="361"/>
      <c r="L163" s="361"/>
      <c r="M163" s="361"/>
      <c r="N163" s="361"/>
      <c r="O163" s="361"/>
      <c r="P163" s="361"/>
    </row>
    <row r="164" spans="1:16" s="77" customFormat="1" ht="20.100000000000001" customHeight="1">
      <c r="A164" s="26" t="s">
        <v>53</v>
      </c>
      <c r="B164" s="27">
        <v>2005</v>
      </c>
      <c r="C164" s="27">
        <v>2009</v>
      </c>
      <c r="D164" s="27">
        <v>2010</v>
      </c>
      <c r="E164" s="27">
        <v>2011</v>
      </c>
      <c r="F164" s="278"/>
      <c r="G164" s="278"/>
      <c r="H164" s="278"/>
      <c r="I164" s="278"/>
      <c r="J164" s="278"/>
      <c r="K164" s="278"/>
      <c r="L164" s="278"/>
      <c r="M164" s="278"/>
      <c r="N164" s="278"/>
      <c r="O164" s="278"/>
      <c r="P164" s="278"/>
    </row>
    <row r="165" spans="1:16" s="77" customFormat="1" ht="20.100000000000001" customHeight="1">
      <c r="A165" s="43" t="s">
        <v>234</v>
      </c>
      <c r="B165" s="364">
        <f>SUM(B166:B169)</f>
        <v>11035</v>
      </c>
      <c r="C165" s="364">
        <v>7390</v>
      </c>
      <c r="D165" s="68">
        <v>8288</v>
      </c>
      <c r="E165" s="68">
        <v>10001.547560000001</v>
      </c>
      <c r="F165" s="536"/>
      <c r="G165" s="278"/>
      <c r="H165" s="278"/>
      <c r="I165" s="278"/>
      <c r="J165" s="278"/>
      <c r="K165" s="278"/>
      <c r="L165" s="278"/>
      <c r="M165" s="278"/>
      <c r="N165" s="278"/>
      <c r="O165" s="278"/>
      <c r="P165" s="278"/>
    </row>
    <row r="166" spans="1:16" s="77" customFormat="1" ht="20.100000000000001" customHeight="1">
      <c r="A166" s="110" t="s">
        <v>69</v>
      </c>
      <c r="B166" s="651">
        <v>4628</v>
      </c>
      <c r="C166" s="651">
        <v>3608</v>
      </c>
      <c r="D166" s="69">
        <v>4269</v>
      </c>
      <c r="E166" s="69">
        <v>5208.7303010000005</v>
      </c>
      <c r="F166" s="536"/>
      <c r="G166" s="278"/>
      <c r="H166" s="278"/>
      <c r="I166" s="278"/>
      <c r="J166" s="278"/>
      <c r="K166" s="278"/>
      <c r="L166" s="278"/>
      <c r="M166" s="278"/>
      <c r="N166" s="278"/>
      <c r="O166" s="278"/>
      <c r="P166" s="278"/>
    </row>
    <row r="167" spans="1:16" s="77" customFormat="1" ht="20.100000000000001" customHeight="1">
      <c r="A167" s="110" t="s">
        <v>70</v>
      </c>
      <c r="B167" s="651">
        <v>3968</v>
      </c>
      <c r="C167" s="651">
        <v>2815</v>
      </c>
      <c r="D167" s="69">
        <v>3219</v>
      </c>
      <c r="E167" s="69">
        <v>3805.7637999999997</v>
      </c>
      <c r="F167" s="278"/>
      <c r="G167" s="278"/>
      <c r="H167" s="278"/>
      <c r="I167" s="278"/>
      <c r="J167" s="278"/>
      <c r="K167" s="278"/>
      <c r="L167" s="278"/>
      <c r="M167" s="278"/>
      <c r="N167" s="278"/>
      <c r="O167" s="278"/>
      <c r="P167" s="278"/>
    </row>
    <row r="168" spans="1:16" s="77" customFormat="1" ht="20.100000000000001" customHeight="1">
      <c r="A168" s="110" t="s">
        <v>71</v>
      </c>
      <c r="B168" s="651">
        <v>1783</v>
      </c>
      <c r="C168" s="651">
        <v>725</v>
      </c>
      <c r="D168" s="69">
        <v>679</v>
      </c>
      <c r="E168" s="69">
        <v>987.05345899999998</v>
      </c>
      <c r="F168" s="278"/>
      <c r="G168" s="278"/>
      <c r="H168" s="278"/>
      <c r="I168" s="278"/>
      <c r="J168" s="536"/>
      <c r="K168" s="278"/>
      <c r="L168" s="278"/>
      <c r="M168" s="278"/>
      <c r="N168" s="278"/>
      <c r="O168" s="278"/>
      <c r="P168" s="278"/>
    </row>
    <row r="169" spans="1:16" s="77" customFormat="1" ht="20.100000000000001" customHeight="1">
      <c r="A169" s="111" t="s">
        <v>819</v>
      </c>
      <c r="B169" s="651">
        <v>656</v>
      </c>
      <c r="C169" s="651">
        <v>242</v>
      </c>
      <c r="D169" s="69">
        <v>121</v>
      </c>
      <c r="E169" s="69" t="s">
        <v>644</v>
      </c>
      <c r="F169" s="278"/>
      <c r="G169" s="278"/>
      <c r="H169" s="278"/>
      <c r="I169" s="278"/>
      <c r="J169" s="278"/>
      <c r="K169" s="278"/>
      <c r="L169" s="278"/>
      <c r="M169" s="278"/>
      <c r="N169" s="278"/>
      <c r="O169" s="278"/>
      <c r="P169" s="278"/>
    </row>
    <row r="170" spans="1:16" s="286" customFormat="1" ht="15" customHeight="1">
      <c r="A170" s="88" t="s">
        <v>513</v>
      </c>
      <c r="B170" s="177"/>
      <c r="C170" s="177"/>
      <c r="D170" s="177"/>
      <c r="E170" s="177"/>
      <c r="F170" s="361"/>
      <c r="G170" s="361"/>
      <c r="H170" s="361"/>
      <c r="I170" s="361"/>
      <c r="J170" s="361"/>
      <c r="K170" s="361"/>
      <c r="L170" s="361"/>
      <c r="M170" s="361"/>
      <c r="N170" s="361"/>
      <c r="O170" s="361"/>
      <c r="P170" s="361"/>
    </row>
    <row r="171" spans="1:16" s="286" customFormat="1" ht="15" customHeight="1">
      <c r="A171" s="88"/>
      <c r="B171" s="88"/>
      <c r="C171" s="88"/>
      <c r="D171" s="88"/>
      <c r="E171" s="88"/>
      <c r="F171" s="361"/>
      <c r="G171" s="361"/>
      <c r="H171" s="361"/>
      <c r="I171" s="361"/>
      <c r="J171" s="361"/>
      <c r="K171" s="361"/>
      <c r="L171" s="361"/>
      <c r="M171" s="361"/>
      <c r="N171" s="361"/>
      <c r="O171" s="361"/>
      <c r="P171" s="361"/>
    </row>
    <row r="172" spans="1:16" ht="20.100000000000001" customHeight="1">
      <c r="A172" s="585" t="s">
        <v>798</v>
      </c>
      <c r="B172" s="585"/>
      <c r="C172" s="585"/>
      <c r="D172" s="585"/>
      <c r="E172" s="585"/>
    </row>
    <row r="173" spans="1:16" s="286" customFormat="1" ht="15" customHeight="1">
      <c r="A173" s="249" t="s">
        <v>62</v>
      </c>
      <c r="B173" s="138"/>
      <c r="C173" s="138"/>
      <c r="D173" s="138"/>
      <c r="E173" s="138"/>
      <c r="F173" s="361"/>
      <c r="G173" s="361"/>
      <c r="H173" s="361"/>
      <c r="I173" s="361"/>
      <c r="J173" s="361"/>
      <c r="K173" s="361"/>
      <c r="L173" s="361"/>
      <c r="M173" s="361"/>
      <c r="N173" s="361"/>
      <c r="O173" s="361"/>
      <c r="P173" s="361"/>
    </row>
    <row r="174" spans="1:16" s="77" customFormat="1" ht="20.100000000000001" customHeight="1">
      <c r="A174" s="26" t="s">
        <v>53</v>
      </c>
      <c r="B174" s="27">
        <v>2005</v>
      </c>
      <c r="C174" s="27">
        <v>2009</v>
      </c>
      <c r="D174" s="27">
        <v>2010</v>
      </c>
      <c r="E174" s="27">
        <v>2011</v>
      </c>
      <c r="F174" s="278"/>
      <c r="G174" s="278"/>
      <c r="H174" s="278"/>
      <c r="I174" s="278"/>
      <c r="J174" s="278"/>
      <c r="K174" s="278"/>
      <c r="L174" s="278"/>
      <c r="M174" s="278"/>
      <c r="N174" s="278"/>
      <c r="O174" s="278"/>
      <c r="P174" s="278"/>
    </row>
    <row r="175" spans="1:16" s="77" customFormat="1" ht="20.100000000000001" customHeight="1">
      <c r="A175" s="110" t="s">
        <v>69</v>
      </c>
      <c r="B175" s="651">
        <v>479</v>
      </c>
      <c r="C175" s="651">
        <v>538.21570153490211</v>
      </c>
      <c r="D175" s="69">
        <v>706.5638546933086</v>
      </c>
      <c r="E175" s="69">
        <v>924.36985185390586</v>
      </c>
      <c r="F175" s="278"/>
      <c r="G175" s="278"/>
      <c r="H175" s="278"/>
      <c r="I175" s="278"/>
      <c r="J175" s="278"/>
      <c r="K175" s="278"/>
      <c r="L175" s="278"/>
      <c r="M175" s="278"/>
      <c r="N175" s="278"/>
      <c r="O175" s="278"/>
      <c r="P175" s="278"/>
    </row>
    <row r="176" spans="1:16" s="77" customFormat="1" ht="20.100000000000001" customHeight="1">
      <c r="A176" s="110" t="s">
        <v>70</v>
      </c>
      <c r="B176" s="651">
        <v>484</v>
      </c>
      <c r="C176" s="651">
        <v>576.54624560325976</v>
      </c>
      <c r="D176" s="69">
        <v>719.54492783724254</v>
      </c>
      <c r="E176" s="69">
        <v>998.89139530677164</v>
      </c>
      <c r="F176" s="278"/>
      <c r="G176" s="278"/>
      <c r="H176" s="278"/>
      <c r="I176" s="278"/>
      <c r="J176" s="278"/>
      <c r="K176" s="278"/>
      <c r="L176" s="278"/>
      <c r="M176" s="278"/>
      <c r="N176" s="278"/>
      <c r="O176" s="278"/>
      <c r="P176" s="278"/>
    </row>
    <row r="177" spans="1:16" s="77" customFormat="1" ht="20.100000000000001" customHeight="1">
      <c r="A177" s="110" t="s">
        <v>71</v>
      </c>
      <c r="B177" s="651">
        <v>447</v>
      </c>
      <c r="C177" s="651">
        <v>550.72445190124893</v>
      </c>
      <c r="D177" s="69">
        <v>675.83098019563386</v>
      </c>
      <c r="E177" s="69">
        <v>938.8083072003094</v>
      </c>
      <c r="F177" s="278"/>
      <c r="G177" s="278"/>
      <c r="H177" s="278"/>
      <c r="I177" s="278"/>
      <c r="J177" s="278"/>
      <c r="K177" s="278"/>
      <c r="L177" s="278"/>
      <c r="M177" s="278"/>
      <c r="N177" s="278"/>
      <c r="O177" s="278"/>
      <c r="P177" s="278"/>
    </row>
    <row r="178" spans="1:16" s="77" customFormat="1" ht="20.100000000000001" customHeight="1">
      <c r="A178" s="111" t="s">
        <v>819</v>
      </c>
      <c r="B178" s="651">
        <v>263</v>
      </c>
      <c r="C178" s="651">
        <v>348.20344287365208</v>
      </c>
      <c r="D178" s="69">
        <v>473.84315863097135</v>
      </c>
      <c r="E178" s="69" t="s">
        <v>644</v>
      </c>
      <c r="F178" s="278"/>
      <c r="G178" s="278"/>
      <c r="H178" s="278"/>
      <c r="I178" s="278"/>
      <c r="J178" s="278"/>
      <c r="K178" s="278"/>
      <c r="L178" s="278"/>
      <c r="M178" s="278"/>
      <c r="N178" s="278"/>
      <c r="O178" s="278"/>
      <c r="P178" s="278"/>
    </row>
    <row r="179" spans="1:16" s="286" customFormat="1" ht="15" customHeight="1">
      <c r="A179" s="88" t="s">
        <v>513</v>
      </c>
      <c r="B179" s="177"/>
      <c r="C179" s="177"/>
      <c r="D179" s="177"/>
      <c r="E179" s="177"/>
      <c r="F179" s="361"/>
      <c r="G179" s="361"/>
      <c r="H179" s="361"/>
      <c r="I179" s="361"/>
      <c r="J179" s="361"/>
      <c r="K179" s="361"/>
      <c r="L179" s="361"/>
      <c r="M179" s="361"/>
      <c r="N179" s="361"/>
      <c r="O179" s="361"/>
      <c r="P179" s="361"/>
    </row>
    <row r="180" spans="1:16" ht="15" customHeight="1"/>
    <row r="181" spans="1:16" s="137" customFormat="1" ht="20.100000000000001" customHeight="1">
      <c r="A181" s="2570" t="s">
        <v>800</v>
      </c>
      <c r="B181" s="2570"/>
      <c r="C181" s="2570"/>
      <c r="D181" s="2570"/>
      <c r="E181" s="2570"/>
      <c r="F181" s="156"/>
      <c r="G181" s="156"/>
      <c r="H181" s="156"/>
      <c r="I181" s="156"/>
      <c r="J181" s="156"/>
      <c r="K181" s="156"/>
      <c r="L181" s="156"/>
      <c r="M181" s="156"/>
      <c r="N181" s="156"/>
      <c r="O181" s="156"/>
      <c r="P181" s="156"/>
    </row>
    <row r="182" spans="1:16">
      <c r="A182" s="688" t="s">
        <v>62</v>
      </c>
    </row>
    <row r="183" spans="1:16" s="34" customFormat="1" ht="15" customHeight="1">
      <c r="A183" s="366"/>
      <c r="B183" s="367"/>
      <c r="C183" s="367"/>
      <c r="D183" s="367"/>
      <c r="E183" s="367"/>
      <c r="F183" s="105"/>
      <c r="G183" s="105"/>
      <c r="H183" s="105"/>
      <c r="I183" s="105"/>
      <c r="J183" s="105"/>
      <c r="K183" s="105"/>
      <c r="L183" s="105"/>
      <c r="M183" s="105"/>
      <c r="N183" s="105"/>
      <c r="O183" s="105"/>
      <c r="P183" s="105"/>
    </row>
    <row r="184" spans="1:16" s="34" customFormat="1" ht="15" customHeight="1">
      <c r="A184" s="366"/>
      <c r="B184" s="367"/>
      <c r="C184" s="367"/>
      <c r="D184" s="367"/>
      <c r="E184" s="367"/>
      <c r="F184" s="105"/>
      <c r="G184" s="162">
        <v>2005</v>
      </c>
      <c r="H184" s="162">
        <v>2006</v>
      </c>
      <c r="I184" s="162">
        <v>2007</v>
      </c>
      <c r="J184" s="162">
        <v>2008</v>
      </c>
      <c r="K184" s="162">
        <v>2009</v>
      </c>
      <c r="L184" s="162">
        <v>2010</v>
      </c>
      <c r="M184" s="105">
        <v>2011</v>
      </c>
      <c r="N184" s="105"/>
      <c r="O184" s="105"/>
      <c r="P184" s="105"/>
    </row>
    <row r="185" spans="1:16" s="34" customFormat="1" ht="15" customHeight="1">
      <c r="A185" s="366"/>
      <c r="B185" s="367"/>
      <c r="C185" s="367"/>
      <c r="D185" s="367"/>
      <c r="E185" s="367"/>
      <c r="F185" s="461" t="s">
        <v>69</v>
      </c>
      <c r="G185" s="537">
        <v>479</v>
      </c>
      <c r="H185" s="538">
        <v>551</v>
      </c>
      <c r="I185" s="538">
        <v>658</v>
      </c>
      <c r="J185" s="538">
        <v>915</v>
      </c>
      <c r="K185" s="538">
        <v>538.21570153490211</v>
      </c>
      <c r="L185" s="538">
        <v>706.5638546933086</v>
      </c>
      <c r="M185" s="459">
        <v>924.36985185390586</v>
      </c>
      <c r="N185" s="105"/>
      <c r="O185" s="105"/>
      <c r="P185" s="105"/>
    </row>
    <row r="186" spans="1:16" s="34" customFormat="1" ht="15" customHeight="1">
      <c r="A186" s="366"/>
      <c r="B186" s="367"/>
      <c r="C186" s="367"/>
      <c r="D186" s="367"/>
      <c r="E186" s="367"/>
      <c r="F186" s="461" t="s">
        <v>70</v>
      </c>
      <c r="G186" s="537">
        <v>484</v>
      </c>
      <c r="H186" s="538">
        <v>639</v>
      </c>
      <c r="I186" s="538">
        <v>665</v>
      </c>
      <c r="J186" s="538">
        <v>1115</v>
      </c>
      <c r="K186" s="538">
        <v>576.54624560325976</v>
      </c>
      <c r="L186" s="538">
        <v>719.54492783724254</v>
      </c>
      <c r="M186" s="459">
        <v>998.89139530677164</v>
      </c>
      <c r="N186" s="105"/>
      <c r="O186" s="105"/>
      <c r="P186" s="105"/>
    </row>
    <row r="187" spans="1:16" s="34" customFormat="1" ht="15" customHeight="1">
      <c r="A187" s="366"/>
      <c r="B187" s="367"/>
      <c r="C187" s="367"/>
      <c r="D187" s="367"/>
      <c r="E187" s="367"/>
      <c r="F187" s="461" t="s">
        <v>71</v>
      </c>
      <c r="G187" s="537">
        <v>447</v>
      </c>
      <c r="H187" s="538">
        <v>594</v>
      </c>
      <c r="I187" s="538">
        <v>614</v>
      </c>
      <c r="J187" s="538">
        <v>1031</v>
      </c>
      <c r="K187" s="538">
        <v>550.72445190124893</v>
      </c>
      <c r="L187" s="538">
        <v>675.83098019563386</v>
      </c>
      <c r="M187" s="459">
        <v>938.8083072003094</v>
      </c>
      <c r="N187" s="105"/>
      <c r="O187" s="105"/>
      <c r="P187" s="105"/>
    </row>
    <row r="188" spans="1:16" s="34" customFormat="1" ht="15" customHeight="1">
      <c r="A188" s="366"/>
      <c r="B188" s="367"/>
      <c r="C188" s="367"/>
      <c r="D188" s="367"/>
      <c r="E188" s="367"/>
      <c r="F188" s="461" t="s">
        <v>820</v>
      </c>
      <c r="G188" s="537">
        <v>263</v>
      </c>
      <c r="H188" s="538">
        <v>321</v>
      </c>
      <c r="I188" s="538">
        <v>361</v>
      </c>
      <c r="J188" s="538">
        <v>545</v>
      </c>
      <c r="K188" s="538">
        <v>348.20344287365208</v>
      </c>
      <c r="L188" s="538">
        <v>473.84315863097135</v>
      </c>
      <c r="M188" s="459">
        <v>0</v>
      </c>
      <c r="N188" s="105"/>
      <c r="O188" s="105"/>
      <c r="P188" s="105"/>
    </row>
    <row r="189" spans="1:16" s="34" customFormat="1" ht="15" customHeight="1">
      <c r="A189" s="366"/>
      <c r="B189" s="367"/>
      <c r="C189" s="367"/>
      <c r="D189" s="367"/>
      <c r="E189" s="367"/>
      <c r="F189" s="461"/>
      <c r="G189" s="441"/>
      <c r="H189" s="441"/>
      <c r="I189" s="441"/>
      <c r="J189" s="441"/>
      <c r="K189" s="441"/>
      <c r="L189" s="441"/>
      <c r="M189" s="441"/>
      <c r="N189" s="105"/>
      <c r="O189" s="105"/>
      <c r="P189" s="105"/>
    </row>
    <row r="190" spans="1:16" s="34" customFormat="1" ht="15" customHeight="1">
      <c r="A190" s="366"/>
      <c r="B190" s="367"/>
      <c r="C190" s="367"/>
      <c r="D190" s="367"/>
      <c r="E190" s="367"/>
      <c r="F190" s="105"/>
      <c r="G190" s="105"/>
      <c r="H190" s="105"/>
      <c r="I190" s="105"/>
      <c r="J190" s="105"/>
      <c r="K190" s="105"/>
      <c r="L190" s="105"/>
      <c r="M190" s="105"/>
      <c r="N190" s="105"/>
      <c r="O190" s="105"/>
      <c r="P190" s="105"/>
    </row>
    <row r="191" spans="1:16" s="34" customFormat="1" ht="15" customHeight="1">
      <c r="A191" s="366"/>
      <c r="B191" s="367"/>
      <c r="C191" s="367"/>
      <c r="D191" s="367"/>
      <c r="E191" s="367"/>
      <c r="F191" s="105"/>
      <c r="G191" s="105"/>
      <c r="H191" s="105"/>
      <c r="I191" s="105"/>
      <c r="J191" s="105"/>
      <c r="K191" s="105"/>
      <c r="L191" s="105"/>
      <c r="M191" s="105"/>
      <c r="N191" s="105"/>
      <c r="O191" s="105"/>
      <c r="P191" s="105"/>
    </row>
    <row r="192" spans="1:16" s="34" customFormat="1" ht="15" customHeight="1">
      <c r="A192" s="366"/>
      <c r="B192" s="367"/>
      <c r="C192" s="367"/>
      <c r="D192" s="367"/>
      <c r="E192" s="367"/>
      <c r="F192" s="105"/>
      <c r="G192" s="105"/>
      <c r="H192" s="105"/>
      <c r="I192" s="105"/>
      <c r="J192" s="105"/>
      <c r="K192" s="105"/>
      <c r="L192" s="105"/>
      <c r="M192" s="105"/>
      <c r="N192" s="105"/>
      <c r="O192" s="105"/>
      <c r="P192" s="105"/>
    </row>
    <row r="193" spans="1:16" s="34" customFormat="1" ht="15" customHeight="1">
      <c r="A193" s="366"/>
      <c r="B193" s="367"/>
      <c r="C193" s="367"/>
      <c r="D193" s="367"/>
      <c r="E193" s="367"/>
      <c r="F193" s="105"/>
      <c r="G193" s="105"/>
      <c r="H193" s="105"/>
      <c r="I193" s="105"/>
      <c r="J193" s="105"/>
      <c r="K193" s="105"/>
      <c r="L193" s="105"/>
      <c r="M193" s="105"/>
      <c r="N193" s="105"/>
      <c r="O193" s="105"/>
      <c r="P193" s="105"/>
    </row>
    <row r="194" spans="1:16" s="34" customFormat="1" ht="15" customHeight="1">
      <c r="A194" s="366"/>
      <c r="B194" s="367"/>
      <c r="C194" s="367"/>
      <c r="D194" s="367"/>
      <c r="E194" s="367"/>
      <c r="F194" s="105"/>
      <c r="G194" s="105"/>
      <c r="H194" s="105"/>
      <c r="I194" s="105"/>
      <c r="J194" s="105"/>
      <c r="K194" s="105"/>
      <c r="L194" s="105"/>
      <c r="M194" s="105"/>
      <c r="N194" s="105"/>
      <c r="O194" s="105"/>
      <c r="P194" s="105"/>
    </row>
    <row r="195" spans="1:16" s="34" customFormat="1" ht="15" customHeight="1">
      <c r="A195" s="366"/>
      <c r="B195" s="367"/>
      <c r="C195" s="367"/>
      <c r="D195" s="367"/>
      <c r="E195" s="367"/>
      <c r="F195" s="105"/>
      <c r="G195" s="105"/>
      <c r="H195" s="105"/>
      <c r="I195" s="105"/>
      <c r="J195" s="105"/>
      <c r="K195" s="105"/>
      <c r="L195" s="105"/>
      <c r="M195" s="105"/>
      <c r="N195" s="105"/>
      <c r="O195" s="105"/>
      <c r="P195" s="105"/>
    </row>
    <row r="196" spans="1:16" s="34" customFormat="1" ht="15" customHeight="1">
      <c r="A196" s="366"/>
      <c r="B196" s="367"/>
      <c r="C196" s="367"/>
      <c r="D196" s="367"/>
      <c r="E196" s="367"/>
      <c r="F196" s="105"/>
      <c r="G196" s="105"/>
      <c r="H196" s="105"/>
      <c r="I196" s="105"/>
      <c r="J196" s="105"/>
      <c r="K196" s="105"/>
      <c r="L196" s="105"/>
      <c r="M196" s="105"/>
      <c r="N196" s="105"/>
      <c r="O196" s="105"/>
      <c r="P196" s="105"/>
    </row>
    <row r="197" spans="1:16" s="34" customFormat="1" ht="15" customHeight="1">
      <c r="A197" s="366"/>
      <c r="B197" s="367"/>
      <c r="C197" s="367"/>
      <c r="D197" s="367"/>
      <c r="E197" s="367"/>
      <c r="F197" s="105"/>
      <c r="G197" s="105"/>
      <c r="H197" s="105"/>
      <c r="I197" s="105"/>
      <c r="J197" s="105"/>
      <c r="K197" s="105"/>
      <c r="L197" s="105"/>
      <c r="M197" s="105"/>
      <c r="N197" s="105"/>
      <c r="O197" s="105"/>
      <c r="P197" s="105"/>
    </row>
    <row r="198" spans="1:16" s="34" customFormat="1" ht="15" customHeight="1">
      <c r="A198" s="366"/>
      <c r="B198" s="367"/>
      <c r="C198" s="367"/>
      <c r="D198" s="367"/>
      <c r="E198" s="367"/>
      <c r="F198" s="105"/>
      <c r="G198" s="105"/>
      <c r="H198" s="105"/>
      <c r="I198" s="105"/>
      <c r="J198" s="105"/>
      <c r="K198" s="105"/>
      <c r="L198" s="105"/>
      <c r="M198" s="105"/>
      <c r="N198" s="105"/>
      <c r="O198" s="105"/>
      <c r="P198" s="105"/>
    </row>
    <row r="199" spans="1:16" s="34" customFormat="1" ht="15" customHeight="1">
      <c r="A199" s="366"/>
      <c r="B199" s="367"/>
      <c r="C199" s="367"/>
      <c r="D199" s="367"/>
      <c r="E199" s="367"/>
      <c r="F199" s="105"/>
      <c r="G199" s="105"/>
      <c r="H199" s="105"/>
      <c r="I199" s="105"/>
      <c r="J199" s="105"/>
      <c r="K199" s="105"/>
      <c r="L199" s="105"/>
      <c r="M199" s="105"/>
      <c r="N199" s="105"/>
      <c r="O199" s="105"/>
      <c r="P199" s="105"/>
    </row>
    <row r="200" spans="1:16" s="34" customFormat="1" ht="15" customHeight="1">
      <c r="A200" s="366"/>
      <c r="B200" s="367"/>
      <c r="C200" s="367"/>
      <c r="D200" s="367"/>
      <c r="E200" s="367"/>
      <c r="F200" s="105"/>
      <c r="G200" s="105"/>
      <c r="H200" s="105"/>
      <c r="I200" s="105"/>
      <c r="J200" s="105"/>
      <c r="K200" s="105"/>
      <c r="L200" s="105"/>
      <c r="M200" s="105"/>
      <c r="N200" s="105"/>
      <c r="O200" s="105"/>
      <c r="P200" s="105"/>
    </row>
    <row r="201" spans="1:16" s="34" customFormat="1" ht="15" customHeight="1">
      <c r="A201" s="366"/>
      <c r="B201" s="367"/>
      <c r="C201" s="367"/>
      <c r="D201" s="367"/>
      <c r="E201" s="367"/>
      <c r="F201" s="105"/>
      <c r="G201" s="105"/>
      <c r="H201" s="105"/>
      <c r="I201" s="105"/>
      <c r="J201" s="105"/>
      <c r="K201" s="105"/>
      <c r="L201" s="105"/>
      <c r="M201" s="105"/>
      <c r="N201" s="105"/>
      <c r="O201" s="105"/>
      <c r="P201" s="105"/>
    </row>
  </sheetData>
  <protectedRanges>
    <protectedRange sqref="B32:E36" name="Range1_8"/>
    <protectedRange sqref="B43:D44 B46:D48" name="Range1_9"/>
    <protectedRange sqref="D69:E73" name="Range1_11"/>
    <protectedRange sqref="D108:D109 D102:D103 D105:D106 B110:D110" name="Range1_3_1_1"/>
    <protectedRange sqref="B108:C109 B105:C106 B102:C103" name="Range1_14_1"/>
    <protectedRange sqref="D118:E125" name="Range1_3"/>
    <protectedRange sqref="B118:C125" name="Range1_15"/>
    <protectedRange sqref="D165:E169" name="Range1_17"/>
    <protectedRange sqref="B153:C158" name="Range1_3_1"/>
    <protectedRange sqref="D153:E158" name="Range1_15_1"/>
    <protectedRange sqref="D175:E178" name="Range1_17_1"/>
  </protectedRanges>
  <mergeCells count="11">
    <mergeCell ref="A181:E181"/>
    <mergeCell ref="A2:E2"/>
    <mergeCell ref="A12:D12"/>
    <mergeCell ref="B150:C150"/>
    <mergeCell ref="D54:E54"/>
    <mergeCell ref="D150:E150"/>
    <mergeCell ref="B54:C54"/>
    <mergeCell ref="A150:A151"/>
    <mergeCell ref="A54:A55"/>
    <mergeCell ref="A77:E77"/>
    <mergeCell ref="A128:E128"/>
  </mergeCells>
  <phoneticPr fontId="12" type="noConversion"/>
  <pageMargins left="0.7" right="0.7" top="0.75" bottom="0.56999999999999995" header="0.3" footer="0.3"/>
  <pageSetup paperSize="9" scale="82" orientation="portrait" r:id="rId1"/>
  <headerFooter>
    <oddFooter>&amp;C&amp;P</oddFooter>
  </headerFooter>
  <rowBreaks count="5" manualBreakCount="5">
    <brk id="14" max="4" man="1"/>
    <brk id="51" max="4" man="1"/>
    <brk id="97" max="4" man="1"/>
    <brk id="147" max="4" man="1"/>
    <brk id="171"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32"/>
  <sheetViews>
    <sheetView rightToLeft="1" view="pageBreakPreview" zoomScaleSheetLayoutView="100" workbookViewId="0"/>
  </sheetViews>
  <sheetFormatPr defaultRowHeight="14.25"/>
  <cols>
    <col min="1" max="1" width="45.7109375" style="137" customWidth="1"/>
    <col min="2" max="5" width="11.7109375" style="137" customWidth="1"/>
    <col min="6" max="12" width="9.140625" style="156"/>
    <col min="13" max="16384" width="9.140625" style="261"/>
  </cols>
  <sheetData>
    <row r="1" spans="1:12" ht="24.95" customHeight="1">
      <c r="A1" s="53" t="s">
        <v>442</v>
      </c>
    </row>
    <row r="2" spans="1:12" ht="170.1" customHeight="1">
      <c r="A2" s="2560" t="s">
        <v>871</v>
      </c>
      <c r="B2" s="2560"/>
      <c r="C2" s="2560"/>
      <c r="D2" s="2560"/>
      <c r="E2" s="2560"/>
    </row>
    <row r="3" spans="1:12" ht="15" customHeight="1"/>
    <row r="4" spans="1:12" ht="20.100000000000001" customHeight="1">
      <c r="A4" s="566" t="s">
        <v>557</v>
      </c>
      <c r="B4" s="24"/>
      <c r="C4" s="24"/>
      <c r="D4" s="24"/>
      <c r="E4" s="24"/>
    </row>
    <row r="5" spans="1:12" s="286" customFormat="1" ht="15" customHeight="1">
      <c r="A5" s="249" t="s">
        <v>148</v>
      </c>
      <c r="B5" s="274"/>
      <c r="C5" s="274"/>
      <c r="D5" s="274"/>
      <c r="E5" s="274"/>
      <c r="F5" s="361"/>
      <c r="G5" s="361"/>
      <c r="H5" s="361"/>
      <c r="I5" s="361"/>
      <c r="J5" s="361"/>
      <c r="K5" s="361"/>
      <c r="L5" s="361"/>
    </row>
    <row r="6" spans="1:12" s="77" customFormat="1" ht="15" customHeight="1">
      <c r="A6" s="2610" t="s">
        <v>53</v>
      </c>
      <c r="B6" s="2609">
        <v>2010</v>
      </c>
      <c r="C6" s="2609"/>
      <c r="D6" s="2609">
        <v>2011</v>
      </c>
      <c r="E6" s="2609"/>
      <c r="F6" s="278"/>
      <c r="G6" s="278"/>
      <c r="H6" s="278"/>
      <c r="I6" s="278"/>
      <c r="J6" s="278"/>
      <c r="K6" s="278"/>
      <c r="L6" s="278"/>
    </row>
    <row r="7" spans="1:12" s="77" customFormat="1" ht="15" customHeight="1">
      <c r="A7" s="2611"/>
      <c r="B7" s="27" t="s">
        <v>46</v>
      </c>
      <c r="C7" s="27" t="s">
        <v>116</v>
      </c>
      <c r="D7" s="27" t="s">
        <v>46</v>
      </c>
      <c r="E7" s="27" t="s">
        <v>116</v>
      </c>
      <c r="F7" s="278"/>
      <c r="G7" s="278"/>
      <c r="H7" s="278"/>
      <c r="I7" s="278"/>
      <c r="J7" s="278"/>
      <c r="K7" s="278"/>
      <c r="L7" s="278"/>
    </row>
    <row r="8" spans="1:12" s="77" customFormat="1" ht="20.100000000000001" customHeight="1">
      <c r="A8" s="653" t="s">
        <v>234</v>
      </c>
      <c r="B8" s="251">
        <v>2014567.52297635</v>
      </c>
      <c r="C8" s="251">
        <v>1324453.2159999995</v>
      </c>
      <c r="D8" s="251">
        <v>2789528</v>
      </c>
      <c r="E8" s="251">
        <v>2147657.7309999987</v>
      </c>
      <c r="F8" s="278"/>
      <c r="G8" s="278"/>
      <c r="H8" s="278"/>
      <c r="I8" s="278"/>
      <c r="J8" s="278"/>
      <c r="K8" s="278"/>
      <c r="L8" s="278"/>
    </row>
    <row r="9" spans="1:12" s="77" customFormat="1" ht="20.100000000000001" customHeight="1">
      <c r="A9" s="650" t="s">
        <v>60</v>
      </c>
      <c r="B9" s="252">
        <v>472011</v>
      </c>
      <c r="C9" s="252">
        <v>75034</v>
      </c>
      <c r="D9" s="252">
        <v>465159</v>
      </c>
      <c r="E9" s="252">
        <v>49134</v>
      </c>
      <c r="F9" s="278"/>
      <c r="G9" s="278"/>
      <c r="H9" s="278"/>
      <c r="I9" s="278"/>
      <c r="J9" s="278"/>
      <c r="K9" s="278"/>
      <c r="L9" s="278"/>
    </row>
    <row r="10" spans="1:12" s="77" customFormat="1" ht="20.100000000000001" customHeight="1">
      <c r="A10" s="650" t="s">
        <v>61</v>
      </c>
      <c r="B10" s="252">
        <v>688045</v>
      </c>
      <c r="C10" s="252">
        <v>557600</v>
      </c>
      <c r="D10" s="252">
        <v>704590</v>
      </c>
      <c r="E10" s="252">
        <v>662804.22900000005</v>
      </c>
      <c r="F10" s="278"/>
      <c r="G10" s="278"/>
      <c r="H10" s="278"/>
      <c r="I10" s="278"/>
      <c r="J10" s="278"/>
      <c r="K10" s="278"/>
      <c r="L10" s="278"/>
    </row>
    <row r="11" spans="1:12" s="77" customFormat="1" ht="20.100000000000001" customHeight="1">
      <c r="A11" s="650" t="s">
        <v>677</v>
      </c>
      <c r="B11" s="252">
        <v>716699.65029326989</v>
      </c>
      <c r="C11" s="252">
        <v>648411.02299999958</v>
      </c>
      <c r="D11" s="252">
        <v>1041747</v>
      </c>
      <c r="E11" s="252">
        <v>893618.01699999929</v>
      </c>
      <c r="F11" s="278"/>
      <c r="G11" s="278"/>
      <c r="H11" s="278"/>
      <c r="I11" s="278"/>
      <c r="J11" s="278"/>
      <c r="K11" s="278"/>
      <c r="L11" s="278"/>
    </row>
    <row r="12" spans="1:12" s="77" customFormat="1" ht="20.100000000000001" customHeight="1">
      <c r="A12" s="363" t="s">
        <v>678</v>
      </c>
      <c r="B12" s="33">
        <v>137811.87268307686</v>
      </c>
      <c r="C12" s="33">
        <v>43408.192999999985</v>
      </c>
      <c r="D12" s="252">
        <v>578032</v>
      </c>
      <c r="E12" s="252">
        <v>542101.48499999964</v>
      </c>
      <c r="F12" s="278"/>
      <c r="G12" s="278"/>
      <c r="H12" s="278"/>
      <c r="I12" s="278"/>
      <c r="J12" s="278"/>
      <c r="K12" s="278"/>
      <c r="L12" s="278"/>
    </row>
    <row r="13" spans="1:12" s="286" customFormat="1" ht="15" customHeight="1">
      <c r="A13" s="88" t="s">
        <v>39</v>
      </c>
      <c r="B13" s="177"/>
      <c r="C13" s="177"/>
      <c r="D13" s="177"/>
      <c r="E13" s="177"/>
      <c r="F13" s="361"/>
      <c r="G13" s="361"/>
      <c r="H13" s="361"/>
      <c r="I13" s="361"/>
      <c r="J13" s="361"/>
      <c r="K13" s="361"/>
      <c r="L13" s="361"/>
    </row>
    <row r="14" spans="1:12" s="286" customFormat="1" ht="15" customHeight="1">
      <c r="A14" s="88"/>
      <c r="B14" s="88"/>
      <c r="C14" s="88"/>
      <c r="D14" s="88"/>
      <c r="E14" s="88"/>
      <c r="F14" s="361"/>
      <c r="G14" s="361"/>
      <c r="H14" s="361"/>
      <c r="I14" s="361"/>
      <c r="J14" s="361"/>
      <c r="K14" s="361"/>
      <c r="L14" s="361"/>
    </row>
    <row r="15" spans="1:12" ht="20.100000000000001" customHeight="1">
      <c r="A15" s="566" t="s">
        <v>558</v>
      </c>
      <c r="B15" s="566"/>
      <c r="C15" s="566"/>
      <c r="D15" s="566"/>
      <c r="E15" s="566"/>
    </row>
    <row r="16" spans="1:12" s="286" customFormat="1" ht="15" customHeight="1">
      <c r="A16" s="249" t="s">
        <v>148</v>
      </c>
      <c r="B16" s="88"/>
      <c r="C16" s="88"/>
      <c r="D16" s="88"/>
      <c r="E16" s="274"/>
      <c r="F16" s="361"/>
      <c r="G16" s="361"/>
      <c r="H16" s="361"/>
      <c r="I16" s="361"/>
      <c r="J16" s="361"/>
      <c r="K16" s="361"/>
      <c r="L16" s="361"/>
    </row>
    <row r="17" spans="1:12" s="77" customFormat="1" ht="20.100000000000001" customHeight="1">
      <c r="A17" s="654" t="s">
        <v>53</v>
      </c>
      <c r="B17" s="27">
        <v>2007</v>
      </c>
      <c r="C17" s="27">
        <v>2009</v>
      </c>
      <c r="D17" s="27">
        <v>2010</v>
      </c>
      <c r="E17" s="27">
        <v>2011</v>
      </c>
      <c r="F17" s="278"/>
      <c r="G17" s="278"/>
      <c r="H17" s="278"/>
      <c r="I17" s="278"/>
      <c r="J17" s="278"/>
      <c r="K17" s="278"/>
      <c r="L17" s="278"/>
    </row>
    <row r="18" spans="1:12" s="77" customFormat="1" ht="20.100000000000001" customHeight="1">
      <c r="A18" s="655" t="s">
        <v>234</v>
      </c>
      <c r="B18" s="365">
        <v>113879</v>
      </c>
      <c r="C18" s="365">
        <v>81851</v>
      </c>
      <c r="D18" s="365">
        <v>99847.626999999949</v>
      </c>
      <c r="E18" s="365">
        <v>145645.03499999995</v>
      </c>
      <c r="F18" s="278"/>
      <c r="G18" s="278"/>
      <c r="H18" s="278"/>
      <c r="I18" s="278"/>
      <c r="J18" s="278"/>
      <c r="K18" s="278"/>
      <c r="L18" s="278"/>
    </row>
    <row r="19" spans="1:12" s="77" customFormat="1" ht="20.100000000000001" customHeight="1">
      <c r="A19" s="650" t="s">
        <v>61</v>
      </c>
      <c r="B19" s="33">
        <v>62355</v>
      </c>
      <c r="C19" s="190">
        <v>29299</v>
      </c>
      <c r="D19" s="33">
        <v>48394</v>
      </c>
      <c r="E19" s="33">
        <v>45836</v>
      </c>
      <c r="F19" s="278"/>
      <c r="G19" s="278"/>
      <c r="H19" s="278"/>
      <c r="I19" s="278"/>
      <c r="J19" s="278"/>
      <c r="K19" s="278"/>
      <c r="L19" s="278"/>
    </row>
    <row r="20" spans="1:12" s="77" customFormat="1" ht="20.100000000000001" customHeight="1">
      <c r="A20" s="650" t="s">
        <v>677</v>
      </c>
      <c r="B20" s="33">
        <v>51524</v>
      </c>
      <c r="C20" s="190">
        <v>52552</v>
      </c>
      <c r="D20" s="33">
        <v>47616.651999999958</v>
      </c>
      <c r="E20" s="33">
        <v>69523.834999999977</v>
      </c>
      <c r="F20" s="278"/>
      <c r="G20" s="278"/>
      <c r="H20" s="278"/>
      <c r="I20" s="278"/>
      <c r="J20" s="278"/>
      <c r="K20" s="278"/>
      <c r="L20" s="278"/>
    </row>
    <row r="21" spans="1:12" s="77" customFormat="1" ht="20.100000000000001" customHeight="1">
      <c r="A21" s="363" t="s">
        <v>678</v>
      </c>
      <c r="B21" s="33" t="s">
        <v>644</v>
      </c>
      <c r="C21" s="33" t="s">
        <v>644</v>
      </c>
      <c r="D21" s="33">
        <v>3836.9749999999894</v>
      </c>
      <c r="E21" s="33">
        <v>30285.199999999957</v>
      </c>
      <c r="F21" s="278"/>
      <c r="G21" s="278"/>
      <c r="H21" s="278"/>
      <c r="I21" s="278"/>
      <c r="J21" s="278"/>
      <c r="K21" s="278"/>
      <c r="L21" s="278"/>
    </row>
    <row r="22" spans="1:12" s="286" customFormat="1" ht="15" customHeight="1">
      <c r="A22" s="88" t="s">
        <v>39</v>
      </c>
      <c r="B22" s="177"/>
      <c r="C22" s="177"/>
      <c r="D22" s="177"/>
      <c r="E22" s="177"/>
      <c r="F22" s="361"/>
      <c r="G22" s="361"/>
      <c r="H22" s="361"/>
      <c r="I22" s="361"/>
      <c r="J22" s="361"/>
      <c r="K22" s="361"/>
      <c r="L22" s="361"/>
    </row>
    <row r="23" spans="1:12" s="286" customFormat="1" ht="15" customHeight="1">
      <c r="A23" s="88"/>
      <c r="B23" s="88"/>
      <c r="C23" s="88"/>
      <c r="D23" s="88"/>
      <c r="E23" s="88"/>
      <c r="F23" s="361"/>
      <c r="G23" s="361"/>
      <c r="H23" s="361"/>
      <c r="I23" s="361"/>
      <c r="J23" s="361"/>
      <c r="K23" s="361"/>
      <c r="L23" s="361"/>
    </row>
    <row r="24" spans="1:12" ht="20.100000000000001" customHeight="1">
      <c r="A24" s="566" t="s">
        <v>559</v>
      </c>
      <c r="B24" s="566"/>
      <c r="C24" s="566"/>
      <c r="D24" s="566"/>
      <c r="E24" s="566"/>
    </row>
    <row r="25" spans="1:12" s="286" customFormat="1" ht="15" customHeight="1">
      <c r="A25" s="249" t="s">
        <v>62</v>
      </c>
      <c r="B25" s="274"/>
      <c r="C25" s="274"/>
      <c r="D25" s="274"/>
      <c r="E25" s="274"/>
      <c r="F25" s="361"/>
      <c r="G25" s="361"/>
      <c r="H25" s="361"/>
      <c r="I25" s="361"/>
      <c r="J25" s="361"/>
      <c r="K25" s="361"/>
      <c r="L25" s="361"/>
    </row>
    <row r="26" spans="1:12" s="77" customFormat="1" ht="20.100000000000001" customHeight="1">
      <c r="A26" s="656" t="s">
        <v>53</v>
      </c>
      <c r="B26" s="27">
        <v>2007</v>
      </c>
      <c r="C26" s="27">
        <v>2009</v>
      </c>
      <c r="D26" s="27">
        <v>2010</v>
      </c>
      <c r="E26" s="27">
        <v>2011</v>
      </c>
      <c r="F26" s="278"/>
      <c r="G26" s="278"/>
      <c r="H26" s="278"/>
      <c r="I26" s="278"/>
      <c r="J26" s="278"/>
      <c r="K26" s="278"/>
      <c r="L26" s="278"/>
    </row>
    <row r="27" spans="1:12" s="77" customFormat="1" ht="20.100000000000001" customHeight="1">
      <c r="A27" s="657" t="s">
        <v>60</v>
      </c>
      <c r="B27" s="33">
        <v>257.2</v>
      </c>
      <c r="C27" s="33">
        <v>242</v>
      </c>
      <c r="D27" s="33">
        <v>351.19825708060995</v>
      </c>
      <c r="E27" s="33">
        <v>514.81481481481478</v>
      </c>
      <c r="F27" s="278"/>
      <c r="G27" s="278"/>
      <c r="H27" s="278"/>
      <c r="I27" s="278"/>
      <c r="J27" s="278"/>
      <c r="K27" s="278"/>
      <c r="L27" s="278"/>
    </row>
    <row r="28" spans="1:12" s="77" customFormat="1" ht="20.100000000000001" customHeight="1">
      <c r="A28" s="658" t="s">
        <v>61</v>
      </c>
      <c r="B28" s="33">
        <v>292.39999999999998</v>
      </c>
      <c r="C28" s="33">
        <v>284</v>
      </c>
      <c r="D28" s="33">
        <v>303.71873661787367</v>
      </c>
      <c r="E28" s="33">
        <v>440.25705381963746</v>
      </c>
      <c r="F28" s="278"/>
      <c r="G28" s="278"/>
      <c r="H28" s="278"/>
      <c r="I28" s="278"/>
      <c r="J28" s="278"/>
      <c r="K28" s="278"/>
      <c r="L28" s="278"/>
    </row>
    <row r="29" spans="1:12" s="77" customFormat="1" ht="20.100000000000001" customHeight="1">
      <c r="A29" s="658" t="s">
        <v>677</v>
      </c>
      <c r="B29" s="33">
        <v>1521</v>
      </c>
      <c r="C29" s="33">
        <v>1185</v>
      </c>
      <c r="D29" s="33">
        <v>1420.95163521782</v>
      </c>
      <c r="E29" s="33">
        <v>1487.1539620997148</v>
      </c>
      <c r="F29" s="278"/>
      <c r="G29" s="278"/>
      <c r="H29" s="278"/>
      <c r="I29" s="278"/>
      <c r="J29" s="278"/>
      <c r="K29" s="278"/>
      <c r="L29" s="278"/>
    </row>
    <row r="30" spans="1:12" s="77" customFormat="1" ht="20.100000000000001" customHeight="1">
      <c r="A30" s="112" t="s">
        <v>678</v>
      </c>
      <c r="B30" s="117" t="s">
        <v>644</v>
      </c>
      <c r="C30" s="33" t="s">
        <v>644</v>
      </c>
      <c r="D30" s="33">
        <v>1305.4108473985534</v>
      </c>
      <c r="E30" s="33">
        <v>1521.1151153631984</v>
      </c>
      <c r="F30" s="278"/>
      <c r="G30" s="278"/>
      <c r="H30" s="278"/>
      <c r="I30" s="278"/>
      <c r="J30" s="278"/>
      <c r="K30" s="278"/>
      <c r="L30" s="278"/>
    </row>
    <row r="31" spans="1:12" s="286" customFormat="1" ht="15" customHeight="1">
      <c r="A31" s="88" t="s">
        <v>39</v>
      </c>
      <c r="B31" s="177"/>
      <c r="C31" s="177"/>
      <c r="D31" s="177"/>
      <c r="E31" s="177"/>
      <c r="F31" s="361"/>
      <c r="G31" s="361"/>
      <c r="H31" s="361"/>
      <c r="I31" s="361"/>
      <c r="J31" s="361"/>
      <c r="K31" s="361"/>
      <c r="L31" s="361"/>
    </row>
    <row r="32" spans="1:12" s="286" customFormat="1" ht="15" customHeight="1">
      <c r="A32" s="30"/>
      <c r="B32" s="88"/>
      <c r="C32" s="88"/>
      <c r="D32" s="88"/>
      <c r="E32" s="88"/>
      <c r="F32" s="361"/>
      <c r="G32" s="361"/>
      <c r="H32" s="361"/>
      <c r="I32" s="361"/>
      <c r="J32" s="361"/>
      <c r="K32" s="361"/>
      <c r="L32" s="361"/>
    </row>
  </sheetData>
  <protectedRanges>
    <protectedRange sqref="D12:E12" name="Range1_7_1_2"/>
    <protectedRange sqref="B12:C12" name="Range1_18_2"/>
    <protectedRange sqref="B10:E11" name="Range1_2"/>
    <protectedRange sqref="B21:E21 B20 D20:E20" name="Range1_20"/>
    <protectedRange sqref="B27:E30" name="Range1_21"/>
  </protectedRanges>
  <mergeCells count="4">
    <mergeCell ref="A2:E2"/>
    <mergeCell ref="B6:C6"/>
    <mergeCell ref="D6:E6"/>
    <mergeCell ref="A6:A7"/>
  </mergeCells>
  <phoneticPr fontId="12" type="noConversion"/>
  <pageMargins left="0.7" right="0.7" top="0.75" bottom="0.56999999999999995" header="0.3" footer="0.3"/>
  <pageSetup paperSize="9" scale="82"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243"/>
  <sheetViews>
    <sheetView rightToLeft="1" view="pageBreakPreview" topLeftCell="A39" zoomScale="90" zoomScaleSheetLayoutView="90" workbookViewId="0">
      <selection activeCell="D59" sqref="D59"/>
    </sheetView>
  </sheetViews>
  <sheetFormatPr defaultRowHeight="14.25"/>
  <cols>
    <col min="1" max="1" width="45.7109375" style="137" customWidth="1"/>
    <col min="2" max="5" width="11.7109375" style="137" customWidth="1"/>
    <col min="6" max="6" width="9.140625" style="156"/>
    <col min="7" max="7" width="9.28515625" style="156" bestFit="1" customWidth="1"/>
    <col min="8" max="10" width="10.140625" style="156" bestFit="1" customWidth="1"/>
    <col min="11" max="13" width="9.140625" style="156"/>
    <col min="14" max="16384" width="9.140625" style="261"/>
  </cols>
  <sheetData>
    <row r="1" spans="1:13" ht="24.95" customHeight="1">
      <c r="A1" s="53" t="s">
        <v>443</v>
      </c>
    </row>
    <row r="2" spans="1:13" ht="200.1" customHeight="1">
      <c r="A2" s="2557" t="s">
        <v>2131</v>
      </c>
      <c r="B2" s="2557"/>
      <c r="C2" s="2557"/>
      <c r="D2" s="2557"/>
      <c r="E2" s="2557"/>
    </row>
    <row r="3" spans="1:13">
      <c r="A3" s="659"/>
      <c r="B3" s="659"/>
      <c r="C3" s="659"/>
      <c r="D3" s="659"/>
    </row>
    <row r="4" spans="1:13" ht="20.100000000000001" customHeight="1">
      <c r="A4" s="567" t="s">
        <v>516</v>
      </c>
      <c r="B4" s="70"/>
      <c r="C4" s="70"/>
      <c r="D4" s="70"/>
      <c r="E4" s="70"/>
    </row>
    <row r="5" spans="1:13" s="77" customFormat="1" ht="20.100000000000001" customHeight="1">
      <c r="A5" s="27" t="s">
        <v>15</v>
      </c>
      <c r="B5" s="27">
        <v>2008</v>
      </c>
      <c r="C5" s="27">
        <v>2009</v>
      </c>
      <c r="D5" s="760" t="s">
        <v>898</v>
      </c>
      <c r="E5" s="760" t="s">
        <v>899</v>
      </c>
      <c r="F5" s="278"/>
      <c r="G5" s="278"/>
      <c r="H5" s="278"/>
      <c r="I5" s="278"/>
      <c r="J5" s="278"/>
      <c r="K5" s="278"/>
      <c r="L5" s="278"/>
      <c r="M5" s="278"/>
    </row>
    <row r="6" spans="1:13" s="77" customFormat="1" ht="20.100000000000001" customHeight="1">
      <c r="A6" s="75" t="s">
        <v>601</v>
      </c>
      <c r="B6" s="25">
        <v>1.98</v>
      </c>
      <c r="C6" s="35">
        <v>2.662019132873747</v>
      </c>
      <c r="D6" s="714">
        <v>2.2999999999999998</v>
      </c>
      <c r="E6" s="714">
        <v>2</v>
      </c>
      <c r="F6" s="278"/>
      <c r="G6" s="278"/>
      <c r="H6" s="278"/>
      <c r="I6" s="278"/>
      <c r="J6" s="278"/>
      <c r="K6" s="278"/>
      <c r="L6" s="278"/>
      <c r="M6" s="278"/>
    </row>
    <row r="7" spans="1:13" s="77" customFormat="1" ht="20.100000000000001" customHeight="1">
      <c r="A7" s="75" t="s">
        <v>615</v>
      </c>
      <c r="B7" s="35">
        <v>4.7916177642850322</v>
      </c>
      <c r="C7" s="35">
        <v>4.8794347103946896</v>
      </c>
      <c r="D7" s="714">
        <v>4.6001558413149253</v>
      </c>
      <c r="E7" s="714">
        <v>4.7505433928065139</v>
      </c>
      <c r="F7" s="278"/>
      <c r="G7" s="278"/>
      <c r="H7" s="278"/>
      <c r="I7" s="278"/>
      <c r="J7" s="278"/>
      <c r="K7" s="278"/>
      <c r="L7" s="278"/>
      <c r="M7" s="278"/>
    </row>
    <row r="8" spans="1:13" s="77" customFormat="1" ht="20.100000000000001" customHeight="1">
      <c r="A8" s="75" t="s">
        <v>594</v>
      </c>
      <c r="B8" s="35">
        <v>2.5317689991235102</v>
      </c>
      <c r="C8" s="35">
        <v>3.6477698907235006</v>
      </c>
      <c r="D8" s="714">
        <v>3.1</v>
      </c>
      <c r="E8" s="714">
        <v>2.6</v>
      </c>
      <c r="F8" s="278"/>
      <c r="G8" s="278"/>
      <c r="H8" s="278"/>
      <c r="I8" s="278"/>
      <c r="J8" s="278"/>
      <c r="K8" s="278"/>
      <c r="L8" s="278"/>
      <c r="M8" s="278"/>
    </row>
    <row r="9" spans="1:13" s="77" customFormat="1" ht="20.100000000000001" customHeight="1">
      <c r="A9" s="75" t="s">
        <v>595</v>
      </c>
      <c r="B9" s="35">
        <v>2.2634172810676678</v>
      </c>
      <c r="C9" s="35">
        <v>3.0259671616464558</v>
      </c>
      <c r="D9" s="714">
        <v>2.9</v>
      </c>
      <c r="E9" s="714">
        <v>2.6</v>
      </c>
      <c r="F9" s="278"/>
      <c r="G9" s="278"/>
      <c r="H9" s="278"/>
      <c r="I9" s="278"/>
      <c r="J9" s="278"/>
      <c r="K9" s="278"/>
      <c r="L9" s="278"/>
      <c r="M9" s="278"/>
    </row>
    <row r="10" spans="1:13" s="77" customFormat="1" ht="20.100000000000001" customHeight="1">
      <c r="A10" s="76" t="s">
        <v>373</v>
      </c>
      <c r="B10" s="269">
        <v>1174</v>
      </c>
      <c r="C10" s="269">
        <v>1748.952194</v>
      </c>
      <c r="D10" s="703">
        <v>1968</v>
      </c>
      <c r="E10" s="703">
        <v>2199</v>
      </c>
      <c r="F10" s="278"/>
      <c r="G10" s="278"/>
      <c r="H10" s="278"/>
      <c r="I10" s="278"/>
      <c r="J10" s="278"/>
      <c r="K10" s="278"/>
      <c r="L10" s="278"/>
      <c r="M10" s="278"/>
    </row>
    <row r="11" spans="1:13" s="286" customFormat="1" ht="15" customHeight="1">
      <c r="A11" s="138" t="s">
        <v>231</v>
      </c>
      <c r="B11" s="138"/>
      <c r="C11" s="138"/>
      <c r="D11" s="138"/>
      <c r="E11" s="88"/>
      <c r="F11" s="361"/>
      <c r="G11" s="361"/>
      <c r="H11" s="361"/>
      <c r="I11" s="361"/>
      <c r="J11" s="361"/>
      <c r="K11" s="361"/>
      <c r="L11" s="361"/>
      <c r="M11" s="361"/>
    </row>
    <row r="12" spans="1:13" s="286" customFormat="1" ht="15" customHeight="1">
      <c r="A12" s="104" t="s">
        <v>416</v>
      </c>
      <c r="B12" s="138"/>
      <c r="C12" s="138"/>
      <c r="D12" s="138"/>
      <c r="E12" s="88"/>
      <c r="F12" s="361"/>
      <c r="G12" s="361"/>
      <c r="H12" s="361"/>
      <c r="I12" s="361"/>
      <c r="J12" s="361"/>
      <c r="K12" s="361"/>
      <c r="L12" s="361"/>
      <c r="M12" s="361"/>
    </row>
    <row r="13" spans="1:13" s="286" customFormat="1" ht="15" customHeight="1">
      <c r="A13" s="659"/>
      <c r="B13" s="659"/>
      <c r="C13" s="659"/>
      <c r="D13" s="659"/>
      <c r="E13" s="88"/>
      <c r="F13" s="361"/>
      <c r="G13" s="361"/>
      <c r="H13" s="361"/>
      <c r="I13" s="361"/>
      <c r="J13" s="361"/>
      <c r="K13" s="361"/>
      <c r="L13" s="361"/>
      <c r="M13" s="361"/>
    </row>
    <row r="14" spans="1:13" ht="20.100000000000001" customHeight="1">
      <c r="A14" s="585" t="s">
        <v>77</v>
      </c>
      <c r="B14" s="585"/>
      <c r="C14" s="585"/>
      <c r="D14" s="585"/>
      <c r="E14" s="585"/>
    </row>
    <row r="15" spans="1:13" s="286" customFormat="1" ht="15" customHeight="1">
      <c r="A15" s="579" t="s">
        <v>500</v>
      </c>
      <c r="B15" s="138"/>
      <c r="C15" s="138"/>
      <c r="D15" s="138"/>
      <c r="E15" s="138"/>
      <c r="F15" s="361"/>
      <c r="G15" s="361"/>
      <c r="H15" s="361"/>
      <c r="I15" s="361"/>
      <c r="J15" s="361"/>
      <c r="K15" s="361"/>
      <c r="L15" s="361"/>
      <c r="M15" s="361"/>
    </row>
    <row r="16" spans="1:13" s="77" customFormat="1" ht="27" customHeight="1">
      <c r="A16" s="26" t="s">
        <v>232</v>
      </c>
      <c r="B16" s="27">
        <v>2005</v>
      </c>
      <c r="C16" s="27">
        <v>2009</v>
      </c>
      <c r="D16" s="27">
        <v>2010</v>
      </c>
      <c r="E16" s="28">
        <v>2011</v>
      </c>
      <c r="F16" s="278"/>
      <c r="G16" s="278"/>
      <c r="H16" s="278"/>
      <c r="I16" s="278"/>
      <c r="J16" s="278"/>
      <c r="K16" s="278"/>
      <c r="L16" s="278"/>
      <c r="M16" s="278"/>
    </row>
    <row r="17" spans="1:13" s="77" customFormat="1" ht="27" customHeight="1">
      <c r="A17" s="75" t="s">
        <v>476</v>
      </c>
      <c r="B17" s="370">
        <v>25423723</v>
      </c>
      <c r="C17" s="370">
        <v>39219090</v>
      </c>
      <c r="D17" s="370">
        <v>41712189</v>
      </c>
      <c r="E17" s="370">
        <v>46314248</v>
      </c>
      <c r="F17" s="278"/>
      <c r="G17" s="278"/>
      <c r="H17" s="278"/>
      <c r="I17" s="278"/>
      <c r="J17" s="278"/>
      <c r="K17" s="278"/>
      <c r="L17" s="278"/>
      <c r="M17" s="278"/>
    </row>
    <row r="18" spans="1:13" s="77" customFormat="1" ht="27" customHeight="1">
      <c r="A18" s="75" t="s">
        <v>518</v>
      </c>
      <c r="B18" s="57">
        <v>139</v>
      </c>
      <c r="C18" s="57">
        <v>182934</v>
      </c>
      <c r="D18" s="57">
        <v>146594</v>
      </c>
      <c r="E18" s="57">
        <v>52655</v>
      </c>
      <c r="F18" s="278"/>
      <c r="G18" s="278"/>
      <c r="H18" s="278"/>
      <c r="I18" s="278"/>
      <c r="J18" s="278"/>
      <c r="K18" s="278"/>
      <c r="L18" s="278"/>
      <c r="M18" s="278"/>
    </row>
    <row r="19" spans="1:13" s="77" customFormat="1" ht="27" customHeight="1">
      <c r="A19" s="89" t="s">
        <v>445</v>
      </c>
      <c r="B19" s="371">
        <v>25423862</v>
      </c>
      <c r="C19" s="371">
        <v>39402024</v>
      </c>
      <c r="D19" s="371">
        <v>41858783</v>
      </c>
      <c r="E19" s="371">
        <v>46366903</v>
      </c>
      <c r="F19" s="278"/>
      <c r="G19" s="278"/>
      <c r="H19" s="278"/>
      <c r="I19" s="278"/>
      <c r="J19" s="278"/>
      <c r="K19" s="278"/>
      <c r="L19" s="278"/>
      <c r="M19" s="278"/>
    </row>
    <row r="20" spans="1:13" s="77" customFormat="1" ht="27" customHeight="1">
      <c r="A20" s="75" t="s">
        <v>686</v>
      </c>
      <c r="B20" s="57" t="s">
        <v>432</v>
      </c>
      <c r="C20" s="57">
        <v>4685857</v>
      </c>
      <c r="D20" s="57">
        <v>2685643</v>
      </c>
      <c r="E20" s="57">
        <v>3115984</v>
      </c>
      <c r="F20" s="278"/>
      <c r="G20" s="278"/>
      <c r="H20" s="278"/>
      <c r="I20" s="278"/>
      <c r="J20" s="278"/>
      <c r="K20" s="278"/>
      <c r="L20" s="278"/>
      <c r="M20" s="278"/>
    </row>
    <row r="21" spans="1:13" s="77" customFormat="1" ht="27" customHeight="1">
      <c r="A21" s="75" t="s">
        <v>687</v>
      </c>
      <c r="B21" s="57">
        <v>25423862</v>
      </c>
      <c r="C21" s="57">
        <v>34716166</v>
      </c>
      <c r="D21" s="57">
        <v>39173140</v>
      </c>
      <c r="E21" s="57">
        <v>43250919</v>
      </c>
      <c r="F21" s="278"/>
      <c r="G21" s="278"/>
      <c r="H21" s="278"/>
      <c r="I21" s="278"/>
      <c r="J21" s="278"/>
      <c r="K21" s="278"/>
      <c r="L21" s="278"/>
      <c r="M21" s="278"/>
    </row>
    <row r="22" spans="1:13" s="77" customFormat="1" ht="27" customHeight="1">
      <c r="A22" s="75" t="s">
        <v>78</v>
      </c>
      <c r="B22" s="378">
        <v>18.5</v>
      </c>
      <c r="C22" s="378">
        <v>19.005134471249097</v>
      </c>
      <c r="D22" s="378">
        <v>19.91</v>
      </c>
      <c r="E22" s="378">
        <v>20.394623572760342</v>
      </c>
      <c r="F22" s="278"/>
      <c r="G22" s="278"/>
      <c r="H22" s="278"/>
      <c r="I22" s="278"/>
      <c r="J22" s="278"/>
      <c r="K22" s="278"/>
      <c r="L22" s="278"/>
      <c r="M22" s="278"/>
    </row>
    <row r="23" spans="1:13" s="77" customFormat="1" ht="27" customHeight="1">
      <c r="A23" s="76" t="s">
        <v>688</v>
      </c>
      <c r="B23" s="58">
        <v>7242</v>
      </c>
      <c r="C23" s="58">
        <v>9249</v>
      </c>
      <c r="D23" s="58">
        <v>9247</v>
      </c>
      <c r="E23" s="58">
        <v>10875</v>
      </c>
      <c r="F23" s="278"/>
      <c r="G23" s="278"/>
      <c r="H23" s="278"/>
      <c r="I23" s="278"/>
      <c r="J23" s="278"/>
      <c r="K23" s="278"/>
      <c r="L23" s="278"/>
      <c r="M23" s="278"/>
    </row>
    <row r="24" spans="1:13" s="286" customFormat="1" ht="15" customHeight="1">
      <c r="A24" s="138" t="s">
        <v>379</v>
      </c>
      <c r="B24" s="138"/>
      <c r="C24" s="138"/>
      <c r="D24" s="138"/>
      <c r="E24" s="138"/>
      <c r="F24" s="361"/>
      <c r="G24" s="361"/>
      <c r="H24" s="361"/>
      <c r="I24" s="361"/>
      <c r="J24" s="361"/>
      <c r="K24" s="361"/>
      <c r="L24" s="361"/>
      <c r="M24" s="361"/>
    </row>
    <row r="25" spans="1:13" s="286" customFormat="1" ht="15" customHeight="1">
      <c r="A25" s="104" t="s">
        <v>781</v>
      </c>
      <c r="B25" s="138"/>
      <c r="C25" s="138"/>
      <c r="D25" s="138"/>
      <c r="E25" s="138"/>
      <c r="F25" s="361"/>
      <c r="G25" s="361"/>
      <c r="H25" s="361"/>
      <c r="I25" s="361"/>
      <c r="J25" s="361"/>
      <c r="K25" s="361"/>
      <c r="L25" s="361"/>
      <c r="M25" s="361"/>
    </row>
    <row r="26" spans="1:13" s="286" customFormat="1" ht="15" customHeight="1">
      <c r="A26" s="104"/>
      <c r="B26" s="138"/>
      <c r="C26" s="138"/>
      <c r="D26" s="138"/>
      <c r="E26" s="138"/>
      <c r="F26" s="361"/>
      <c r="G26" s="361"/>
      <c r="H26" s="361"/>
      <c r="I26" s="361"/>
      <c r="J26" s="361"/>
      <c r="K26" s="361"/>
      <c r="L26" s="361"/>
      <c r="M26" s="361"/>
    </row>
    <row r="27" spans="1:13" ht="20.100000000000001" customHeight="1">
      <c r="A27" s="585" t="s">
        <v>444</v>
      </c>
      <c r="B27" s="585"/>
      <c r="C27" s="585"/>
      <c r="D27" s="585"/>
      <c r="E27" s="585"/>
    </row>
    <row r="28" spans="1:13" s="286" customFormat="1" ht="15" customHeight="1">
      <c r="A28" s="579" t="s">
        <v>500</v>
      </c>
      <c r="B28" s="138"/>
      <c r="C28" s="138"/>
      <c r="D28" s="138"/>
      <c r="E28" s="138"/>
      <c r="F28" s="361"/>
      <c r="G28" s="361"/>
      <c r="H28" s="361"/>
      <c r="I28" s="361"/>
      <c r="J28" s="361"/>
      <c r="K28" s="361"/>
      <c r="L28" s="361"/>
      <c r="M28" s="361"/>
    </row>
    <row r="29" spans="1:13" s="77" customFormat="1" ht="20.100000000000001" customHeight="1">
      <c r="A29" s="26" t="s">
        <v>236</v>
      </c>
      <c r="B29" s="27">
        <v>2005</v>
      </c>
      <c r="C29" s="27">
        <v>2009</v>
      </c>
      <c r="D29" s="27">
        <v>2010</v>
      </c>
      <c r="E29" s="28">
        <v>2011</v>
      </c>
      <c r="F29" s="278"/>
      <c r="G29" s="278"/>
      <c r="H29" s="278">
        <v>2009</v>
      </c>
      <c r="I29" s="278">
        <v>2010</v>
      </c>
      <c r="J29" s="278">
        <v>2011</v>
      </c>
      <c r="K29" s="278"/>
      <c r="L29" s="278"/>
      <c r="M29" s="278"/>
    </row>
    <row r="30" spans="1:13" s="77" customFormat="1" ht="20.100000000000001" customHeight="1">
      <c r="A30" s="43" t="s">
        <v>782</v>
      </c>
      <c r="B30" s="646">
        <v>25423862</v>
      </c>
      <c r="C30" s="646">
        <v>34716166</v>
      </c>
      <c r="D30" s="646">
        <v>39173140</v>
      </c>
      <c r="E30" s="646">
        <v>43250919</v>
      </c>
      <c r="F30" s="278"/>
      <c r="G30" s="281" t="s">
        <v>238</v>
      </c>
      <c r="H30" s="278">
        <v>22062262</v>
      </c>
      <c r="I30" s="278">
        <v>24850010</v>
      </c>
      <c r="J30" s="278">
        <v>26897768</v>
      </c>
      <c r="K30" s="278"/>
      <c r="L30" s="278"/>
      <c r="M30" s="278"/>
    </row>
    <row r="31" spans="1:13" s="77" customFormat="1" ht="20.100000000000001" customHeight="1">
      <c r="A31" s="75" t="s">
        <v>238</v>
      </c>
      <c r="B31" s="57">
        <v>16158411</v>
      </c>
      <c r="C31" s="57">
        <v>22062262</v>
      </c>
      <c r="D31" s="57">
        <v>24850010</v>
      </c>
      <c r="E31" s="257">
        <v>26897768</v>
      </c>
      <c r="F31" s="278"/>
      <c r="G31" s="281" t="s">
        <v>239</v>
      </c>
      <c r="H31" s="278">
        <v>8474342</v>
      </c>
      <c r="I31" s="278">
        <v>9081380</v>
      </c>
      <c r="J31" s="2554">
        <v>9341749</v>
      </c>
      <c r="K31" s="278"/>
      <c r="L31" s="278"/>
      <c r="M31" s="278"/>
    </row>
    <row r="32" spans="1:13" s="77" customFormat="1" ht="20.100000000000001" customHeight="1">
      <c r="A32" s="75" t="s">
        <v>239</v>
      </c>
      <c r="B32" s="57">
        <v>6849131</v>
      </c>
      <c r="C32" s="57">
        <v>8474342</v>
      </c>
      <c r="D32" s="372">
        <v>9081380</v>
      </c>
      <c r="E32" s="372">
        <v>9341749</v>
      </c>
      <c r="F32" s="278"/>
      <c r="G32" s="281" t="s">
        <v>119</v>
      </c>
      <c r="H32" s="278">
        <v>4179562</v>
      </c>
      <c r="I32" s="278">
        <v>5241750</v>
      </c>
      <c r="J32" s="2554">
        <v>7011402</v>
      </c>
      <c r="K32" s="278"/>
      <c r="L32" s="278"/>
      <c r="M32" s="278"/>
    </row>
    <row r="33" spans="1:13" s="77" customFormat="1" ht="20.100000000000001" customHeight="1">
      <c r="A33" s="76" t="s">
        <v>119</v>
      </c>
      <c r="B33" s="58">
        <v>2416320</v>
      </c>
      <c r="C33" s="58">
        <v>4179562</v>
      </c>
      <c r="D33" s="373">
        <v>5241750</v>
      </c>
      <c r="E33" s="372">
        <v>7011402</v>
      </c>
      <c r="F33" s="278"/>
      <c r="G33" s="278"/>
      <c r="H33" s="278"/>
      <c r="I33" s="278"/>
      <c r="J33" s="278"/>
      <c r="K33" s="278"/>
      <c r="L33" s="278"/>
      <c r="M33" s="278"/>
    </row>
    <row r="34" spans="1:13" s="286" customFormat="1" ht="15" customHeight="1">
      <c r="A34" s="138" t="s">
        <v>380</v>
      </c>
      <c r="B34" s="177"/>
      <c r="C34" s="177"/>
      <c r="D34" s="138"/>
      <c r="E34" s="138"/>
      <c r="F34" s="361"/>
      <c r="G34" s="361"/>
      <c r="H34" s="361"/>
      <c r="I34" s="361"/>
      <c r="J34" s="361"/>
      <c r="K34" s="361"/>
      <c r="L34" s="361"/>
      <c r="M34" s="361"/>
    </row>
    <row r="35" spans="1:13" s="286" customFormat="1" ht="15" customHeight="1">
      <c r="A35" s="104" t="s">
        <v>781</v>
      </c>
      <c r="B35" s="138"/>
      <c r="C35" s="138"/>
      <c r="D35" s="138"/>
      <c r="E35" s="138"/>
      <c r="F35" s="361"/>
      <c r="G35" s="361"/>
      <c r="H35" s="361"/>
      <c r="I35" s="361"/>
      <c r="J35" s="361"/>
      <c r="K35" s="361"/>
      <c r="L35" s="361"/>
      <c r="M35" s="361"/>
    </row>
    <row r="36" spans="1:13" s="286" customFormat="1" ht="15" customHeight="1">
      <c r="A36" s="138"/>
      <c r="B36" s="138"/>
      <c r="C36" s="138"/>
      <c r="D36" s="138"/>
      <c r="E36" s="372"/>
      <c r="F36" s="361"/>
      <c r="G36" s="361"/>
      <c r="H36" s="361"/>
      <c r="I36" s="361"/>
      <c r="J36" s="361"/>
      <c r="K36" s="361"/>
      <c r="L36" s="361"/>
      <c r="M36" s="361"/>
    </row>
    <row r="37" spans="1:13" ht="20.100000000000001" customHeight="1">
      <c r="A37" s="585" t="s">
        <v>872</v>
      </c>
      <c r="B37" s="585"/>
      <c r="C37" s="585"/>
      <c r="D37" s="585"/>
      <c r="E37" s="372"/>
    </row>
    <row r="38" spans="1:13">
      <c r="A38" s="138"/>
      <c r="B38" s="138"/>
      <c r="C38" s="138"/>
      <c r="D38" s="138"/>
      <c r="E38" s="138"/>
    </row>
    <row r="39" spans="1:13">
      <c r="A39" s="138"/>
      <c r="B39" s="138"/>
      <c r="C39" s="138"/>
      <c r="D39" s="138"/>
      <c r="E39" s="138"/>
    </row>
    <row r="40" spans="1:13">
      <c r="A40" s="138"/>
      <c r="B40" s="138"/>
      <c r="C40" s="138"/>
      <c r="D40" s="138"/>
      <c r="E40" s="138"/>
    </row>
    <row r="41" spans="1:13">
      <c r="A41" s="138"/>
      <c r="B41" s="138"/>
      <c r="C41" s="138"/>
      <c r="D41" s="138"/>
      <c r="E41" s="138"/>
    </row>
    <row r="42" spans="1:13">
      <c r="A42" s="138"/>
      <c r="B42" s="138"/>
      <c r="C42" s="138"/>
      <c r="D42" s="138"/>
      <c r="E42" s="138"/>
    </row>
    <row r="43" spans="1:13">
      <c r="A43" s="138"/>
      <c r="B43" s="138"/>
      <c r="C43" s="138"/>
      <c r="D43" s="138"/>
      <c r="E43" s="138"/>
    </row>
    <row r="44" spans="1:13">
      <c r="A44" s="138"/>
      <c r="B44" s="138"/>
      <c r="C44" s="138"/>
      <c r="D44" s="138"/>
      <c r="E44" s="138"/>
    </row>
    <row r="45" spans="1:13">
      <c r="A45" s="138"/>
      <c r="B45" s="138"/>
      <c r="C45" s="138"/>
      <c r="D45" s="138"/>
      <c r="E45" s="138"/>
    </row>
    <row r="46" spans="1:13">
      <c r="A46" s="138"/>
      <c r="B46" s="138"/>
      <c r="C46" s="138"/>
      <c r="D46" s="138"/>
      <c r="E46" s="138"/>
    </row>
    <row r="47" spans="1:13">
      <c r="A47" s="138"/>
      <c r="B47" s="138"/>
      <c r="C47" s="138"/>
      <c r="D47" s="138"/>
      <c r="E47" s="138"/>
    </row>
    <row r="48" spans="1:13">
      <c r="A48" s="138"/>
      <c r="B48" s="138"/>
      <c r="C48" s="138"/>
      <c r="D48" s="138"/>
      <c r="E48" s="138"/>
    </row>
    <row r="49" spans="1:5">
      <c r="A49" s="138"/>
      <c r="B49" s="138"/>
      <c r="C49" s="138"/>
      <c r="D49" s="138"/>
      <c r="E49" s="138"/>
    </row>
    <row r="50" spans="1:5">
      <c r="A50" s="138"/>
      <c r="B50" s="138"/>
      <c r="C50" s="138"/>
      <c r="D50" s="138"/>
      <c r="E50" s="138"/>
    </row>
    <row r="51" spans="1:5">
      <c r="A51" s="138"/>
      <c r="B51" s="138"/>
      <c r="C51" s="138"/>
      <c r="D51" s="138"/>
      <c r="E51" s="138"/>
    </row>
    <row r="52" spans="1:5">
      <c r="A52" s="138"/>
      <c r="B52" s="138"/>
      <c r="C52" s="138"/>
      <c r="D52" s="138"/>
      <c r="E52" s="138"/>
    </row>
    <row r="53" spans="1:5">
      <c r="A53" s="138"/>
      <c r="B53" s="138"/>
      <c r="C53" s="138"/>
      <c r="D53" s="138"/>
      <c r="E53" s="138"/>
    </row>
    <row r="54" spans="1:5" ht="15" customHeight="1">
      <c r="A54" s="138"/>
      <c r="B54" s="138"/>
      <c r="C54" s="138"/>
      <c r="D54" s="138"/>
      <c r="E54" s="138"/>
    </row>
    <row r="55" spans="1:5" ht="15" customHeight="1">
      <c r="A55" s="138"/>
      <c r="B55" s="138"/>
      <c r="C55" s="138"/>
      <c r="D55" s="138"/>
      <c r="E55" s="138"/>
    </row>
    <row r="56" spans="1:5" ht="15" customHeight="1">
      <c r="A56" s="138"/>
      <c r="B56" s="138"/>
      <c r="C56" s="138"/>
      <c r="D56" s="138"/>
      <c r="E56" s="138"/>
    </row>
    <row r="57" spans="1:5" ht="15" customHeight="1">
      <c r="A57" s="138"/>
      <c r="B57" s="138"/>
      <c r="C57" s="138"/>
      <c r="D57" s="138"/>
      <c r="E57" s="138"/>
    </row>
    <row r="58" spans="1:5" ht="15" customHeight="1">
      <c r="A58" s="138"/>
      <c r="B58" s="138"/>
      <c r="C58" s="138"/>
      <c r="D58" s="138"/>
      <c r="E58" s="138"/>
    </row>
    <row r="59" spans="1:5" ht="15" customHeight="1">
      <c r="A59" s="138"/>
      <c r="B59" s="138"/>
      <c r="C59" s="138"/>
      <c r="D59" s="138"/>
      <c r="E59" s="138"/>
    </row>
    <row r="60" spans="1:5" ht="15" customHeight="1">
      <c r="A60" s="138"/>
      <c r="B60" s="138"/>
      <c r="C60" s="138"/>
      <c r="D60" s="138"/>
      <c r="E60" s="138"/>
    </row>
    <row r="61" spans="1:5" ht="15" customHeight="1">
      <c r="A61" s="138"/>
      <c r="B61" s="138"/>
      <c r="C61" s="138"/>
      <c r="D61" s="138"/>
      <c r="E61" s="138"/>
    </row>
    <row r="62" spans="1:5" ht="15" customHeight="1">
      <c r="A62" s="138"/>
      <c r="B62" s="138"/>
      <c r="C62" s="138"/>
      <c r="D62" s="138"/>
      <c r="E62" s="138"/>
    </row>
    <row r="63" spans="1:5" ht="15" customHeight="1">
      <c r="A63" s="138"/>
      <c r="B63" s="138"/>
      <c r="C63" s="138"/>
      <c r="D63" s="138"/>
      <c r="E63" s="138"/>
    </row>
    <row r="64" spans="1:5" ht="15" customHeight="1">
      <c r="A64" s="138"/>
      <c r="B64" s="138"/>
      <c r="C64" s="138"/>
      <c r="D64" s="138"/>
      <c r="E64" s="138"/>
    </row>
    <row r="65" spans="1:13" ht="15" customHeight="1">
      <c r="A65" s="138"/>
      <c r="B65" s="138"/>
      <c r="C65" s="138"/>
      <c r="D65" s="138"/>
      <c r="E65" s="138"/>
    </row>
    <row r="66" spans="1:13" ht="15" customHeight="1">
      <c r="A66" s="138"/>
      <c r="B66" s="138"/>
      <c r="C66" s="138"/>
      <c r="D66" s="138"/>
      <c r="E66" s="138"/>
    </row>
    <row r="67" spans="1:13" ht="15" customHeight="1">
      <c r="A67" s="138"/>
      <c r="B67" s="138"/>
      <c r="C67" s="138"/>
      <c r="D67" s="138"/>
      <c r="E67" s="138"/>
    </row>
    <row r="68" spans="1:13" ht="15" customHeight="1">
      <c r="A68" s="138"/>
      <c r="B68" s="138"/>
      <c r="C68" s="138"/>
      <c r="D68" s="138"/>
      <c r="E68" s="138"/>
    </row>
    <row r="69" spans="1:13" ht="15" customHeight="1">
      <c r="A69" s="138"/>
      <c r="B69" s="138"/>
      <c r="C69" s="138"/>
      <c r="D69" s="138"/>
      <c r="E69" s="138"/>
    </row>
    <row r="70" spans="1:13" ht="15" customHeight="1">
      <c r="A70" s="138"/>
      <c r="B70" s="138"/>
      <c r="C70" s="138"/>
      <c r="D70" s="138"/>
      <c r="E70" s="138"/>
    </row>
    <row r="71" spans="1:13" ht="15" customHeight="1">
      <c r="A71" s="138"/>
      <c r="B71" s="138"/>
      <c r="C71" s="138"/>
      <c r="D71" s="138"/>
      <c r="E71" s="138"/>
    </row>
    <row r="72" spans="1:13" ht="15" customHeight="1">
      <c r="A72" s="138"/>
      <c r="B72" s="138"/>
      <c r="C72" s="138"/>
      <c r="D72" s="138"/>
      <c r="E72" s="138"/>
    </row>
    <row r="73" spans="1:13" ht="20.100000000000001" customHeight="1">
      <c r="A73" s="585" t="s">
        <v>873</v>
      </c>
      <c r="B73" s="585"/>
      <c r="C73" s="585"/>
      <c r="D73" s="585"/>
      <c r="E73" s="585"/>
    </row>
    <row r="74" spans="1:13" s="77" customFormat="1" ht="20.100000000000001" customHeight="1">
      <c r="A74" s="26" t="s">
        <v>242</v>
      </c>
      <c r="B74" s="47">
        <v>2008</v>
      </c>
      <c r="C74" s="47">
        <v>2009</v>
      </c>
      <c r="D74" s="47">
        <v>2010</v>
      </c>
      <c r="E74" s="376">
        <v>2011</v>
      </c>
      <c r="F74" s="278"/>
      <c r="G74" s="278"/>
      <c r="H74" s="278"/>
      <c r="I74" s="278"/>
      <c r="J74" s="278"/>
      <c r="K74" s="278"/>
      <c r="L74" s="278"/>
      <c r="M74" s="278"/>
    </row>
    <row r="75" spans="1:13" s="77" customFormat="1" ht="20.100000000000001" customHeight="1">
      <c r="A75" s="43" t="s">
        <v>234</v>
      </c>
      <c r="B75" s="290">
        <v>100.00000000004367</v>
      </c>
      <c r="C75" s="290">
        <v>100.00000000031763</v>
      </c>
      <c r="D75" s="290">
        <v>100.00000000003476</v>
      </c>
      <c r="E75" s="290">
        <v>100</v>
      </c>
      <c r="F75" s="278"/>
      <c r="G75" s="278"/>
      <c r="H75" s="278"/>
      <c r="I75" s="278"/>
      <c r="J75" s="278"/>
      <c r="K75" s="278"/>
      <c r="L75" s="278"/>
      <c r="M75" s="278"/>
    </row>
    <row r="76" spans="1:13" s="77" customFormat="1" ht="20.100000000000001" customHeight="1">
      <c r="A76" s="113" t="s">
        <v>791</v>
      </c>
      <c r="B76" s="377">
        <v>39.556635503928192</v>
      </c>
      <c r="C76" s="377">
        <v>37.724908209023027</v>
      </c>
      <c r="D76" s="377">
        <v>35.854164225058952</v>
      </c>
      <c r="E76" s="377">
        <v>30.665936163885277</v>
      </c>
      <c r="F76" s="278"/>
      <c r="G76" s="278"/>
      <c r="H76" s="278"/>
      <c r="I76" s="278"/>
      <c r="J76" s="278"/>
      <c r="K76" s="278"/>
      <c r="L76" s="278"/>
      <c r="M76" s="278"/>
    </row>
    <row r="77" spans="1:13" s="77" customFormat="1" ht="20.100000000000001" customHeight="1">
      <c r="A77" s="113" t="s">
        <v>792</v>
      </c>
      <c r="B77" s="377">
        <v>30.761087367213534</v>
      </c>
      <c r="C77" s="377">
        <v>31.736421413104623</v>
      </c>
      <c r="D77" s="377">
        <v>32.098216080591492</v>
      </c>
      <c r="E77" s="377">
        <v>28.831389801316849</v>
      </c>
      <c r="F77" s="278"/>
      <c r="G77" s="278"/>
      <c r="H77" s="278"/>
      <c r="I77" s="278"/>
      <c r="J77" s="278"/>
      <c r="K77" s="278"/>
      <c r="L77" s="278"/>
      <c r="M77" s="278"/>
    </row>
    <row r="78" spans="1:13" s="77" customFormat="1" ht="20.100000000000001" customHeight="1">
      <c r="A78" s="113" t="s">
        <v>793</v>
      </c>
      <c r="B78" s="377">
        <v>16.893127971160276</v>
      </c>
      <c r="C78" s="377">
        <v>16.199076098660868</v>
      </c>
      <c r="D78" s="377">
        <v>16.057440987889017</v>
      </c>
      <c r="E78" s="780" t="s">
        <v>952</v>
      </c>
      <c r="F78" s="278"/>
      <c r="G78" s="278"/>
      <c r="H78" s="278"/>
      <c r="I78" s="278"/>
      <c r="J78" s="278"/>
      <c r="K78" s="278"/>
      <c r="L78" s="278"/>
      <c r="M78" s="278"/>
    </row>
    <row r="79" spans="1:13" s="77" customFormat="1" ht="20.100000000000001" customHeight="1">
      <c r="A79" s="113" t="s">
        <v>240</v>
      </c>
      <c r="B79" s="377">
        <v>9.1428068542595096</v>
      </c>
      <c r="C79" s="377">
        <v>9.2333544448299225</v>
      </c>
      <c r="D79" s="377">
        <v>8.2279112320367851</v>
      </c>
      <c r="E79" s="377">
        <v>7.0114792636374652</v>
      </c>
      <c r="F79" s="278"/>
      <c r="G79" s="278"/>
      <c r="H79" s="278"/>
      <c r="I79" s="278"/>
      <c r="J79" s="278"/>
      <c r="K79" s="278"/>
      <c r="L79" s="278"/>
      <c r="M79" s="278"/>
    </row>
    <row r="80" spans="1:13" s="77" customFormat="1" ht="20.100000000000001" customHeight="1">
      <c r="A80" s="113" t="s">
        <v>241</v>
      </c>
      <c r="B80" s="377">
        <v>2.4173700825446645</v>
      </c>
      <c r="C80" s="377">
        <v>3.7377323722655653</v>
      </c>
      <c r="D80" s="377">
        <v>7.1775319313469117</v>
      </c>
      <c r="E80" s="377">
        <v>7.9854771279526577</v>
      </c>
      <c r="F80" s="278"/>
      <c r="G80" s="278"/>
      <c r="H80" s="278"/>
      <c r="I80" s="278"/>
      <c r="J80" s="278"/>
      <c r="K80" s="278"/>
      <c r="L80" s="278"/>
      <c r="M80" s="278"/>
    </row>
    <row r="81" spans="1:13" s="77" customFormat="1" ht="20.100000000000001" customHeight="1">
      <c r="A81" s="109" t="s">
        <v>87</v>
      </c>
      <c r="B81" s="386">
        <v>1.2289722209375009</v>
      </c>
      <c r="C81" s="386">
        <v>1.3685074624336102</v>
      </c>
      <c r="D81" s="386">
        <v>0.58473554311161036</v>
      </c>
      <c r="E81" s="386">
        <v>0.40201231998971637</v>
      </c>
      <c r="F81" s="278"/>
      <c r="G81" s="278"/>
      <c r="H81" s="278"/>
      <c r="I81" s="278"/>
      <c r="J81" s="278"/>
      <c r="K81" s="278"/>
      <c r="L81" s="278"/>
      <c r="M81" s="278"/>
    </row>
    <row r="82" spans="1:13" s="286" customFormat="1" ht="15" customHeight="1">
      <c r="A82" s="177" t="s">
        <v>243</v>
      </c>
      <c r="B82" s="177"/>
      <c r="C82" s="177"/>
      <c r="D82" s="71"/>
      <c r="E82" s="375"/>
      <c r="F82" s="361"/>
      <c r="G82" s="361"/>
      <c r="H82" s="361"/>
      <c r="I82" s="361"/>
      <c r="J82" s="361"/>
      <c r="K82" s="361"/>
      <c r="L82" s="361"/>
      <c r="M82" s="361"/>
    </row>
    <row r="83" spans="1:13" s="286" customFormat="1" ht="15" customHeight="1">
      <c r="A83" s="104" t="s">
        <v>888</v>
      </c>
      <c r="B83" s="138"/>
      <c r="C83" s="138"/>
      <c r="D83" s="138"/>
      <c r="E83" s="138"/>
      <c r="F83" s="361"/>
      <c r="G83" s="361"/>
      <c r="H83" s="361"/>
      <c r="I83" s="361"/>
      <c r="J83" s="361"/>
      <c r="K83" s="361"/>
      <c r="L83" s="361"/>
      <c r="M83" s="361"/>
    </row>
    <row r="84" spans="1:13" s="286" customFormat="1" ht="15" customHeight="1">
      <c r="A84" s="104"/>
      <c r="B84" s="138"/>
      <c r="C84" s="138"/>
      <c r="D84" s="138"/>
      <c r="E84" s="138"/>
      <c r="F84" s="361"/>
      <c r="G84" s="361"/>
      <c r="H84" s="361"/>
      <c r="I84" s="361"/>
      <c r="J84" s="361"/>
      <c r="K84" s="361"/>
      <c r="L84" s="361"/>
      <c r="M84" s="361"/>
    </row>
    <row r="85" spans="1:13" ht="20.100000000000001" customHeight="1">
      <c r="A85" s="585" t="s">
        <v>783</v>
      </c>
      <c r="B85" s="585"/>
      <c r="C85" s="585"/>
      <c r="D85" s="585"/>
      <c r="E85" s="585"/>
    </row>
    <row r="86" spans="1:13" s="77" customFormat="1" ht="20.100000000000001" customHeight="1">
      <c r="A86" s="26" t="s">
        <v>242</v>
      </c>
      <c r="B86" s="47" t="s">
        <v>238</v>
      </c>
      <c r="C86" s="47" t="s">
        <v>239</v>
      </c>
      <c r="D86" s="47" t="s">
        <v>119</v>
      </c>
      <c r="E86" s="47" t="s">
        <v>234</v>
      </c>
      <c r="F86" s="278"/>
      <c r="G86" s="278"/>
      <c r="H86" s="278"/>
      <c r="I86" s="278"/>
      <c r="J86" s="278"/>
      <c r="K86" s="278"/>
      <c r="L86" s="278"/>
      <c r="M86" s="278"/>
    </row>
    <row r="87" spans="1:13" s="77" customFormat="1" ht="20.100000000000001" customHeight="1">
      <c r="A87" s="113" t="s">
        <v>791</v>
      </c>
      <c r="B87" s="377">
        <v>63.568028891626419</v>
      </c>
      <c r="C87" s="377">
        <v>30.688196617277193</v>
      </c>
      <c r="D87" s="378">
        <v>5.7437744910963895</v>
      </c>
      <c r="E87" s="371">
        <f>SUM(B87:D87)</f>
        <v>100</v>
      </c>
      <c r="F87" s="278"/>
      <c r="G87" s="278"/>
      <c r="H87" s="278"/>
      <c r="I87" s="278"/>
      <c r="J87" s="278"/>
      <c r="K87" s="278"/>
      <c r="L87" s="278"/>
      <c r="M87" s="278"/>
    </row>
    <row r="88" spans="1:13" s="77" customFormat="1" ht="20.100000000000001" customHeight="1">
      <c r="A88" s="113" t="s">
        <v>792</v>
      </c>
      <c r="B88" s="377">
        <v>83.027463530095304</v>
      </c>
      <c r="C88" s="377">
        <v>13.727063871290735</v>
      </c>
      <c r="D88" s="378">
        <v>3.2454725987111828</v>
      </c>
      <c r="E88" s="371">
        <f t="shared" ref="E88:E92" si="0">SUM(B88:D88)</f>
        <v>100.00000000009723</v>
      </c>
      <c r="F88" s="278"/>
      <c r="G88" s="278"/>
      <c r="H88" s="278"/>
      <c r="I88" s="278"/>
      <c r="J88" s="278"/>
      <c r="K88" s="278"/>
      <c r="L88" s="278"/>
      <c r="M88" s="278"/>
    </row>
    <row r="89" spans="1:13" s="77" customFormat="1" ht="20.100000000000001" customHeight="1">
      <c r="A89" s="113" t="s">
        <v>793</v>
      </c>
      <c r="B89" s="377">
        <v>36.64048236104702</v>
      </c>
      <c r="C89" s="377">
        <v>15.534017066119308</v>
      </c>
      <c r="D89" s="378" t="s">
        <v>689</v>
      </c>
      <c r="E89" s="371">
        <v>100</v>
      </c>
      <c r="F89" s="278"/>
      <c r="G89" s="278"/>
      <c r="H89" s="278"/>
      <c r="I89" s="278"/>
      <c r="J89" s="278"/>
      <c r="K89" s="278"/>
      <c r="L89" s="278"/>
      <c r="M89" s="278"/>
    </row>
    <row r="90" spans="1:13" s="77" customFormat="1" ht="20.100000000000001" customHeight="1">
      <c r="A90" s="113" t="s">
        <v>240</v>
      </c>
      <c r="B90" s="377">
        <v>5.9654810235243296</v>
      </c>
      <c r="C90" s="377">
        <v>69.448311753415425</v>
      </c>
      <c r="D90" s="377">
        <v>24.586207223060246</v>
      </c>
      <c r="E90" s="453">
        <f t="shared" si="0"/>
        <v>100</v>
      </c>
      <c r="F90" s="278"/>
      <c r="G90" s="278"/>
      <c r="H90" s="278"/>
      <c r="I90" s="278"/>
      <c r="J90" s="278"/>
      <c r="K90" s="278"/>
      <c r="L90" s="278"/>
      <c r="M90" s="278"/>
    </row>
    <row r="91" spans="1:13" s="77" customFormat="1" ht="20.100000000000001" customHeight="1">
      <c r="A91" s="113" t="s">
        <v>241</v>
      </c>
      <c r="B91" s="377">
        <v>76.371484845183218</v>
      </c>
      <c r="C91" s="377">
        <v>4.9169708863142532</v>
      </c>
      <c r="D91" s="377">
        <v>18.701015761221026</v>
      </c>
      <c r="E91" s="453">
        <f t="shared" si="0"/>
        <v>99.989471492718494</v>
      </c>
      <c r="F91" s="278"/>
      <c r="G91" s="278"/>
      <c r="H91" s="278"/>
      <c r="I91" s="278"/>
      <c r="J91" s="278"/>
      <c r="K91" s="278"/>
      <c r="L91" s="278"/>
      <c r="M91" s="278"/>
    </row>
    <row r="92" spans="1:13" s="77" customFormat="1" ht="20.100000000000001" customHeight="1">
      <c r="A92" s="109" t="s">
        <v>87</v>
      </c>
      <c r="B92" s="386">
        <v>75.680584401317319</v>
      </c>
      <c r="C92" s="386">
        <v>6.8593542404374848</v>
      </c>
      <c r="D92" s="386">
        <v>17.460061358245195</v>
      </c>
      <c r="E92" s="454">
        <f t="shared" si="0"/>
        <v>100</v>
      </c>
      <c r="F92" s="278"/>
      <c r="G92" s="278"/>
      <c r="H92" s="278"/>
      <c r="I92" s="278"/>
      <c r="J92" s="278"/>
      <c r="K92" s="278"/>
      <c r="L92" s="278"/>
      <c r="M92" s="278"/>
    </row>
    <row r="93" spans="1:13" s="286" customFormat="1" ht="15" customHeight="1">
      <c r="A93" s="177" t="s">
        <v>243</v>
      </c>
      <c r="B93" s="177"/>
      <c r="C93" s="177"/>
      <c r="D93" s="71"/>
      <c r="E93" s="375"/>
      <c r="F93" s="361"/>
      <c r="G93" s="361"/>
      <c r="H93" s="361"/>
      <c r="I93" s="361"/>
      <c r="J93" s="361"/>
      <c r="K93" s="361"/>
      <c r="L93" s="361"/>
      <c r="M93" s="361"/>
    </row>
    <row r="94" spans="1:13" s="286" customFormat="1" ht="15" customHeight="1">
      <c r="A94" s="104" t="s">
        <v>888</v>
      </c>
      <c r="B94" s="138"/>
      <c r="C94" s="138"/>
      <c r="D94" s="138"/>
      <c r="E94" s="138"/>
      <c r="F94" s="361"/>
      <c r="G94" s="361"/>
      <c r="H94" s="361"/>
      <c r="I94" s="361"/>
      <c r="J94" s="361"/>
      <c r="K94" s="361"/>
      <c r="L94" s="361"/>
      <c r="M94" s="361"/>
    </row>
    <row r="95" spans="1:13" s="286" customFormat="1" ht="15" customHeight="1">
      <c r="A95" s="104"/>
      <c r="B95" s="138"/>
      <c r="C95" s="138"/>
      <c r="D95" s="138"/>
      <c r="E95" s="138"/>
      <c r="F95" s="361"/>
      <c r="G95" s="361"/>
      <c r="H95" s="361"/>
      <c r="I95" s="361"/>
      <c r="J95" s="361"/>
      <c r="K95" s="361"/>
      <c r="L95" s="361"/>
      <c r="M95" s="361"/>
    </row>
    <row r="96" spans="1:13" ht="20.100000000000001" customHeight="1">
      <c r="A96" s="567" t="s">
        <v>517</v>
      </c>
      <c r="B96" s="567"/>
      <c r="C96" s="567"/>
      <c r="D96" s="567"/>
      <c r="E96" s="567"/>
    </row>
    <row r="97" spans="1:13" s="77" customFormat="1" ht="20.100000000000001" customHeight="1">
      <c r="A97" s="26" t="s">
        <v>232</v>
      </c>
      <c r="B97" s="27">
        <v>2005</v>
      </c>
      <c r="C97" s="27">
        <v>2009</v>
      </c>
      <c r="D97" s="27">
        <v>2010</v>
      </c>
      <c r="E97" s="27">
        <v>2011</v>
      </c>
      <c r="F97" s="278"/>
      <c r="G97" s="278"/>
      <c r="H97" s="278"/>
      <c r="I97" s="278"/>
      <c r="J97" s="278"/>
      <c r="K97" s="278"/>
      <c r="L97" s="278"/>
      <c r="M97" s="278"/>
    </row>
    <row r="98" spans="1:13" s="77" customFormat="1" ht="20.100000000000001" customHeight="1">
      <c r="A98" s="113" t="s">
        <v>248</v>
      </c>
      <c r="B98" s="370">
        <v>356621</v>
      </c>
      <c r="C98" s="370">
        <v>451579</v>
      </c>
      <c r="D98" s="370">
        <v>450850</v>
      </c>
      <c r="E98" s="57">
        <v>511674</v>
      </c>
      <c r="F98" s="278"/>
      <c r="G98" s="278"/>
      <c r="H98" s="278"/>
      <c r="I98" s="278"/>
      <c r="J98" s="278"/>
      <c r="K98" s="278"/>
      <c r="L98" s="278"/>
      <c r="M98" s="278"/>
    </row>
    <row r="99" spans="1:13" s="77" customFormat="1" ht="20.100000000000001" customHeight="1">
      <c r="A99" s="113" t="s">
        <v>249</v>
      </c>
      <c r="B99" s="57">
        <v>7924</v>
      </c>
      <c r="C99" s="57">
        <v>47914</v>
      </c>
      <c r="D99" s="57">
        <v>134935</v>
      </c>
      <c r="E99" s="57">
        <v>37317</v>
      </c>
      <c r="F99" s="278"/>
      <c r="G99" s="278"/>
      <c r="H99" s="278"/>
      <c r="I99" s="278"/>
      <c r="J99" s="278"/>
      <c r="K99" s="278"/>
      <c r="L99" s="278"/>
      <c r="M99" s="278"/>
    </row>
    <row r="100" spans="1:13" s="77" customFormat="1" ht="20.100000000000001" customHeight="1">
      <c r="A100" s="113" t="s">
        <v>250</v>
      </c>
      <c r="B100" s="57">
        <v>3368</v>
      </c>
      <c r="C100" s="57">
        <v>31658</v>
      </c>
      <c r="D100" s="57">
        <v>81202</v>
      </c>
      <c r="E100" s="57">
        <v>57206</v>
      </c>
      <c r="F100" s="278"/>
      <c r="G100" s="278"/>
      <c r="H100" s="278"/>
      <c r="I100" s="278"/>
      <c r="J100" s="278"/>
      <c r="K100" s="278"/>
      <c r="L100" s="278"/>
      <c r="M100" s="278"/>
    </row>
    <row r="101" spans="1:13" s="77" customFormat="1" ht="20.100000000000001" customHeight="1">
      <c r="A101" s="109" t="s">
        <v>251</v>
      </c>
      <c r="B101" s="67">
        <v>7.5</v>
      </c>
      <c r="C101" s="72">
        <v>4691</v>
      </c>
      <c r="D101" s="58">
        <v>25</v>
      </c>
      <c r="E101" s="58">
        <v>0</v>
      </c>
      <c r="F101" s="278"/>
      <c r="G101" s="278"/>
      <c r="H101" s="278"/>
      <c r="I101" s="278"/>
      <c r="J101" s="278"/>
      <c r="K101" s="278"/>
      <c r="L101" s="278"/>
      <c r="M101" s="278"/>
    </row>
    <row r="102" spans="1:13" s="286" customFormat="1" ht="15" customHeight="1">
      <c r="A102" s="138" t="s">
        <v>379</v>
      </c>
      <c r="B102" s="138"/>
      <c r="C102" s="138"/>
      <c r="D102" s="138"/>
      <c r="E102" s="138"/>
      <c r="F102" s="361"/>
      <c r="G102" s="361"/>
      <c r="H102" s="361"/>
      <c r="I102" s="361"/>
      <c r="J102" s="361"/>
      <c r="K102" s="361"/>
      <c r="L102" s="361"/>
      <c r="M102" s="361"/>
    </row>
    <row r="103" spans="1:13" s="286" customFormat="1" ht="15" customHeight="1">
      <c r="A103" s="88"/>
      <c r="B103" s="88"/>
      <c r="C103" s="88"/>
      <c r="D103" s="88"/>
      <c r="E103" s="88"/>
      <c r="F103" s="361"/>
      <c r="G103" s="361"/>
      <c r="H103" s="361"/>
      <c r="I103" s="361"/>
      <c r="J103" s="361"/>
      <c r="K103" s="361"/>
      <c r="L103" s="361"/>
      <c r="M103" s="361"/>
    </row>
    <row r="104" spans="1:13" ht="20.100000000000001" customHeight="1">
      <c r="A104" s="585" t="s">
        <v>690</v>
      </c>
      <c r="B104" s="585"/>
      <c r="C104" s="585"/>
      <c r="D104" s="585"/>
      <c r="E104" s="585"/>
    </row>
    <row r="105" spans="1:13" s="286" customFormat="1" ht="15" customHeight="1">
      <c r="A105" s="249" t="s">
        <v>252</v>
      </c>
      <c r="B105" s="374"/>
      <c r="C105" s="374"/>
      <c r="D105" s="374"/>
      <c r="E105" s="374"/>
      <c r="F105" s="361"/>
      <c r="G105" s="361"/>
      <c r="H105" s="361"/>
      <c r="I105" s="361"/>
      <c r="J105" s="361"/>
      <c r="K105" s="361"/>
      <c r="L105" s="361"/>
      <c r="M105" s="361"/>
    </row>
    <row r="106" spans="1:13" s="77" customFormat="1" ht="20.100000000000001" customHeight="1">
      <c r="A106" s="26" t="s">
        <v>232</v>
      </c>
      <c r="B106" s="27">
        <v>2005</v>
      </c>
      <c r="C106" s="27">
        <v>2009</v>
      </c>
      <c r="D106" s="27">
        <v>2010</v>
      </c>
      <c r="E106" s="27">
        <v>2011</v>
      </c>
      <c r="F106" s="278"/>
      <c r="G106" s="278"/>
      <c r="H106" s="278"/>
      <c r="I106" s="278"/>
      <c r="J106" s="278"/>
      <c r="K106" s="278"/>
      <c r="L106" s="278"/>
      <c r="M106" s="278"/>
    </row>
    <row r="107" spans="1:13" s="77" customFormat="1" ht="20.100000000000001" customHeight="1">
      <c r="A107" s="43" t="s">
        <v>234</v>
      </c>
      <c r="B107" s="646">
        <v>372818</v>
      </c>
      <c r="C107" s="646">
        <v>483597</v>
      </c>
      <c r="D107" s="646">
        <v>502487</v>
      </c>
      <c r="E107" s="646">
        <v>543643</v>
      </c>
      <c r="F107" s="278"/>
      <c r="G107" s="278"/>
      <c r="H107" s="278"/>
      <c r="I107" s="278"/>
      <c r="J107" s="278"/>
      <c r="K107" s="278"/>
      <c r="L107" s="278"/>
      <c r="M107" s="278"/>
    </row>
    <row r="108" spans="1:13" s="77" customFormat="1" ht="20.100000000000001" customHeight="1">
      <c r="A108" s="57" t="s">
        <v>244</v>
      </c>
      <c r="B108" s="57">
        <v>370973</v>
      </c>
      <c r="C108" s="57">
        <v>469726</v>
      </c>
      <c r="D108" s="57">
        <v>467126</v>
      </c>
      <c r="E108" s="57">
        <v>528114</v>
      </c>
      <c r="F108" s="278"/>
      <c r="G108" s="278"/>
      <c r="H108" s="278"/>
      <c r="I108" s="278"/>
      <c r="J108" s="278"/>
      <c r="K108" s="278"/>
      <c r="L108" s="278"/>
      <c r="M108" s="278"/>
    </row>
    <row r="109" spans="1:13" s="77" customFormat="1" ht="20.100000000000001" customHeight="1">
      <c r="A109" s="57" t="s">
        <v>245</v>
      </c>
      <c r="B109" s="57">
        <v>1287</v>
      </c>
      <c r="C109" s="57">
        <v>7783</v>
      </c>
      <c r="D109" s="57">
        <v>21918</v>
      </c>
      <c r="E109" s="57">
        <v>6062</v>
      </c>
      <c r="F109" s="278"/>
      <c r="G109" s="278"/>
      <c r="H109" s="278"/>
      <c r="I109" s="278"/>
      <c r="J109" s="278"/>
      <c r="K109" s="278"/>
      <c r="L109" s="278"/>
      <c r="M109" s="278"/>
    </row>
    <row r="110" spans="1:13" s="77" customFormat="1" ht="20.100000000000001" customHeight="1">
      <c r="A110" s="57" t="s">
        <v>246</v>
      </c>
      <c r="B110" s="57">
        <v>557</v>
      </c>
      <c r="C110" s="57">
        <v>5239</v>
      </c>
      <c r="D110" s="57">
        <v>13439</v>
      </c>
      <c r="E110" s="57">
        <v>9467</v>
      </c>
      <c r="F110" s="278"/>
      <c r="G110" s="278"/>
      <c r="H110" s="278"/>
      <c r="I110" s="278"/>
      <c r="J110" s="278"/>
      <c r="K110" s="278"/>
      <c r="L110" s="278"/>
      <c r="M110" s="278"/>
    </row>
    <row r="111" spans="1:13" s="77" customFormat="1" ht="20.100000000000001" customHeight="1">
      <c r="A111" s="58" t="s">
        <v>247</v>
      </c>
      <c r="B111" s="58">
        <v>1</v>
      </c>
      <c r="C111" s="58">
        <v>849</v>
      </c>
      <c r="D111" s="58">
        <v>4</v>
      </c>
      <c r="E111" s="58">
        <v>0</v>
      </c>
      <c r="F111" s="278"/>
      <c r="G111" s="278"/>
      <c r="H111" s="278"/>
      <c r="I111" s="278"/>
      <c r="J111" s="278"/>
      <c r="K111" s="278"/>
      <c r="L111" s="278"/>
      <c r="M111" s="278"/>
    </row>
    <row r="112" spans="1:13" s="286" customFormat="1" ht="15" customHeight="1">
      <c r="A112" s="138" t="s">
        <v>379</v>
      </c>
      <c r="B112" s="138"/>
      <c r="C112" s="138"/>
      <c r="D112" s="138"/>
      <c r="E112" s="138"/>
      <c r="F112" s="361"/>
      <c r="G112" s="361"/>
      <c r="H112" s="361"/>
      <c r="I112" s="361"/>
      <c r="J112" s="361"/>
      <c r="K112" s="361"/>
      <c r="L112" s="361"/>
      <c r="M112" s="361"/>
    </row>
    <row r="113" spans="1:13" s="286" customFormat="1" ht="15" customHeight="1">
      <c r="A113" s="88"/>
      <c r="B113" s="88"/>
      <c r="C113" s="88"/>
      <c r="D113" s="88"/>
      <c r="E113" s="88"/>
      <c r="F113" s="361"/>
      <c r="G113" s="361"/>
      <c r="H113" s="361"/>
      <c r="I113" s="361"/>
      <c r="J113" s="361"/>
      <c r="K113" s="361"/>
      <c r="L113" s="361"/>
      <c r="M113" s="361"/>
    </row>
    <row r="114" spans="1:13" ht="20.100000000000001" customHeight="1">
      <c r="A114" s="585" t="s">
        <v>691</v>
      </c>
      <c r="B114" s="585"/>
      <c r="C114" s="585"/>
      <c r="D114" s="585"/>
      <c r="E114" s="585"/>
    </row>
    <row r="115" spans="1:13" s="286" customFormat="1" ht="15" customHeight="1">
      <c r="A115" s="579" t="s">
        <v>74</v>
      </c>
      <c r="B115" s="138"/>
      <c r="C115" s="138"/>
      <c r="D115" s="138"/>
      <c r="E115" s="138"/>
      <c r="F115" s="361"/>
      <c r="G115" s="361"/>
      <c r="H115" s="361"/>
      <c r="I115" s="361"/>
      <c r="J115" s="361"/>
      <c r="K115" s="361"/>
      <c r="L115" s="361"/>
      <c r="M115" s="361"/>
    </row>
    <row r="116" spans="1:13" s="77" customFormat="1" ht="20.100000000000001" customHeight="1">
      <c r="A116" s="26" t="s">
        <v>232</v>
      </c>
      <c r="B116" s="382">
        <v>2005</v>
      </c>
      <c r="C116" s="382">
        <v>2009</v>
      </c>
      <c r="D116" s="383">
        <v>2010</v>
      </c>
      <c r="E116" s="383">
        <v>2011</v>
      </c>
      <c r="F116" s="278"/>
      <c r="G116" s="278"/>
      <c r="H116" s="278"/>
      <c r="I116" s="278"/>
      <c r="J116" s="278"/>
      <c r="K116" s="278"/>
      <c r="L116" s="278"/>
      <c r="M116" s="278"/>
    </row>
    <row r="117" spans="1:13" s="77" customFormat="1" ht="20.100000000000001" customHeight="1">
      <c r="A117" s="43" t="s">
        <v>253</v>
      </c>
      <c r="B117" s="380">
        <f>SUM(B118:B119)</f>
        <v>163241</v>
      </c>
      <c r="C117" s="380">
        <v>211448</v>
      </c>
      <c r="D117" s="380">
        <v>211793</v>
      </c>
      <c r="E117" s="380">
        <v>219788</v>
      </c>
      <c r="F117" s="278"/>
      <c r="G117" s="379">
        <v>2009</v>
      </c>
      <c r="H117" s="379">
        <v>2010</v>
      </c>
      <c r="I117" s="379">
        <v>2011</v>
      </c>
      <c r="J117" s="278"/>
      <c r="K117" s="278"/>
      <c r="L117" s="278"/>
      <c r="M117" s="278"/>
    </row>
    <row r="118" spans="1:13" s="77" customFormat="1" ht="20.100000000000001" customHeight="1">
      <c r="A118" s="57" t="s">
        <v>46</v>
      </c>
      <c r="B118" s="384">
        <v>140100</v>
      </c>
      <c r="C118" s="381">
        <v>185955</v>
      </c>
      <c r="D118" s="660">
        <v>183561</v>
      </c>
      <c r="E118" s="660">
        <v>187982</v>
      </c>
      <c r="F118" s="73" t="s">
        <v>253</v>
      </c>
      <c r="G118" s="278">
        <v>211448</v>
      </c>
      <c r="H118" s="278">
        <v>211793</v>
      </c>
      <c r="I118" s="278">
        <v>219788</v>
      </c>
      <c r="J118" s="278"/>
      <c r="K118" s="278"/>
      <c r="L118" s="278"/>
      <c r="M118" s="278"/>
    </row>
    <row r="119" spans="1:13" s="77" customFormat="1" ht="20.100000000000001" customHeight="1">
      <c r="A119" s="57" t="s">
        <v>254</v>
      </c>
      <c r="B119" s="384">
        <v>23141</v>
      </c>
      <c r="C119" s="381">
        <v>25493</v>
      </c>
      <c r="D119" s="384">
        <v>28232</v>
      </c>
      <c r="E119" s="384">
        <v>31806</v>
      </c>
      <c r="F119" s="73" t="s">
        <v>255</v>
      </c>
      <c r="G119" s="73">
        <v>173781</v>
      </c>
      <c r="H119" s="73">
        <v>192028</v>
      </c>
      <c r="I119" s="73">
        <v>211510</v>
      </c>
      <c r="J119" s="278"/>
      <c r="K119" s="278"/>
      <c r="L119" s="278"/>
      <c r="M119" s="278"/>
    </row>
    <row r="120" spans="1:13" s="77" customFormat="1" ht="20.100000000000001" customHeight="1">
      <c r="A120" s="371" t="s">
        <v>255</v>
      </c>
      <c r="B120" s="456">
        <v>146727</v>
      </c>
      <c r="C120" s="456">
        <v>173781</v>
      </c>
      <c r="D120" s="456">
        <v>192028</v>
      </c>
      <c r="E120" s="456">
        <v>211510</v>
      </c>
      <c r="F120" s="278"/>
      <c r="G120" s="278"/>
      <c r="H120" s="278"/>
      <c r="I120" s="278"/>
      <c r="J120" s="278"/>
      <c r="K120" s="278"/>
      <c r="L120" s="278"/>
      <c r="M120" s="278"/>
    </row>
    <row r="121" spans="1:13" s="77" customFormat="1" ht="20.100000000000001" customHeight="1">
      <c r="A121" s="57" t="s">
        <v>256</v>
      </c>
      <c r="B121" s="384">
        <v>402</v>
      </c>
      <c r="C121" s="384">
        <v>476</v>
      </c>
      <c r="D121" s="384">
        <v>526</v>
      </c>
      <c r="E121" s="384">
        <v>579.47945205479448</v>
      </c>
      <c r="F121" s="278"/>
      <c r="G121" s="278"/>
      <c r="H121" s="278"/>
      <c r="I121" s="278"/>
      <c r="J121" s="278"/>
      <c r="K121" s="278"/>
      <c r="L121" s="278"/>
      <c r="M121" s="278"/>
    </row>
    <row r="122" spans="1:13" s="77" customFormat="1" ht="20.100000000000001" customHeight="1">
      <c r="A122" s="57" t="s">
        <v>257</v>
      </c>
      <c r="B122" s="660">
        <v>293</v>
      </c>
      <c r="C122" s="660">
        <v>260.64453176190989</v>
      </c>
      <c r="D122" s="660">
        <v>267.37565278792772</v>
      </c>
      <c r="E122" s="661">
        <v>273.2488827071387</v>
      </c>
      <c r="F122" s="278"/>
      <c r="G122" s="278"/>
      <c r="H122" s="278"/>
      <c r="I122" s="278"/>
      <c r="J122" s="278"/>
      <c r="K122" s="278"/>
      <c r="L122" s="278"/>
      <c r="M122" s="278"/>
    </row>
    <row r="123" spans="1:13" s="77" customFormat="1" ht="20.100000000000001" customHeight="1">
      <c r="A123" s="50" t="s">
        <v>403</v>
      </c>
      <c r="B123" s="455">
        <v>551</v>
      </c>
      <c r="C123" s="455">
        <v>583</v>
      </c>
      <c r="D123" s="455">
        <v>583</v>
      </c>
      <c r="E123" s="455">
        <v>683</v>
      </c>
      <c r="F123" s="278"/>
      <c r="G123" s="278"/>
      <c r="H123" s="278"/>
      <c r="I123" s="278"/>
      <c r="J123" s="278"/>
      <c r="K123" s="278"/>
      <c r="L123" s="278"/>
      <c r="M123" s="278"/>
    </row>
    <row r="124" spans="1:13" s="286" customFormat="1" ht="15" customHeight="1">
      <c r="A124" s="138" t="s">
        <v>379</v>
      </c>
      <c r="B124" s="138"/>
      <c r="C124" s="138"/>
      <c r="D124" s="138"/>
      <c r="E124" s="138"/>
      <c r="F124" s="361"/>
      <c r="G124" s="361"/>
      <c r="H124" s="361"/>
      <c r="I124" s="361"/>
      <c r="J124" s="361"/>
      <c r="K124" s="361"/>
      <c r="L124" s="361"/>
      <c r="M124" s="361"/>
    </row>
    <row r="125" spans="1:13" s="286" customFormat="1" ht="15" customHeight="1">
      <c r="A125" s="104"/>
      <c r="B125" s="138"/>
      <c r="C125" s="138"/>
      <c r="D125" s="138"/>
      <c r="E125" s="138"/>
      <c r="F125" s="361"/>
      <c r="G125" s="361"/>
      <c r="H125" s="361"/>
      <c r="I125" s="361"/>
      <c r="J125" s="361"/>
      <c r="K125" s="361"/>
      <c r="L125" s="361"/>
      <c r="M125" s="361"/>
    </row>
    <row r="126" spans="1:13" ht="15">
      <c r="A126" s="585" t="s">
        <v>874</v>
      </c>
      <c r="B126" s="585"/>
      <c r="C126" s="585"/>
      <c r="D126" s="585"/>
      <c r="E126" s="585"/>
    </row>
    <row r="127" spans="1:13">
      <c r="A127" s="161"/>
      <c r="B127" s="161"/>
      <c r="C127" s="161"/>
      <c r="D127" s="161"/>
      <c r="E127" s="161"/>
    </row>
    <row r="128" spans="1:13">
      <c r="A128" s="161"/>
      <c r="B128" s="161"/>
      <c r="C128" s="161"/>
      <c r="D128" s="161"/>
      <c r="E128" s="161"/>
    </row>
    <row r="129" spans="1:5">
      <c r="A129" s="161"/>
      <c r="B129" s="161"/>
      <c r="C129" s="161"/>
      <c r="D129" s="161"/>
      <c r="E129" s="161"/>
    </row>
    <row r="130" spans="1:5">
      <c r="A130" s="161"/>
      <c r="B130" s="161"/>
      <c r="C130" s="161"/>
      <c r="D130" s="161"/>
      <c r="E130" s="161"/>
    </row>
    <row r="131" spans="1:5">
      <c r="A131" s="161"/>
      <c r="B131" s="161"/>
      <c r="C131" s="161"/>
      <c r="D131" s="161"/>
      <c r="E131" s="161"/>
    </row>
    <row r="132" spans="1:5">
      <c r="A132" s="161"/>
      <c r="B132" s="161"/>
      <c r="C132" s="161"/>
      <c r="D132" s="161"/>
      <c r="E132" s="161"/>
    </row>
    <row r="133" spans="1:5">
      <c r="A133" s="161"/>
      <c r="B133" s="161"/>
      <c r="C133" s="161"/>
      <c r="D133" s="161"/>
      <c r="E133" s="161"/>
    </row>
    <row r="134" spans="1:5">
      <c r="A134" s="161"/>
      <c r="B134" s="161"/>
      <c r="C134" s="161"/>
      <c r="D134" s="161"/>
      <c r="E134" s="161"/>
    </row>
    <row r="135" spans="1:5">
      <c r="A135" s="161"/>
      <c r="B135" s="161"/>
      <c r="C135" s="161"/>
      <c r="D135" s="161"/>
      <c r="E135" s="161"/>
    </row>
    <row r="136" spans="1:5">
      <c r="A136" s="161"/>
      <c r="B136" s="161"/>
      <c r="C136" s="161"/>
      <c r="D136" s="161"/>
      <c r="E136" s="161"/>
    </row>
    <row r="137" spans="1:5">
      <c r="A137" s="161"/>
      <c r="B137" s="161"/>
      <c r="C137" s="161"/>
      <c r="D137" s="161"/>
      <c r="E137" s="161"/>
    </row>
    <row r="138" spans="1:5">
      <c r="A138" s="161"/>
      <c r="B138" s="161"/>
      <c r="C138" s="161"/>
      <c r="D138" s="161"/>
      <c r="E138" s="161"/>
    </row>
    <row r="139" spans="1:5">
      <c r="A139" s="161"/>
      <c r="B139" s="161"/>
      <c r="C139" s="161"/>
      <c r="D139" s="161"/>
      <c r="E139" s="161"/>
    </row>
    <row r="140" spans="1:5">
      <c r="A140" s="161"/>
      <c r="B140" s="161"/>
      <c r="C140" s="161"/>
      <c r="D140" s="161"/>
      <c r="E140" s="161"/>
    </row>
    <row r="141" spans="1:5">
      <c r="A141" s="161"/>
      <c r="B141" s="161"/>
      <c r="C141" s="161"/>
      <c r="D141" s="161"/>
      <c r="E141" s="161"/>
    </row>
    <row r="142" spans="1:5">
      <c r="A142" s="161"/>
      <c r="B142" s="161"/>
      <c r="C142" s="161"/>
      <c r="D142" s="161"/>
      <c r="E142" s="161"/>
    </row>
    <row r="143" spans="1:5">
      <c r="A143" s="161"/>
      <c r="B143" s="161"/>
      <c r="C143" s="161"/>
      <c r="D143" s="161"/>
      <c r="E143" s="161"/>
    </row>
    <row r="144" spans="1:5">
      <c r="A144" s="161"/>
      <c r="B144" s="161"/>
      <c r="C144" s="161"/>
      <c r="D144" s="161"/>
      <c r="E144" s="161"/>
    </row>
    <row r="145" spans="1:13">
      <c r="A145" s="161"/>
      <c r="B145" s="161"/>
      <c r="C145" s="161"/>
      <c r="D145" s="161"/>
      <c r="E145" s="161"/>
    </row>
    <row r="146" spans="1:13">
      <c r="A146" s="161"/>
      <c r="B146" s="161"/>
      <c r="C146" s="161"/>
      <c r="D146" s="161"/>
      <c r="E146" s="161"/>
    </row>
    <row r="147" spans="1:13">
      <c r="A147" s="161"/>
      <c r="B147" s="161"/>
      <c r="C147" s="161"/>
      <c r="D147" s="161"/>
      <c r="E147" s="161"/>
    </row>
    <row r="148" spans="1:13">
      <c r="A148" s="161"/>
      <c r="B148" s="161"/>
      <c r="C148" s="161"/>
      <c r="D148" s="161"/>
      <c r="E148" s="161"/>
    </row>
    <row r="149" spans="1:13" ht="20.100000000000001" customHeight="1">
      <c r="A149" s="585" t="s">
        <v>692</v>
      </c>
      <c r="B149" s="585"/>
      <c r="C149" s="585"/>
      <c r="D149" s="585"/>
      <c r="E149" s="585"/>
    </row>
    <row r="150" spans="1:13" s="286" customFormat="1" ht="15" customHeight="1">
      <c r="A150" s="579" t="s">
        <v>74</v>
      </c>
      <c r="B150" s="138"/>
      <c r="C150" s="138"/>
      <c r="D150" s="138"/>
      <c r="E150" s="138"/>
      <c r="F150" s="361"/>
      <c r="G150" s="361"/>
      <c r="H150" s="361"/>
      <c r="I150" s="361"/>
      <c r="J150" s="361"/>
      <c r="K150" s="361"/>
      <c r="L150" s="361"/>
      <c r="M150" s="361"/>
    </row>
    <row r="151" spans="1:13" s="77" customFormat="1" ht="20.100000000000001" customHeight="1">
      <c r="A151" s="26" t="s">
        <v>236</v>
      </c>
      <c r="B151" s="27">
        <v>2005</v>
      </c>
      <c r="C151" s="27">
        <v>2009</v>
      </c>
      <c r="D151" s="27">
        <v>2010</v>
      </c>
      <c r="E151" s="28">
        <v>2011</v>
      </c>
      <c r="F151" s="278"/>
      <c r="G151" s="278"/>
      <c r="H151" s="278"/>
      <c r="I151" s="278"/>
      <c r="J151" s="278"/>
      <c r="K151" s="278"/>
      <c r="L151" s="278"/>
      <c r="M151" s="278"/>
    </row>
    <row r="152" spans="1:13" s="77" customFormat="1" ht="20.100000000000001" customHeight="1">
      <c r="A152" s="43" t="s">
        <v>237</v>
      </c>
      <c r="B152" s="646">
        <v>146727</v>
      </c>
      <c r="C152" s="646">
        <v>173781</v>
      </c>
      <c r="D152" s="646">
        <v>192028</v>
      </c>
      <c r="E152" s="646">
        <v>211510.21174124046</v>
      </c>
      <c r="F152" s="278"/>
      <c r="G152" s="379"/>
      <c r="H152" s="379"/>
      <c r="I152" s="379"/>
      <c r="J152" s="278"/>
      <c r="K152" s="278"/>
      <c r="L152" s="278"/>
      <c r="M152" s="278"/>
    </row>
    <row r="153" spans="1:13" s="77" customFormat="1" ht="20.100000000000001" customHeight="1">
      <c r="A153" s="113" t="s">
        <v>238</v>
      </c>
      <c r="B153" s="57">
        <v>91048</v>
      </c>
      <c r="C153" s="57">
        <v>107837</v>
      </c>
      <c r="D153" s="57">
        <v>116369</v>
      </c>
      <c r="E153" s="257">
        <v>130348.16283828381</v>
      </c>
      <c r="F153" s="385">
        <f>E153/$E$152</f>
        <v>0.61627361518483315</v>
      </c>
      <c r="G153" s="278"/>
      <c r="H153" s="278"/>
      <c r="I153" s="278"/>
      <c r="J153" s="278"/>
      <c r="K153" s="278"/>
      <c r="L153" s="278"/>
      <c r="M153" s="278"/>
    </row>
    <row r="154" spans="1:13" s="77" customFormat="1" ht="20.100000000000001" customHeight="1">
      <c r="A154" s="113" t="s">
        <v>239</v>
      </c>
      <c r="B154" s="252">
        <v>35449</v>
      </c>
      <c r="C154" s="252">
        <v>41985</v>
      </c>
      <c r="D154" s="252">
        <v>51079</v>
      </c>
      <c r="E154" s="252">
        <v>56984.97</v>
      </c>
      <c r="F154" s="385">
        <f t="shared" ref="F154:F155" si="1">E154/$E$152</f>
        <v>0.26941947403331457</v>
      </c>
      <c r="G154" s="278"/>
      <c r="H154" s="278"/>
      <c r="I154" s="278"/>
      <c r="J154" s="278"/>
      <c r="K154" s="278"/>
      <c r="L154" s="278"/>
      <c r="M154" s="278"/>
    </row>
    <row r="155" spans="1:13" s="77" customFormat="1" ht="20.100000000000001" customHeight="1">
      <c r="A155" s="109" t="s">
        <v>119</v>
      </c>
      <c r="B155" s="269">
        <v>20230</v>
      </c>
      <c r="C155" s="269">
        <v>23959</v>
      </c>
      <c r="D155" s="269">
        <v>24580</v>
      </c>
      <c r="E155" s="269">
        <v>24177.078902956655</v>
      </c>
      <c r="F155" s="385">
        <f t="shared" si="1"/>
        <v>0.11430691078185226</v>
      </c>
      <c r="G155" s="278"/>
      <c r="H155" s="278"/>
      <c r="I155" s="278"/>
      <c r="J155" s="278"/>
      <c r="K155" s="278"/>
      <c r="L155" s="278"/>
      <c r="M155" s="278"/>
    </row>
    <row r="156" spans="1:13" s="286" customFormat="1" ht="15" customHeight="1">
      <c r="A156" s="579" t="s">
        <v>379</v>
      </c>
      <c r="B156" s="138"/>
      <c r="C156" s="138"/>
      <c r="D156" s="138"/>
      <c r="E156" s="138"/>
      <c r="F156" s="361"/>
      <c r="G156" s="361"/>
      <c r="H156" s="361"/>
      <c r="I156" s="361"/>
      <c r="J156" s="361"/>
      <c r="K156" s="361"/>
      <c r="L156" s="361"/>
      <c r="M156" s="361"/>
    </row>
    <row r="157" spans="1:13" s="286" customFormat="1" ht="15" customHeight="1">
      <c r="A157" s="104"/>
      <c r="B157" s="138"/>
      <c r="C157" s="138"/>
      <c r="D157" s="138"/>
      <c r="E157" s="138"/>
      <c r="F157" s="361"/>
      <c r="G157" s="361"/>
      <c r="H157" s="361"/>
      <c r="I157" s="361"/>
      <c r="J157" s="361"/>
      <c r="K157" s="361"/>
      <c r="L157" s="361"/>
      <c r="M157" s="361"/>
    </row>
    <row r="158" spans="1:13" s="286" customFormat="1" ht="15" customHeight="1">
      <c r="A158" s="104"/>
      <c r="B158" s="138"/>
      <c r="C158" s="138"/>
      <c r="D158" s="138"/>
      <c r="E158" s="138"/>
      <c r="F158" s="361"/>
      <c r="G158" s="361"/>
      <c r="H158" s="361"/>
      <c r="I158" s="361"/>
      <c r="J158" s="361"/>
      <c r="K158" s="361"/>
      <c r="L158" s="361"/>
      <c r="M158" s="361"/>
    </row>
    <row r="159" spans="1:13" ht="15">
      <c r="A159" s="585" t="s">
        <v>875</v>
      </c>
      <c r="B159" s="585"/>
      <c r="C159" s="585"/>
      <c r="D159" s="585"/>
      <c r="E159" s="585"/>
    </row>
    <row r="160" spans="1:13">
      <c r="A160" s="138"/>
      <c r="B160" s="138"/>
      <c r="C160" s="138"/>
      <c r="D160" s="138"/>
      <c r="E160" s="138"/>
    </row>
    <row r="161" spans="1:5">
      <c r="A161" s="138"/>
      <c r="B161" s="138"/>
      <c r="C161" s="138"/>
      <c r="D161" s="138"/>
      <c r="E161" s="138"/>
    </row>
    <row r="162" spans="1:5">
      <c r="A162" s="138"/>
      <c r="B162" s="138"/>
      <c r="C162" s="138"/>
      <c r="D162" s="138"/>
      <c r="E162" s="138"/>
    </row>
    <row r="163" spans="1:5">
      <c r="A163" s="138"/>
      <c r="B163" s="138"/>
      <c r="C163" s="138"/>
      <c r="D163" s="138"/>
      <c r="E163" s="138"/>
    </row>
    <row r="164" spans="1:5">
      <c r="A164" s="138"/>
      <c r="B164" s="138"/>
      <c r="C164" s="138"/>
      <c r="D164" s="138"/>
      <c r="E164" s="138"/>
    </row>
    <row r="165" spans="1:5">
      <c r="A165" s="138"/>
      <c r="B165" s="138"/>
      <c r="C165" s="138"/>
      <c r="D165" s="138"/>
      <c r="E165" s="138"/>
    </row>
    <row r="166" spans="1:5">
      <c r="A166" s="138"/>
      <c r="B166" s="138"/>
      <c r="C166" s="138"/>
      <c r="D166" s="138"/>
      <c r="E166" s="138"/>
    </row>
    <row r="167" spans="1:5">
      <c r="A167" s="138"/>
      <c r="B167" s="138"/>
      <c r="C167" s="138"/>
      <c r="D167" s="138"/>
      <c r="E167" s="138"/>
    </row>
    <row r="168" spans="1:5">
      <c r="A168" s="138"/>
      <c r="B168" s="138"/>
      <c r="C168" s="138"/>
      <c r="D168" s="138"/>
      <c r="E168" s="138"/>
    </row>
    <row r="169" spans="1:5">
      <c r="A169" s="138"/>
      <c r="B169" s="138"/>
      <c r="C169" s="138"/>
      <c r="D169" s="138"/>
      <c r="E169" s="138"/>
    </row>
    <row r="170" spans="1:5">
      <c r="A170" s="138"/>
      <c r="B170" s="138"/>
      <c r="C170" s="138"/>
      <c r="D170" s="138"/>
      <c r="E170" s="138"/>
    </row>
    <row r="171" spans="1:5">
      <c r="A171" s="138"/>
      <c r="B171" s="138"/>
      <c r="C171" s="138"/>
      <c r="D171" s="138"/>
      <c r="E171" s="138"/>
    </row>
    <row r="198" spans="1:13" ht="20.100000000000001" customHeight="1">
      <c r="A198" s="585" t="s">
        <v>693</v>
      </c>
      <c r="B198" s="585"/>
      <c r="C198" s="585"/>
      <c r="D198" s="585"/>
      <c r="E198" s="585"/>
    </row>
    <row r="199" spans="1:13" s="77" customFormat="1" ht="20.100000000000001" customHeight="1">
      <c r="A199" s="26" t="s">
        <v>242</v>
      </c>
      <c r="B199" s="47">
        <v>2008</v>
      </c>
      <c r="C199" s="47">
        <v>2009</v>
      </c>
      <c r="D199" s="47">
        <v>2010</v>
      </c>
      <c r="E199" s="47">
        <v>2011</v>
      </c>
      <c r="F199" s="278"/>
      <c r="G199" s="278"/>
      <c r="H199" s="278"/>
      <c r="I199" s="278"/>
      <c r="J199" s="278"/>
      <c r="K199" s="278"/>
      <c r="L199" s="278"/>
      <c r="M199" s="278"/>
    </row>
    <row r="200" spans="1:13" s="77" customFormat="1" ht="20.100000000000001" customHeight="1">
      <c r="A200" s="43" t="s">
        <v>234</v>
      </c>
      <c r="B200" s="290">
        <f>SUM(B201:B206)</f>
        <v>99.999999999894243</v>
      </c>
      <c r="C200" s="290">
        <f t="shared" ref="C200:E200" si="2">SUM(C201:C206)</f>
        <v>100.0000000003445</v>
      </c>
      <c r="D200" s="290">
        <f t="shared" si="2"/>
        <v>100.00000000011853</v>
      </c>
      <c r="E200" s="290">
        <f t="shared" si="2"/>
        <v>99.99999999983325</v>
      </c>
      <c r="F200" s="278"/>
      <c r="G200" s="278"/>
      <c r="H200" s="278"/>
      <c r="I200" s="278"/>
      <c r="J200" s="278"/>
      <c r="K200" s="278"/>
      <c r="L200" s="278"/>
      <c r="M200" s="278"/>
    </row>
    <row r="201" spans="1:13" s="77" customFormat="1" ht="20.100000000000001" customHeight="1">
      <c r="A201" s="113" t="s">
        <v>791</v>
      </c>
      <c r="B201" s="174">
        <v>68.360034542869286</v>
      </c>
      <c r="C201" s="174">
        <v>43.652822687282423</v>
      </c>
      <c r="D201" s="174">
        <v>55.190808150336323</v>
      </c>
      <c r="E201" s="174">
        <v>54.311154120937331</v>
      </c>
      <c r="F201" s="278"/>
      <c r="G201" s="278"/>
      <c r="H201" s="278"/>
      <c r="I201" s="278"/>
      <c r="J201" s="278"/>
      <c r="K201" s="278"/>
      <c r="L201" s="278"/>
      <c r="M201" s="278"/>
    </row>
    <row r="202" spans="1:13" s="77" customFormat="1" ht="20.100000000000001" customHeight="1">
      <c r="A202" s="113" t="s">
        <v>792</v>
      </c>
      <c r="B202" s="377">
        <v>9.5527908935960504</v>
      </c>
      <c r="C202" s="377">
        <v>15.335166632049047</v>
      </c>
      <c r="D202" s="378">
        <v>15.504474062284276</v>
      </c>
      <c r="E202" s="377">
        <v>15.65566455368732</v>
      </c>
      <c r="F202" s="278"/>
      <c r="G202" s="278"/>
      <c r="H202" s="278"/>
      <c r="I202" s="278"/>
      <c r="J202" s="278"/>
      <c r="K202" s="278"/>
      <c r="L202" s="278"/>
      <c r="M202" s="278"/>
    </row>
    <row r="203" spans="1:13" s="77" customFormat="1" ht="20.100000000000001" customHeight="1">
      <c r="A203" s="113" t="s">
        <v>793</v>
      </c>
      <c r="B203" s="377">
        <v>16.916073732732425</v>
      </c>
      <c r="C203" s="377">
        <v>32.75654183676648</v>
      </c>
      <c r="D203" s="378">
        <v>22.384269166300115</v>
      </c>
      <c r="E203" s="377">
        <v>22.233306280662056</v>
      </c>
      <c r="F203" s="278"/>
      <c r="G203" s="278"/>
      <c r="H203" s="278"/>
      <c r="I203" s="278"/>
      <c r="J203" s="278"/>
      <c r="K203" s="278"/>
      <c r="L203" s="278"/>
      <c r="M203" s="278"/>
    </row>
    <row r="204" spans="1:13" s="77" customFormat="1" ht="20.100000000000001" customHeight="1">
      <c r="A204" s="113" t="s">
        <v>240</v>
      </c>
      <c r="B204" s="377">
        <v>3.420153481888752</v>
      </c>
      <c r="C204" s="377">
        <v>5.2331264641052844</v>
      </c>
      <c r="D204" s="377">
        <v>3.9940312507624158</v>
      </c>
      <c r="E204" s="378">
        <v>3.1897466412846578</v>
      </c>
      <c r="F204" s="278"/>
      <c r="G204" s="278"/>
      <c r="H204" s="278"/>
      <c r="I204" s="278"/>
      <c r="J204" s="278"/>
      <c r="K204" s="278"/>
      <c r="L204" s="278"/>
      <c r="M204" s="278"/>
    </row>
    <row r="205" spans="1:13" s="77" customFormat="1" ht="20.100000000000001" customHeight="1">
      <c r="A205" s="113" t="s">
        <v>241</v>
      </c>
      <c r="B205" s="377">
        <v>0.67536821259049273</v>
      </c>
      <c r="C205" s="377">
        <v>1.4096526598444781</v>
      </c>
      <c r="D205" s="377">
        <v>1.4765590670343904</v>
      </c>
      <c r="E205" s="377">
        <v>1.8652055911298131</v>
      </c>
      <c r="F205" s="278"/>
      <c r="G205" s="278"/>
      <c r="H205" s="278"/>
      <c r="I205" s="278"/>
      <c r="J205" s="278"/>
      <c r="K205" s="278"/>
      <c r="L205" s="278"/>
      <c r="M205" s="278"/>
    </row>
    <row r="206" spans="1:13" s="77" customFormat="1" ht="20.100000000000001" customHeight="1">
      <c r="A206" s="113" t="s">
        <v>87</v>
      </c>
      <c r="B206" s="377">
        <v>1.075579136217236</v>
      </c>
      <c r="C206" s="377">
        <v>1.6126897202967783</v>
      </c>
      <c r="D206" s="386">
        <v>1.4498583034010191</v>
      </c>
      <c r="E206" s="386">
        <v>2.7449228121320819</v>
      </c>
      <c r="F206" s="278"/>
      <c r="G206" s="278"/>
      <c r="H206" s="278"/>
      <c r="I206" s="278"/>
      <c r="J206" s="278"/>
      <c r="K206" s="278"/>
      <c r="L206" s="278"/>
      <c r="M206" s="278"/>
    </row>
    <row r="207" spans="1:13" s="286" customFormat="1" ht="15" customHeight="1">
      <c r="A207" s="177" t="s">
        <v>243</v>
      </c>
      <c r="B207" s="177"/>
      <c r="C207" s="177"/>
      <c r="D207" s="71"/>
      <c r="E207" s="375"/>
      <c r="F207" s="361"/>
      <c r="G207" s="361"/>
      <c r="H207" s="361"/>
      <c r="I207" s="361"/>
      <c r="J207" s="361"/>
      <c r="K207" s="361"/>
      <c r="L207" s="361"/>
      <c r="M207" s="361"/>
    </row>
    <row r="208" spans="1:13" s="286" customFormat="1" ht="15" customHeight="1">
      <c r="A208" s="104"/>
      <c r="B208" s="138"/>
      <c r="C208" s="138"/>
      <c r="D208" s="138"/>
      <c r="E208" s="138"/>
      <c r="F208" s="361"/>
      <c r="G208" s="361"/>
      <c r="H208" s="361"/>
      <c r="I208" s="361"/>
      <c r="J208" s="361"/>
      <c r="K208" s="361"/>
      <c r="L208" s="361"/>
      <c r="M208" s="361"/>
    </row>
    <row r="209" spans="1:13" s="286" customFormat="1" ht="20.100000000000001" customHeight="1">
      <c r="A209" s="585" t="s">
        <v>876</v>
      </c>
      <c r="B209" s="138"/>
      <c r="C209" s="138"/>
      <c r="D209" s="138"/>
      <c r="E209" s="138"/>
      <c r="F209" s="361"/>
      <c r="G209" s="361"/>
      <c r="H209" s="361"/>
      <c r="I209" s="361"/>
      <c r="J209" s="361"/>
      <c r="K209" s="361"/>
      <c r="L209" s="361"/>
      <c r="M209" s="361"/>
    </row>
    <row r="210" spans="1:13" s="286" customFormat="1" ht="15" customHeight="1">
      <c r="A210" s="104"/>
      <c r="B210" s="138"/>
      <c r="C210" s="138"/>
      <c r="D210" s="138"/>
      <c r="E210" s="138"/>
      <c r="F210" s="361"/>
      <c r="G210" s="361"/>
      <c r="H210" s="361"/>
      <c r="I210" s="361"/>
      <c r="J210" s="361"/>
      <c r="K210" s="361"/>
      <c r="L210" s="361"/>
      <c r="M210" s="361"/>
    </row>
    <row r="211" spans="1:13" s="286" customFormat="1" ht="15" customHeight="1">
      <c r="A211" s="104"/>
      <c r="B211" s="138"/>
      <c r="C211" s="138"/>
      <c r="D211" s="138"/>
      <c r="E211" s="138"/>
      <c r="F211" s="361"/>
      <c r="G211" s="361"/>
      <c r="H211" s="361"/>
      <c r="I211" s="361"/>
      <c r="J211" s="361"/>
      <c r="K211" s="361"/>
      <c r="L211" s="361"/>
      <c r="M211" s="361"/>
    </row>
    <row r="212" spans="1:13" s="286" customFormat="1" ht="15" customHeight="1">
      <c r="A212" s="104"/>
      <c r="B212" s="138"/>
      <c r="C212" s="138"/>
      <c r="D212" s="138"/>
      <c r="E212" s="138"/>
      <c r="F212" s="361"/>
      <c r="G212" s="361"/>
      <c r="H212" s="361"/>
      <c r="I212" s="361"/>
      <c r="J212" s="361"/>
      <c r="K212" s="361"/>
      <c r="L212" s="361"/>
      <c r="M212" s="361"/>
    </row>
    <row r="213" spans="1:13" s="286" customFormat="1" ht="15" customHeight="1">
      <c r="A213" s="104"/>
      <c r="B213" s="138"/>
      <c r="C213" s="138"/>
      <c r="D213" s="138"/>
      <c r="E213" s="138"/>
      <c r="F213" s="361"/>
      <c r="G213" s="361"/>
      <c r="H213" s="361"/>
      <c r="I213" s="361"/>
      <c r="J213" s="361"/>
      <c r="K213" s="361"/>
      <c r="L213" s="361"/>
      <c r="M213" s="361"/>
    </row>
    <row r="214" spans="1:13" s="286" customFormat="1" ht="15" customHeight="1">
      <c r="A214" s="104"/>
      <c r="B214" s="138"/>
      <c r="C214" s="138"/>
      <c r="D214" s="138"/>
      <c r="E214" s="138"/>
      <c r="F214" s="361"/>
      <c r="G214" s="361"/>
      <c r="H214" s="361"/>
      <c r="I214" s="361"/>
      <c r="J214" s="361"/>
      <c r="K214" s="361"/>
      <c r="L214" s="361"/>
      <c r="M214" s="361"/>
    </row>
    <row r="215" spans="1:13" s="286" customFormat="1" ht="15" customHeight="1">
      <c r="A215" s="104"/>
      <c r="B215" s="138"/>
      <c r="C215" s="138"/>
      <c r="D215" s="138"/>
      <c r="E215" s="138"/>
      <c r="F215" s="361"/>
      <c r="G215" s="361"/>
      <c r="H215" s="361"/>
      <c r="I215" s="361"/>
      <c r="J215" s="361"/>
      <c r="K215" s="361"/>
      <c r="L215" s="361"/>
      <c r="M215" s="361"/>
    </row>
    <row r="216" spans="1:13" s="286" customFormat="1" ht="15" customHeight="1">
      <c r="A216" s="104"/>
      <c r="B216" s="138"/>
      <c r="C216" s="138"/>
      <c r="D216" s="138"/>
      <c r="E216" s="138"/>
      <c r="F216" s="361"/>
      <c r="G216" s="361"/>
      <c r="H216" s="361"/>
      <c r="I216" s="361"/>
      <c r="J216" s="361"/>
      <c r="K216" s="361"/>
      <c r="L216" s="361"/>
      <c r="M216" s="361"/>
    </row>
    <row r="217" spans="1:13" s="286" customFormat="1" ht="15" customHeight="1">
      <c r="A217" s="104"/>
      <c r="B217" s="138"/>
      <c r="C217" s="138"/>
      <c r="D217" s="138"/>
      <c r="E217" s="138"/>
      <c r="F217" s="361"/>
      <c r="G217" s="361"/>
      <c r="H217" s="361"/>
      <c r="I217" s="361"/>
      <c r="J217" s="361"/>
      <c r="K217" s="361"/>
      <c r="L217" s="361"/>
      <c r="M217" s="361"/>
    </row>
    <row r="218" spans="1:13" s="286" customFormat="1" ht="15" customHeight="1">
      <c r="A218" s="104"/>
      <c r="B218" s="138"/>
      <c r="C218" s="138"/>
      <c r="D218" s="138"/>
      <c r="E218" s="138"/>
      <c r="F218" s="361"/>
      <c r="G218" s="361"/>
      <c r="H218" s="361"/>
      <c r="I218" s="361"/>
      <c r="J218" s="361"/>
      <c r="K218" s="361"/>
      <c r="L218" s="361"/>
      <c r="M218" s="361"/>
    </row>
    <row r="219" spans="1:13" s="286" customFormat="1" ht="15" customHeight="1">
      <c r="A219" s="104"/>
      <c r="B219" s="138"/>
      <c r="C219" s="138"/>
      <c r="D219" s="138"/>
      <c r="E219" s="138"/>
      <c r="F219" s="361"/>
      <c r="G219" s="361"/>
      <c r="H219" s="361"/>
      <c r="I219" s="361"/>
      <c r="J219" s="361"/>
      <c r="K219" s="361"/>
      <c r="L219" s="361"/>
      <c r="M219" s="361"/>
    </row>
    <row r="220" spans="1:13" s="286" customFormat="1" ht="15" customHeight="1">
      <c r="A220" s="104"/>
      <c r="B220" s="138"/>
      <c r="C220" s="138"/>
      <c r="D220" s="138"/>
      <c r="E220" s="138"/>
      <c r="F220" s="361"/>
      <c r="G220" s="361"/>
      <c r="H220" s="361"/>
      <c r="I220" s="361"/>
      <c r="J220" s="361"/>
      <c r="K220" s="361"/>
      <c r="L220" s="361"/>
      <c r="M220" s="361"/>
    </row>
    <row r="221" spans="1:13" s="286" customFormat="1" ht="15" customHeight="1">
      <c r="A221" s="104"/>
      <c r="B221" s="138"/>
      <c r="C221" s="138"/>
      <c r="D221" s="138"/>
      <c r="E221" s="138"/>
      <c r="F221" s="361"/>
      <c r="G221" s="361"/>
      <c r="H221" s="361"/>
      <c r="I221" s="361"/>
      <c r="J221" s="361"/>
      <c r="K221" s="361"/>
      <c r="L221" s="361"/>
      <c r="M221" s="361"/>
    </row>
    <row r="222" spans="1:13" s="286" customFormat="1" ht="15" customHeight="1">
      <c r="A222" s="104"/>
      <c r="B222" s="138"/>
      <c r="C222" s="138"/>
      <c r="D222" s="138"/>
      <c r="E222" s="138"/>
      <c r="F222" s="361"/>
      <c r="G222" s="361"/>
      <c r="H222" s="361"/>
      <c r="I222" s="361"/>
      <c r="J222" s="361"/>
      <c r="K222" s="361"/>
      <c r="L222" s="361"/>
      <c r="M222" s="361"/>
    </row>
    <row r="223" spans="1:13" s="286" customFormat="1" ht="15" customHeight="1">
      <c r="A223" s="104"/>
      <c r="B223" s="138"/>
      <c r="C223" s="138"/>
      <c r="D223" s="138"/>
      <c r="E223" s="138"/>
      <c r="F223" s="361"/>
      <c r="G223" s="361"/>
      <c r="H223" s="361"/>
      <c r="I223" s="361"/>
      <c r="J223" s="361"/>
      <c r="K223" s="361"/>
      <c r="L223" s="361"/>
      <c r="M223" s="361"/>
    </row>
    <row r="224" spans="1:13" s="286" customFormat="1" ht="15" customHeight="1">
      <c r="A224" s="104"/>
      <c r="B224" s="138"/>
      <c r="C224" s="138"/>
      <c r="D224" s="138"/>
      <c r="E224" s="138"/>
      <c r="F224" s="361"/>
      <c r="G224" s="361"/>
      <c r="H224" s="361"/>
      <c r="I224" s="361"/>
      <c r="J224" s="361"/>
      <c r="K224" s="361"/>
      <c r="L224" s="361"/>
      <c r="M224" s="361"/>
    </row>
    <row r="225" spans="1:13" s="286" customFormat="1" ht="15" customHeight="1">
      <c r="A225" s="104"/>
      <c r="B225" s="138"/>
      <c r="C225" s="138"/>
      <c r="D225" s="138"/>
      <c r="E225" s="138"/>
      <c r="F225" s="361"/>
      <c r="G225" s="361"/>
      <c r="H225" s="361"/>
      <c r="I225" s="361"/>
      <c r="J225" s="361"/>
      <c r="K225" s="361"/>
      <c r="L225" s="361"/>
      <c r="M225" s="361"/>
    </row>
    <row r="226" spans="1:13" s="286" customFormat="1" ht="15" customHeight="1">
      <c r="A226" s="104"/>
      <c r="B226" s="138"/>
      <c r="C226" s="138"/>
      <c r="D226" s="138"/>
      <c r="E226" s="138"/>
      <c r="F226" s="361"/>
      <c r="G226" s="361"/>
      <c r="H226" s="361"/>
      <c r="I226" s="361"/>
      <c r="J226" s="361"/>
      <c r="K226" s="361"/>
      <c r="L226" s="361"/>
      <c r="M226" s="361"/>
    </row>
    <row r="227" spans="1:13" s="286" customFormat="1" ht="15" customHeight="1">
      <c r="A227" s="104"/>
      <c r="B227" s="138"/>
      <c r="C227" s="138"/>
      <c r="D227" s="138"/>
      <c r="E227" s="138"/>
      <c r="F227" s="361"/>
      <c r="G227" s="361"/>
      <c r="H227" s="361"/>
      <c r="I227" s="361"/>
      <c r="J227" s="361"/>
      <c r="K227" s="361"/>
      <c r="L227" s="361"/>
      <c r="M227" s="361"/>
    </row>
    <row r="228" spans="1:13" ht="20.100000000000001" customHeight="1">
      <c r="A228" s="585" t="s">
        <v>784</v>
      </c>
      <c r="B228" s="585"/>
      <c r="C228" s="585"/>
      <c r="D228" s="585"/>
      <c r="E228" s="585"/>
    </row>
    <row r="229" spans="1:13" s="77" customFormat="1" ht="20.100000000000001" customHeight="1">
      <c r="A229" s="26" t="s">
        <v>242</v>
      </c>
      <c r="B229" s="74" t="s">
        <v>238</v>
      </c>
      <c r="C229" s="74" t="s">
        <v>239</v>
      </c>
      <c r="D229" s="74" t="s">
        <v>119</v>
      </c>
      <c r="E229" s="47" t="s">
        <v>234</v>
      </c>
      <c r="F229" s="278"/>
      <c r="G229" s="278"/>
      <c r="H229" s="278"/>
      <c r="I229" s="278"/>
      <c r="J229" s="278"/>
      <c r="K229" s="278"/>
      <c r="L229" s="278"/>
      <c r="M229" s="278"/>
    </row>
    <row r="230" spans="1:13" s="77" customFormat="1" ht="20.100000000000001" customHeight="1">
      <c r="A230" s="75" t="s">
        <v>791</v>
      </c>
      <c r="B230" s="378">
        <v>60.803542413149657</v>
      </c>
      <c r="C230" s="378">
        <v>27.959128503651847</v>
      </c>
      <c r="D230" s="378">
        <v>11.237329083745937</v>
      </c>
      <c r="E230" s="371">
        <f>SUM(B230:D230)</f>
        <v>100.00000000054744</v>
      </c>
      <c r="F230" s="278"/>
      <c r="G230" s="278"/>
      <c r="H230" s="278"/>
      <c r="I230" s="278"/>
      <c r="J230" s="278"/>
      <c r="K230" s="278"/>
      <c r="L230" s="278"/>
      <c r="M230" s="278"/>
    </row>
    <row r="231" spans="1:13" s="77" customFormat="1" ht="20.100000000000001" customHeight="1">
      <c r="A231" s="75" t="s">
        <v>792</v>
      </c>
      <c r="B231" s="378">
        <v>83.358340872076425</v>
      </c>
      <c r="C231" s="378">
        <v>8.074911436397997</v>
      </c>
      <c r="D231" s="378">
        <v>8.5667476905407334</v>
      </c>
      <c r="E231" s="371">
        <f>SUM(B231:D231)</f>
        <v>99.999999999015159</v>
      </c>
      <c r="F231" s="278"/>
      <c r="G231" s="278"/>
      <c r="H231" s="278"/>
      <c r="I231" s="278"/>
      <c r="J231" s="278"/>
      <c r="K231" s="278"/>
      <c r="L231" s="278"/>
      <c r="M231" s="278"/>
    </row>
    <row r="232" spans="1:13" s="77" customFormat="1" ht="20.100000000000001" customHeight="1">
      <c r="A232" s="75" t="s">
        <v>793</v>
      </c>
      <c r="B232" s="378">
        <v>49.364741392043818</v>
      </c>
      <c r="C232" s="378">
        <v>28.865420134041752</v>
      </c>
      <c r="D232" s="378">
        <v>21.769838472811568</v>
      </c>
      <c r="E232" s="371">
        <v>100</v>
      </c>
      <c r="F232" s="278"/>
      <c r="G232" s="278"/>
      <c r="H232" s="278"/>
      <c r="I232" s="278"/>
      <c r="J232" s="278"/>
      <c r="K232" s="278"/>
      <c r="L232" s="278"/>
      <c r="M232" s="278"/>
    </row>
    <row r="233" spans="1:13" s="77" customFormat="1" ht="20.100000000000001" customHeight="1">
      <c r="A233" s="75" t="s">
        <v>240</v>
      </c>
      <c r="B233" s="378">
        <v>36.275480854561728</v>
      </c>
      <c r="C233" s="378">
        <v>60.731377331127923</v>
      </c>
      <c r="D233" s="378">
        <v>2.993141807420908</v>
      </c>
      <c r="E233" s="453">
        <f t="shared" ref="E233:E235" si="3">SUM(B233:D233)</f>
        <v>99.999999993110563</v>
      </c>
      <c r="F233" s="278"/>
      <c r="G233" s="278"/>
      <c r="H233" s="278"/>
      <c r="I233" s="278"/>
      <c r="J233" s="278"/>
      <c r="K233" s="278"/>
      <c r="L233" s="278"/>
      <c r="M233" s="278"/>
    </row>
    <row r="234" spans="1:13" s="77" customFormat="1" ht="20.100000000000001" customHeight="1">
      <c r="A234" s="75" t="s">
        <v>241</v>
      </c>
      <c r="B234" s="378">
        <v>86.976637412696618</v>
      </c>
      <c r="C234" s="378">
        <v>2.7970789983090625</v>
      </c>
      <c r="D234" s="378">
        <v>10.226283583102111</v>
      </c>
      <c r="E234" s="453">
        <f t="shared" si="3"/>
        <v>99.999999994107796</v>
      </c>
      <c r="F234" s="278"/>
      <c r="G234" s="278"/>
      <c r="H234" s="278"/>
      <c r="I234" s="278"/>
      <c r="J234" s="278"/>
      <c r="K234" s="278"/>
      <c r="L234" s="278"/>
      <c r="M234" s="278"/>
    </row>
    <row r="235" spans="1:13" s="77" customFormat="1" ht="20.100000000000001" customHeight="1">
      <c r="A235" s="76" t="s">
        <v>87</v>
      </c>
      <c r="B235" s="387">
        <v>83.459585234403363</v>
      </c>
      <c r="C235" s="387">
        <v>14.555335034390007</v>
      </c>
      <c r="D235" s="387">
        <v>1.9850797408604195</v>
      </c>
      <c r="E235" s="454">
        <f t="shared" si="3"/>
        <v>100.00000000965379</v>
      </c>
      <c r="F235" s="278"/>
      <c r="G235" s="278"/>
      <c r="H235" s="278"/>
      <c r="I235" s="278"/>
      <c r="J235" s="278"/>
      <c r="K235" s="278"/>
      <c r="L235" s="278"/>
      <c r="M235" s="278"/>
    </row>
    <row r="236" spans="1:13" s="286" customFormat="1" ht="15" customHeight="1">
      <c r="A236" s="177" t="s">
        <v>243</v>
      </c>
      <c r="B236" s="177"/>
      <c r="C236" s="177"/>
      <c r="D236" s="71"/>
      <c r="E236" s="375"/>
      <c r="F236" s="361"/>
      <c r="G236" s="361"/>
      <c r="H236" s="361"/>
      <c r="I236" s="361"/>
      <c r="J236" s="361"/>
      <c r="K236" s="361"/>
      <c r="L236" s="361"/>
      <c r="M236" s="361"/>
    </row>
    <row r="237" spans="1:13" s="286" customFormat="1" ht="15" customHeight="1">
      <c r="A237" s="88"/>
      <c r="B237" s="88"/>
      <c r="C237" s="88"/>
      <c r="D237" s="88"/>
      <c r="E237" s="88"/>
      <c r="F237" s="361"/>
      <c r="G237" s="361"/>
      <c r="H237" s="361"/>
      <c r="I237" s="361"/>
      <c r="J237" s="361"/>
      <c r="K237" s="361"/>
      <c r="L237" s="361"/>
      <c r="M237" s="361"/>
    </row>
    <row r="238" spans="1:13" s="23" customFormat="1" ht="20.100000000000001" customHeight="1">
      <c r="A238" s="2555" t="s">
        <v>877</v>
      </c>
      <c r="B238" s="2555"/>
      <c r="C238" s="2555"/>
      <c r="F238" s="105"/>
      <c r="G238" s="105"/>
      <c r="H238" s="105"/>
      <c r="I238" s="105"/>
      <c r="J238" s="105"/>
      <c r="K238" s="105"/>
      <c r="L238" s="105"/>
      <c r="M238" s="105"/>
    </row>
    <row r="239" spans="1:13" s="37" customFormat="1" ht="15" customHeight="1">
      <c r="A239" s="29" t="s">
        <v>564</v>
      </c>
      <c r="F239" s="460"/>
      <c r="G239" s="460"/>
      <c r="H239" s="460"/>
      <c r="I239" s="460"/>
      <c r="J239" s="460"/>
      <c r="K239" s="460"/>
      <c r="L239" s="460"/>
      <c r="M239" s="460"/>
    </row>
    <row r="240" spans="1:13" s="31" customFormat="1" ht="20.100000000000001" customHeight="1">
      <c r="A240" s="28" t="s">
        <v>236</v>
      </c>
      <c r="B240" s="28"/>
      <c r="C240" s="28" t="s">
        <v>238</v>
      </c>
      <c r="D240" s="28" t="s">
        <v>239</v>
      </c>
      <c r="E240" s="28" t="s">
        <v>119</v>
      </c>
      <c r="F240" s="539"/>
      <c r="G240" s="539"/>
      <c r="H240" s="539"/>
      <c r="I240" s="539"/>
      <c r="J240" s="539"/>
      <c r="K240" s="539"/>
      <c r="L240" s="539"/>
      <c r="M240" s="539"/>
    </row>
    <row r="241" spans="1:13" s="31" customFormat="1" ht="20.100000000000001" customHeight="1">
      <c r="A241" s="59" t="s">
        <v>694</v>
      </c>
      <c r="B241" s="173"/>
      <c r="C241" s="173">
        <v>1818.03</v>
      </c>
      <c r="D241" s="173">
        <v>963.3</v>
      </c>
      <c r="E241" s="173">
        <v>2258.85</v>
      </c>
      <c r="F241" s="539"/>
      <c r="G241" s="539"/>
      <c r="H241" s="539"/>
      <c r="I241" s="539"/>
      <c r="J241" s="539"/>
      <c r="K241" s="539"/>
      <c r="L241" s="539"/>
      <c r="M241" s="539"/>
    </row>
    <row r="242" spans="1:13" s="31" customFormat="1" ht="20.100000000000001" customHeight="1">
      <c r="A242" s="61" t="s">
        <v>695</v>
      </c>
      <c r="B242" s="176"/>
      <c r="C242" s="176">
        <v>1022.82</v>
      </c>
      <c r="D242" s="176">
        <v>621.14</v>
      </c>
      <c r="E242" s="176">
        <v>793.71</v>
      </c>
      <c r="F242" s="539"/>
      <c r="G242" s="539"/>
      <c r="H242" s="539"/>
      <c r="I242" s="539"/>
      <c r="J242" s="539"/>
      <c r="K242" s="539"/>
      <c r="L242" s="539"/>
      <c r="M242" s="539"/>
    </row>
    <row r="243" spans="1:13" s="37" customFormat="1" ht="15" customHeight="1">
      <c r="A243" s="37" t="s">
        <v>696</v>
      </c>
      <c r="F243" s="460"/>
      <c r="G243" s="460"/>
      <c r="H243" s="460"/>
      <c r="I243" s="460"/>
      <c r="J243" s="460"/>
      <c r="K243" s="460"/>
      <c r="L243" s="460"/>
      <c r="M243" s="460"/>
    </row>
  </sheetData>
  <protectedRanges>
    <protectedRange sqref="B17:B23" name="Range1_2_2"/>
    <protectedRange sqref="B31:D31" name="Range1_7_2_3"/>
    <protectedRange sqref="B98:B101 D98:E101" name="Range1_3_1"/>
    <protectedRange sqref="B108:B111 D108:E111" name="Range1_4_1"/>
    <protectedRange sqref="G119:H119" name="Range1_6_1_3"/>
    <protectedRange sqref="B153:D153" name="Range1_7_2_1"/>
    <protectedRange sqref="B118:B119" name="Range1_5_1_1"/>
    <protectedRange sqref="B120:B122" name="Range1_6_1_1"/>
  </protectedRanges>
  <mergeCells count="2">
    <mergeCell ref="A2:E2"/>
    <mergeCell ref="A238:C238"/>
  </mergeCells>
  <phoneticPr fontId="12" type="noConversion"/>
  <pageMargins left="0.7" right="0.7" top="0.75" bottom="0.56999999999999995" header="0.3" footer="0.3"/>
  <pageSetup paperSize="9" scale="82" orientation="portrait" r:id="rId1"/>
  <headerFooter>
    <oddFooter>&amp;C&amp;P</oddFooter>
  </headerFooter>
  <rowBreaks count="7" manualBreakCount="7">
    <brk id="13" max="4" man="1"/>
    <brk id="26" max="4" man="1"/>
    <brk id="72" max="4" man="1"/>
    <brk id="103" max="4" man="1"/>
    <brk id="148" max="4" man="1"/>
    <brk id="197" max="4" man="1"/>
    <brk id="227" max="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196"/>
  <sheetViews>
    <sheetView rightToLeft="1" view="pageBreakPreview" topLeftCell="A169" zoomScaleSheetLayoutView="100" workbookViewId="0">
      <selection activeCell="L3" sqref="L3"/>
    </sheetView>
  </sheetViews>
  <sheetFormatPr defaultRowHeight="14.25"/>
  <cols>
    <col min="1" max="1" width="45.7109375" style="213" customWidth="1"/>
    <col min="2" max="5" width="11.7109375" style="213" customWidth="1"/>
    <col min="6" max="6" width="11" style="213" hidden="1" customWidth="1"/>
    <col min="7" max="14" width="9.140625" style="319"/>
    <col min="15" max="256" width="9.140625" style="213"/>
    <col min="257" max="257" width="50.42578125" style="213" customWidth="1"/>
    <col min="258" max="258" width="9.85546875" style="213" customWidth="1"/>
    <col min="259" max="259" width="12.28515625" style="213" customWidth="1"/>
    <col min="260" max="260" width="11" style="213" customWidth="1"/>
    <col min="261" max="261" width="11.42578125" style="213" customWidth="1"/>
    <col min="262" max="262" width="11" style="213" customWidth="1"/>
    <col min="263" max="512" width="9.140625" style="213"/>
    <col min="513" max="513" width="50.42578125" style="213" customWidth="1"/>
    <col min="514" max="514" width="9.85546875" style="213" customWidth="1"/>
    <col min="515" max="515" width="12.28515625" style="213" customWidth="1"/>
    <col min="516" max="516" width="11" style="213" customWidth="1"/>
    <col min="517" max="517" width="11.42578125" style="213" customWidth="1"/>
    <col min="518" max="518" width="11" style="213" customWidth="1"/>
    <col min="519" max="768" width="9.140625" style="213"/>
    <col min="769" max="769" width="50.42578125" style="213" customWidth="1"/>
    <col min="770" max="770" width="9.85546875" style="213" customWidth="1"/>
    <col min="771" max="771" width="12.28515625" style="213" customWidth="1"/>
    <col min="772" max="772" width="11" style="213" customWidth="1"/>
    <col min="773" max="773" width="11.42578125" style="213" customWidth="1"/>
    <col min="774" max="774" width="11" style="213" customWidth="1"/>
    <col min="775" max="1024" width="9.140625" style="213"/>
    <col min="1025" max="1025" width="50.42578125" style="213" customWidth="1"/>
    <col min="1026" max="1026" width="9.85546875" style="213" customWidth="1"/>
    <col min="1027" max="1027" width="12.28515625" style="213" customWidth="1"/>
    <col min="1028" max="1028" width="11" style="213" customWidth="1"/>
    <col min="1029" max="1029" width="11.42578125" style="213" customWidth="1"/>
    <col min="1030" max="1030" width="11" style="213" customWidth="1"/>
    <col min="1031" max="1280" width="9.140625" style="213"/>
    <col min="1281" max="1281" width="50.42578125" style="213" customWidth="1"/>
    <col min="1282" max="1282" width="9.85546875" style="213" customWidth="1"/>
    <col min="1283" max="1283" width="12.28515625" style="213" customWidth="1"/>
    <col min="1284" max="1284" width="11" style="213" customWidth="1"/>
    <col min="1285" max="1285" width="11.42578125" style="213" customWidth="1"/>
    <col min="1286" max="1286" width="11" style="213" customWidth="1"/>
    <col min="1287" max="1536" width="9.140625" style="213"/>
    <col min="1537" max="1537" width="50.42578125" style="213" customWidth="1"/>
    <col min="1538" max="1538" width="9.85546875" style="213" customWidth="1"/>
    <col min="1539" max="1539" width="12.28515625" style="213" customWidth="1"/>
    <col min="1540" max="1540" width="11" style="213" customWidth="1"/>
    <col min="1541" max="1541" width="11.42578125" style="213" customWidth="1"/>
    <col min="1542" max="1542" width="11" style="213" customWidth="1"/>
    <col min="1543" max="1792" width="9.140625" style="213"/>
    <col min="1793" max="1793" width="50.42578125" style="213" customWidth="1"/>
    <col min="1794" max="1794" width="9.85546875" style="213" customWidth="1"/>
    <col min="1795" max="1795" width="12.28515625" style="213" customWidth="1"/>
    <col min="1796" max="1796" width="11" style="213" customWidth="1"/>
    <col min="1797" max="1797" width="11.42578125" style="213" customWidth="1"/>
    <col min="1798" max="1798" width="11" style="213" customWidth="1"/>
    <col min="1799" max="2048" width="9.140625" style="213"/>
    <col min="2049" max="2049" width="50.42578125" style="213" customWidth="1"/>
    <col min="2050" max="2050" width="9.85546875" style="213" customWidth="1"/>
    <col min="2051" max="2051" width="12.28515625" style="213" customWidth="1"/>
    <col min="2052" max="2052" width="11" style="213" customWidth="1"/>
    <col min="2053" max="2053" width="11.42578125" style="213" customWidth="1"/>
    <col min="2054" max="2054" width="11" style="213" customWidth="1"/>
    <col min="2055" max="2304" width="9.140625" style="213"/>
    <col min="2305" max="2305" width="50.42578125" style="213" customWidth="1"/>
    <col min="2306" max="2306" width="9.85546875" style="213" customWidth="1"/>
    <col min="2307" max="2307" width="12.28515625" style="213" customWidth="1"/>
    <col min="2308" max="2308" width="11" style="213" customWidth="1"/>
    <col min="2309" max="2309" width="11.42578125" style="213" customWidth="1"/>
    <col min="2310" max="2310" width="11" style="213" customWidth="1"/>
    <col min="2311" max="2560" width="9.140625" style="213"/>
    <col min="2561" max="2561" width="50.42578125" style="213" customWidth="1"/>
    <col min="2562" max="2562" width="9.85546875" style="213" customWidth="1"/>
    <col min="2563" max="2563" width="12.28515625" style="213" customWidth="1"/>
    <col min="2564" max="2564" width="11" style="213" customWidth="1"/>
    <col min="2565" max="2565" width="11.42578125" style="213" customWidth="1"/>
    <col min="2566" max="2566" width="11" style="213" customWidth="1"/>
    <col min="2567" max="2816" width="9.140625" style="213"/>
    <col min="2817" max="2817" width="50.42578125" style="213" customWidth="1"/>
    <col min="2818" max="2818" width="9.85546875" style="213" customWidth="1"/>
    <col min="2819" max="2819" width="12.28515625" style="213" customWidth="1"/>
    <col min="2820" max="2820" width="11" style="213" customWidth="1"/>
    <col min="2821" max="2821" width="11.42578125" style="213" customWidth="1"/>
    <col min="2822" max="2822" width="11" style="213" customWidth="1"/>
    <col min="2823" max="3072" width="9.140625" style="213"/>
    <col min="3073" max="3073" width="50.42578125" style="213" customWidth="1"/>
    <col min="3074" max="3074" width="9.85546875" style="213" customWidth="1"/>
    <col min="3075" max="3075" width="12.28515625" style="213" customWidth="1"/>
    <col min="3076" max="3076" width="11" style="213" customWidth="1"/>
    <col min="3077" max="3077" width="11.42578125" style="213" customWidth="1"/>
    <col min="3078" max="3078" width="11" style="213" customWidth="1"/>
    <col min="3079" max="3328" width="9.140625" style="213"/>
    <col min="3329" max="3329" width="50.42578125" style="213" customWidth="1"/>
    <col min="3330" max="3330" width="9.85546875" style="213" customWidth="1"/>
    <col min="3331" max="3331" width="12.28515625" style="213" customWidth="1"/>
    <col min="3332" max="3332" width="11" style="213" customWidth="1"/>
    <col min="3333" max="3333" width="11.42578125" style="213" customWidth="1"/>
    <col min="3334" max="3334" width="11" style="213" customWidth="1"/>
    <col min="3335" max="3584" width="9.140625" style="213"/>
    <col min="3585" max="3585" width="50.42578125" style="213" customWidth="1"/>
    <col min="3586" max="3586" width="9.85546875" style="213" customWidth="1"/>
    <col min="3587" max="3587" width="12.28515625" style="213" customWidth="1"/>
    <col min="3588" max="3588" width="11" style="213" customWidth="1"/>
    <col min="3589" max="3589" width="11.42578125" style="213" customWidth="1"/>
    <col min="3590" max="3590" width="11" style="213" customWidth="1"/>
    <col min="3591" max="3840" width="9.140625" style="213"/>
    <col min="3841" max="3841" width="50.42578125" style="213" customWidth="1"/>
    <col min="3842" max="3842" width="9.85546875" style="213" customWidth="1"/>
    <col min="3843" max="3843" width="12.28515625" style="213" customWidth="1"/>
    <col min="3844" max="3844" width="11" style="213" customWidth="1"/>
    <col min="3845" max="3845" width="11.42578125" style="213" customWidth="1"/>
    <col min="3846" max="3846" width="11" style="213" customWidth="1"/>
    <col min="3847" max="4096" width="9.140625" style="213"/>
    <col min="4097" max="4097" width="50.42578125" style="213" customWidth="1"/>
    <col min="4098" max="4098" width="9.85546875" style="213" customWidth="1"/>
    <col min="4099" max="4099" width="12.28515625" style="213" customWidth="1"/>
    <col min="4100" max="4100" width="11" style="213" customWidth="1"/>
    <col min="4101" max="4101" width="11.42578125" style="213" customWidth="1"/>
    <col min="4102" max="4102" width="11" style="213" customWidth="1"/>
    <col min="4103" max="4352" width="9.140625" style="213"/>
    <col min="4353" max="4353" width="50.42578125" style="213" customWidth="1"/>
    <col min="4354" max="4354" width="9.85546875" style="213" customWidth="1"/>
    <col min="4355" max="4355" width="12.28515625" style="213" customWidth="1"/>
    <col min="4356" max="4356" width="11" style="213" customWidth="1"/>
    <col min="4357" max="4357" width="11.42578125" style="213" customWidth="1"/>
    <col min="4358" max="4358" width="11" style="213" customWidth="1"/>
    <col min="4359" max="4608" width="9.140625" style="213"/>
    <col min="4609" max="4609" width="50.42578125" style="213" customWidth="1"/>
    <col min="4610" max="4610" width="9.85546875" style="213" customWidth="1"/>
    <col min="4611" max="4611" width="12.28515625" style="213" customWidth="1"/>
    <col min="4612" max="4612" width="11" style="213" customWidth="1"/>
    <col min="4613" max="4613" width="11.42578125" style="213" customWidth="1"/>
    <col min="4614" max="4614" width="11" style="213" customWidth="1"/>
    <col min="4615" max="4864" width="9.140625" style="213"/>
    <col min="4865" max="4865" width="50.42578125" style="213" customWidth="1"/>
    <col min="4866" max="4866" width="9.85546875" style="213" customWidth="1"/>
    <col min="4867" max="4867" width="12.28515625" style="213" customWidth="1"/>
    <col min="4868" max="4868" width="11" style="213" customWidth="1"/>
    <col min="4869" max="4869" width="11.42578125" style="213" customWidth="1"/>
    <col min="4870" max="4870" width="11" style="213" customWidth="1"/>
    <col min="4871" max="5120" width="9.140625" style="213"/>
    <col min="5121" max="5121" width="50.42578125" style="213" customWidth="1"/>
    <col min="5122" max="5122" width="9.85546875" style="213" customWidth="1"/>
    <col min="5123" max="5123" width="12.28515625" style="213" customWidth="1"/>
    <col min="5124" max="5124" width="11" style="213" customWidth="1"/>
    <col min="5125" max="5125" width="11.42578125" style="213" customWidth="1"/>
    <col min="5126" max="5126" width="11" style="213" customWidth="1"/>
    <col min="5127" max="5376" width="9.140625" style="213"/>
    <col min="5377" max="5377" width="50.42578125" style="213" customWidth="1"/>
    <col min="5378" max="5378" width="9.85546875" style="213" customWidth="1"/>
    <col min="5379" max="5379" width="12.28515625" style="213" customWidth="1"/>
    <col min="5380" max="5380" width="11" style="213" customWidth="1"/>
    <col min="5381" max="5381" width="11.42578125" style="213" customWidth="1"/>
    <col min="5382" max="5382" width="11" style="213" customWidth="1"/>
    <col min="5383" max="5632" width="9.140625" style="213"/>
    <col min="5633" max="5633" width="50.42578125" style="213" customWidth="1"/>
    <col min="5634" max="5634" width="9.85546875" style="213" customWidth="1"/>
    <col min="5635" max="5635" width="12.28515625" style="213" customWidth="1"/>
    <col min="5636" max="5636" width="11" style="213" customWidth="1"/>
    <col min="5637" max="5637" width="11.42578125" style="213" customWidth="1"/>
    <col min="5638" max="5638" width="11" style="213" customWidth="1"/>
    <col min="5639" max="5888" width="9.140625" style="213"/>
    <col min="5889" max="5889" width="50.42578125" style="213" customWidth="1"/>
    <col min="5890" max="5890" width="9.85546875" style="213" customWidth="1"/>
    <col min="5891" max="5891" width="12.28515625" style="213" customWidth="1"/>
    <col min="5892" max="5892" width="11" style="213" customWidth="1"/>
    <col min="5893" max="5893" width="11.42578125" style="213" customWidth="1"/>
    <col min="5894" max="5894" width="11" style="213" customWidth="1"/>
    <col min="5895" max="6144" width="9.140625" style="213"/>
    <col min="6145" max="6145" width="50.42578125" style="213" customWidth="1"/>
    <col min="6146" max="6146" width="9.85546875" style="213" customWidth="1"/>
    <col min="6147" max="6147" width="12.28515625" style="213" customWidth="1"/>
    <col min="6148" max="6148" width="11" style="213" customWidth="1"/>
    <col min="6149" max="6149" width="11.42578125" style="213" customWidth="1"/>
    <col min="6150" max="6150" width="11" style="213" customWidth="1"/>
    <col min="6151" max="6400" width="9.140625" style="213"/>
    <col min="6401" max="6401" width="50.42578125" style="213" customWidth="1"/>
    <col min="6402" max="6402" width="9.85546875" style="213" customWidth="1"/>
    <col min="6403" max="6403" width="12.28515625" style="213" customWidth="1"/>
    <col min="6404" max="6404" width="11" style="213" customWidth="1"/>
    <col min="6405" max="6405" width="11.42578125" style="213" customWidth="1"/>
    <col min="6406" max="6406" width="11" style="213" customWidth="1"/>
    <col min="6407" max="6656" width="9.140625" style="213"/>
    <col min="6657" max="6657" width="50.42578125" style="213" customWidth="1"/>
    <col min="6658" max="6658" width="9.85546875" style="213" customWidth="1"/>
    <col min="6659" max="6659" width="12.28515625" style="213" customWidth="1"/>
    <col min="6660" max="6660" width="11" style="213" customWidth="1"/>
    <col min="6661" max="6661" width="11.42578125" style="213" customWidth="1"/>
    <col min="6662" max="6662" width="11" style="213" customWidth="1"/>
    <col min="6663" max="6912" width="9.140625" style="213"/>
    <col min="6913" max="6913" width="50.42578125" style="213" customWidth="1"/>
    <col min="6914" max="6914" width="9.85546875" style="213" customWidth="1"/>
    <col min="6915" max="6915" width="12.28515625" style="213" customWidth="1"/>
    <col min="6916" max="6916" width="11" style="213" customWidth="1"/>
    <col min="6917" max="6917" width="11.42578125" style="213" customWidth="1"/>
    <col min="6918" max="6918" width="11" style="213" customWidth="1"/>
    <col min="6919" max="7168" width="9.140625" style="213"/>
    <col min="7169" max="7169" width="50.42578125" style="213" customWidth="1"/>
    <col min="7170" max="7170" width="9.85546875" style="213" customWidth="1"/>
    <col min="7171" max="7171" width="12.28515625" style="213" customWidth="1"/>
    <col min="7172" max="7172" width="11" style="213" customWidth="1"/>
    <col min="7173" max="7173" width="11.42578125" style="213" customWidth="1"/>
    <col min="7174" max="7174" width="11" style="213" customWidth="1"/>
    <col min="7175" max="7424" width="9.140625" style="213"/>
    <col min="7425" max="7425" width="50.42578125" style="213" customWidth="1"/>
    <col min="7426" max="7426" width="9.85546875" style="213" customWidth="1"/>
    <col min="7427" max="7427" width="12.28515625" style="213" customWidth="1"/>
    <col min="7428" max="7428" width="11" style="213" customWidth="1"/>
    <col min="7429" max="7429" width="11.42578125" style="213" customWidth="1"/>
    <col min="7430" max="7430" width="11" style="213" customWidth="1"/>
    <col min="7431" max="7680" width="9.140625" style="213"/>
    <col min="7681" max="7681" width="50.42578125" style="213" customWidth="1"/>
    <col min="7682" max="7682" width="9.85546875" style="213" customWidth="1"/>
    <col min="7683" max="7683" width="12.28515625" style="213" customWidth="1"/>
    <col min="7684" max="7684" width="11" style="213" customWidth="1"/>
    <col min="7685" max="7685" width="11.42578125" style="213" customWidth="1"/>
    <col min="7686" max="7686" width="11" style="213" customWidth="1"/>
    <col min="7687" max="7936" width="9.140625" style="213"/>
    <col min="7937" max="7937" width="50.42578125" style="213" customWidth="1"/>
    <col min="7938" max="7938" width="9.85546875" style="213" customWidth="1"/>
    <col min="7939" max="7939" width="12.28515625" style="213" customWidth="1"/>
    <col min="7940" max="7940" width="11" style="213" customWidth="1"/>
    <col min="7941" max="7941" width="11.42578125" style="213" customWidth="1"/>
    <col min="7942" max="7942" width="11" style="213" customWidth="1"/>
    <col min="7943" max="8192" width="9.140625" style="213"/>
    <col min="8193" max="8193" width="50.42578125" style="213" customWidth="1"/>
    <col min="8194" max="8194" width="9.85546875" style="213" customWidth="1"/>
    <col min="8195" max="8195" width="12.28515625" style="213" customWidth="1"/>
    <col min="8196" max="8196" width="11" style="213" customWidth="1"/>
    <col min="8197" max="8197" width="11.42578125" style="213" customWidth="1"/>
    <col min="8198" max="8198" width="11" style="213" customWidth="1"/>
    <col min="8199" max="8448" width="9.140625" style="213"/>
    <col min="8449" max="8449" width="50.42578125" style="213" customWidth="1"/>
    <col min="8450" max="8450" width="9.85546875" style="213" customWidth="1"/>
    <col min="8451" max="8451" width="12.28515625" style="213" customWidth="1"/>
    <col min="8452" max="8452" width="11" style="213" customWidth="1"/>
    <col min="8453" max="8453" width="11.42578125" style="213" customWidth="1"/>
    <col min="8454" max="8454" width="11" style="213" customWidth="1"/>
    <col min="8455" max="8704" width="9.140625" style="213"/>
    <col min="8705" max="8705" width="50.42578125" style="213" customWidth="1"/>
    <col min="8706" max="8706" width="9.85546875" style="213" customWidth="1"/>
    <col min="8707" max="8707" width="12.28515625" style="213" customWidth="1"/>
    <col min="8708" max="8708" width="11" style="213" customWidth="1"/>
    <col min="8709" max="8709" width="11.42578125" style="213" customWidth="1"/>
    <col min="8710" max="8710" width="11" style="213" customWidth="1"/>
    <col min="8711" max="8960" width="9.140625" style="213"/>
    <col min="8961" max="8961" width="50.42578125" style="213" customWidth="1"/>
    <col min="8962" max="8962" width="9.85546875" style="213" customWidth="1"/>
    <col min="8963" max="8963" width="12.28515625" style="213" customWidth="1"/>
    <col min="8964" max="8964" width="11" style="213" customWidth="1"/>
    <col min="8965" max="8965" width="11.42578125" style="213" customWidth="1"/>
    <col min="8966" max="8966" width="11" style="213" customWidth="1"/>
    <col min="8967" max="9216" width="9.140625" style="213"/>
    <col min="9217" max="9217" width="50.42578125" style="213" customWidth="1"/>
    <col min="9218" max="9218" width="9.85546875" style="213" customWidth="1"/>
    <col min="9219" max="9219" width="12.28515625" style="213" customWidth="1"/>
    <col min="9220" max="9220" width="11" style="213" customWidth="1"/>
    <col min="9221" max="9221" width="11.42578125" style="213" customWidth="1"/>
    <col min="9222" max="9222" width="11" style="213" customWidth="1"/>
    <col min="9223" max="9472" width="9.140625" style="213"/>
    <col min="9473" max="9473" width="50.42578125" style="213" customWidth="1"/>
    <col min="9474" max="9474" width="9.85546875" style="213" customWidth="1"/>
    <col min="9475" max="9475" width="12.28515625" style="213" customWidth="1"/>
    <col min="9476" max="9476" width="11" style="213" customWidth="1"/>
    <col min="9477" max="9477" width="11.42578125" style="213" customWidth="1"/>
    <col min="9478" max="9478" width="11" style="213" customWidth="1"/>
    <col min="9479" max="9728" width="9.140625" style="213"/>
    <col min="9729" max="9729" width="50.42578125" style="213" customWidth="1"/>
    <col min="9730" max="9730" width="9.85546875" style="213" customWidth="1"/>
    <col min="9731" max="9731" width="12.28515625" style="213" customWidth="1"/>
    <col min="9732" max="9732" width="11" style="213" customWidth="1"/>
    <col min="9733" max="9733" width="11.42578125" style="213" customWidth="1"/>
    <col min="9734" max="9734" width="11" style="213" customWidth="1"/>
    <col min="9735" max="9984" width="9.140625" style="213"/>
    <col min="9985" max="9985" width="50.42578125" style="213" customWidth="1"/>
    <col min="9986" max="9986" width="9.85546875" style="213" customWidth="1"/>
    <col min="9987" max="9987" width="12.28515625" style="213" customWidth="1"/>
    <col min="9988" max="9988" width="11" style="213" customWidth="1"/>
    <col min="9989" max="9989" width="11.42578125" style="213" customWidth="1"/>
    <col min="9990" max="9990" width="11" style="213" customWidth="1"/>
    <col min="9991" max="10240" width="9.140625" style="213"/>
    <col min="10241" max="10241" width="50.42578125" style="213" customWidth="1"/>
    <col min="10242" max="10242" width="9.85546875" style="213" customWidth="1"/>
    <col min="10243" max="10243" width="12.28515625" style="213" customWidth="1"/>
    <col min="10244" max="10244" width="11" style="213" customWidth="1"/>
    <col min="10245" max="10245" width="11.42578125" style="213" customWidth="1"/>
    <col min="10246" max="10246" width="11" style="213" customWidth="1"/>
    <col min="10247" max="10496" width="9.140625" style="213"/>
    <col min="10497" max="10497" width="50.42578125" style="213" customWidth="1"/>
    <col min="10498" max="10498" width="9.85546875" style="213" customWidth="1"/>
    <col min="10499" max="10499" width="12.28515625" style="213" customWidth="1"/>
    <col min="10500" max="10500" width="11" style="213" customWidth="1"/>
    <col min="10501" max="10501" width="11.42578125" style="213" customWidth="1"/>
    <col min="10502" max="10502" width="11" style="213" customWidth="1"/>
    <col min="10503" max="10752" width="9.140625" style="213"/>
    <col min="10753" max="10753" width="50.42578125" style="213" customWidth="1"/>
    <col min="10754" max="10754" width="9.85546875" style="213" customWidth="1"/>
    <col min="10755" max="10755" width="12.28515625" style="213" customWidth="1"/>
    <col min="10756" max="10756" width="11" style="213" customWidth="1"/>
    <col min="10757" max="10757" width="11.42578125" style="213" customWidth="1"/>
    <col min="10758" max="10758" width="11" style="213" customWidth="1"/>
    <col min="10759" max="11008" width="9.140625" style="213"/>
    <col min="11009" max="11009" width="50.42578125" style="213" customWidth="1"/>
    <col min="11010" max="11010" width="9.85546875" style="213" customWidth="1"/>
    <col min="11011" max="11011" width="12.28515625" style="213" customWidth="1"/>
    <col min="11012" max="11012" width="11" style="213" customWidth="1"/>
    <col min="11013" max="11013" width="11.42578125" style="213" customWidth="1"/>
    <col min="11014" max="11014" width="11" style="213" customWidth="1"/>
    <col min="11015" max="11264" width="9.140625" style="213"/>
    <col min="11265" max="11265" width="50.42578125" style="213" customWidth="1"/>
    <col min="11266" max="11266" width="9.85546875" style="213" customWidth="1"/>
    <col min="11267" max="11267" width="12.28515625" style="213" customWidth="1"/>
    <col min="11268" max="11268" width="11" style="213" customWidth="1"/>
    <col min="11269" max="11269" width="11.42578125" style="213" customWidth="1"/>
    <col min="11270" max="11270" width="11" style="213" customWidth="1"/>
    <col min="11271" max="11520" width="9.140625" style="213"/>
    <col min="11521" max="11521" width="50.42578125" style="213" customWidth="1"/>
    <col min="11522" max="11522" width="9.85546875" style="213" customWidth="1"/>
    <col min="11523" max="11523" width="12.28515625" style="213" customWidth="1"/>
    <col min="11524" max="11524" width="11" style="213" customWidth="1"/>
    <col min="11525" max="11525" width="11.42578125" style="213" customWidth="1"/>
    <col min="11526" max="11526" width="11" style="213" customWidth="1"/>
    <col min="11527" max="11776" width="9.140625" style="213"/>
    <col min="11777" max="11777" width="50.42578125" style="213" customWidth="1"/>
    <col min="11778" max="11778" width="9.85546875" style="213" customWidth="1"/>
    <col min="11779" max="11779" width="12.28515625" style="213" customWidth="1"/>
    <col min="11780" max="11780" width="11" style="213" customWidth="1"/>
    <col min="11781" max="11781" width="11.42578125" style="213" customWidth="1"/>
    <col min="11782" max="11782" width="11" style="213" customWidth="1"/>
    <col min="11783" max="12032" width="9.140625" style="213"/>
    <col min="12033" max="12033" width="50.42578125" style="213" customWidth="1"/>
    <col min="12034" max="12034" width="9.85546875" style="213" customWidth="1"/>
    <col min="12035" max="12035" width="12.28515625" style="213" customWidth="1"/>
    <col min="12036" max="12036" width="11" style="213" customWidth="1"/>
    <col min="12037" max="12037" width="11.42578125" style="213" customWidth="1"/>
    <col min="12038" max="12038" width="11" style="213" customWidth="1"/>
    <col min="12039" max="12288" width="9.140625" style="213"/>
    <col min="12289" max="12289" width="50.42578125" style="213" customWidth="1"/>
    <col min="12290" max="12290" width="9.85546875" style="213" customWidth="1"/>
    <col min="12291" max="12291" width="12.28515625" style="213" customWidth="1"/>
    <col min="12292" max="12292" width="11" style="213" customWidth="1"/>
    <col min="12293" max="12293" width="11.42578125" style="213" customWidth="1"/>
    <col min="12294" max="12294" width="11" style="213" customWidth="1"/>
    <col min="12295" max="12544" width="9.140625" style="213"/>
    <col min="12545" max="12545" width="50.42578125" style="213" customWidth="1"/>
    <col min="12546" max="12546" width="9.85546875" style="213" customWidth="1"/>
    <col min="12547" max="12547" width="12.28515625" style="213" customWidth="1"/>
    <col min="12548" max="12548" width="11" style="213" customWidth="1"/>
    <col min="12549" max="12549" width="11.42578125" style="213" customWidth="1"/>
    <col min="12550" max="12550" width="11" style="213" customWidth="1"/>
    <col min="12551" max="12800" width="9.140625" style="213"/>
    <col min="12801" max="12801" width="50.42578125" style="213" customWidth="1"/>
    <col min="12802" max="12802" width="9.85546875" style="213" customWidth="1"/>
    <col min="12803" max="12803" width="12.28515625" style="213" customWidth="1"/>
    <col min="12804" max="12804" width="11" style="213" customWidth="1"/>
    <col min="12805" max="12805" width="11.42578125" style="213" customWidth="1"/>
    <col min="12806" max="12806" width="11" style="213" customWidth="1"/>
    <col min="12807" max="13056" width="9.140625" style="213"/>
    <col min="13057" max="13057" width="50.42578125" style="213" customWidth="1"/>
    <col min="13058" max="13058" width="9.85546875" style="213" customWidth="1"/>
    <col min="13059" max="13059" width="12.28515625" style="213" customWidth="1"/>
    <col min="13060" max="13060" width="11" style="213" customWidth="1"/>
    <col min="13061" max="13061" width="11.42578125" style="213" customWidth="1"/>
    <col min="13062" max="13062" width="11" style="213" customWidth="1"/>
    <col min="13063" max="13312" width="9.140625" style="213"/>
    <col min="13313" max="13313" width="50.42578125" style="213" customWidth="1"/>
    <col min="13314" max="13314" width="9.85546875" style="213" customWidth="1"/>
    <col min="13315" max="13315" width="12.28515625" style="213" customWidth="1"/>
    <col min="13316" max="13316" width="11" style="213" customWidth="1"/>
    <col min="13317" max="13317" width="11.42578125" style="213" customWidth="1"/>
    <col min="13318" max="13318" width="11" style="213" customWidth="1"/>
    <col min="13319" max="13568" width="9.140625" style="213"/>
    <col min="13569" max="13569" width="50.42578125" style="213" customWidth="1"/>
    <col min="13570" max="13570" width="9.85546875" style="213" customWidth="1"/>
    <col min="13571" max="13571" width="12.28515625" style="213" customWidth="1"/>
    <col min="13572" max="13572" width="11" style="213" customWidth="1"/>
    <col min="13573" max="13573" width="11.42578125" style="213" customWidth="1"/>
    <col min="13574" max="13574" width="11" style="213" customWidth="1"/>
    <col min="13575" max="13824" width="9.140625" style="213"/>
    <col min="13825" max="13825" width="50.42578125" style="213" customWidth="1"/>
    <col min="13826" max="13826" width="9.85546875" style="213" customWidth="1"/>
    <col min="13827" max="13827" width="12.28515625" style="213" customWidth="1"/>
    <col min="13828" max="13828" width="11" style="213" customWidth="1"/>
    <col min="13829" max="13829" width="11.42578125" style="213" customWidth="1"/>
    <col min="13830" max="13830" width="11" style="213" customWidth="1"/>
    <col min="13831" max="14080" width="9.140625" style="213"/>
    <col min="14081" max="14081" width="50.42578125" style="213" customWidth="1"/>
    <col min="14082" max="14082" width="9.85546875" style="213" customWidth="1"/>
    <col min="14083" max="14083" width="12.28515625" style="213" customWidth="1"/>
    <col min="14084" max="14084" width="11" style="213" customWidth="1"/>
    <col min="14085" max="14085" width="11.42578125" style="213" customWidth="1"/>
    <col min="14086" max="14086" width="11" style="213" customWidth="1"/>
    <col min="14087" max="14336" width="9.140625" style="213"/>
    <col min="14337" max="14337" width="50.42578125" style="213" customWidth="1"/>
    <col min="14338" max="14338" width="9.85546875" style="213" customWidth="1"/>
    <col min="14339" max="14339" width="12.28515625" style="213" customWidth="1"/>
    <col min="14340" max="14340" width="11" style="213" customWidth="1"/>
    <col min="14341" max="14341" width="11.42578125" style="213" customWidth="1"/>
    <col min="14342" max="14342" width="11" style="213" customWidth="1"/>
    <col min="14343" max="14592" width="9.140625" style="213"/>
    <col min="14593" max="14593" width="50.42578125" style="213" customWidth="1"/>
    <col min="14594" max="14594" width="9.85546875" style="213" customWidth="1"/>
    <col min="14595" max="14595" width="12.28515625" style="213" customWidth="1"/>
    <col min="14596" max="14596" width="11" style="213" customWidth="1"/>
    <col min="14597" max="14597" width="11.42578125" style="213" customWidth="1"/>
    <col min="14598" max="14598" width="11" style="213" customWidth="1"/>
    <col min="14599" max="14848" width="9.140625" style="213"/>
    <col min="14849" max="14849" width="50.42578125" style="213" customWidth="1"/>
    <col min="14850" max="14850" width="9.85546875" style="213" customWidth="1"/>
    <col min="14851" max="14851" width="12.28515625" style="213" customWidth="1"/>
    <col min="14852" max="14852" width="11" style="213" customWidth="1"/>
    <col min="14853" max="14853" width="11.42578125" style="213" customWidth="1"/>
    <col min="14854" max="14854" width="11" style="213" customWidth="1"/>
    <col min="14855" max="15104" width="9.140625" style="213"/>
    <col min="15105" max="15105" width="50.42578125" style="213" customWidth="1"/>
    <col min="15106" max="15106" width="9.85546875" style="213" customWidth="1"/>
    <col min="15107" max="15107" width="12.28515625" style="213" customWidth="1"/>
    <col min="15108" max="15108" width="11" style="213" customWidth="1"/>
    <col min="15109" max="15109" width="11.42578125" style="213" customWidth="1"/>
    <col min="15110" max="15110" width="11" style="213" customWidth="1"/>
    <col min="15111" max="15360" width="9.140625" style="213"/>
    <col min="15361" max="15361" width="50.42578125" style="213" customWidth="1"/>
    <col min="15362" max="15362" width="9.85546875" style="213" customWidth="1"/>
    <col min="15363" max="15363" width="12.28515625" style="213" customWidth="1"/>
    <col min="15364" max="15364" width="11" style="213" customWidth="1"/>
    <col min="15365" max="15365" width="11.42578125" style="213" customWidth="1"/>
    <col min="15366" max="15366" width="11" style="213" customWidth="1"/>
    <col min="15367" max="15616" width="9.140625" style="213"/>
    <col min="15617" max="15617" width="50.42578125" style="213" customWidth="1"/>
    <col min="15618" max="15618" width="9.85546875" style="213" customWidth="1"/>
    <col min="15619" max="15619" width="12.28515625" style="213" customWidth="1"/>
    <col min="15620" max="15620" width="11" style="213" customWidth="1"/>
    <col min="15621" max="15621" width="11.42578125" style="213" customWidth="1"/>
    <col min="15622" max="15622" width="11" style="213" customWidth="1"/>
    <col min="15623" max="15872" width="9.140625" style="213"/>
    <col min="15873" max="15873" width="50.42578125" style="213" customWidth="1"/>
    <col min="15874" max="15874" width="9.85546875" style="213" customWidth="1"/>
    <col min="15875" max="15875" width="12.28515625" style="213" customWidth="1"/>
    <col min="15876" max="15876" width="11" style="213" customWidth="1"/>
    <col min="15877" max="15877" width="11.42578125" style="213" customWidth="1"/>
    <col min="15878" max="15878" width="11" style="213" customWidth="1"/>
    <col min="15879" max="16128" width="9.140625" style="213"/>
    <col min="16129" max="16129" width="50.42578125" style="213" customWidth="1"/>
    <col min="16130" max="16130" width="9.85546875" style="213" customWidth="1"/>
    <col min="16131" max="16131" width="12.28515625" style="213" customWidth="1"/>
    <col min="16132" max="16132" width="11" style="213" customWidth="1"/>
    <col min="16133" max="16133" width="11.42578125" style="213" customWidth="1"/>
    <col min="16134" max="16134" width="11" style="213" customWidth="1"/>
    <col min="16135" max="16384" width="9.140625" style="213"/>
  </cols>
  <sheetData>
    <row r="1" spans="1:16" ht="24.95" customHeight="1">
      <c r="A1" s="195" t="s">
        <v>599</v>
      </c>
    </row>
    <row r="2" spans="1:16" s="211" customFormat="1" ht="150" customHeight="1">
      <c r="A2" s="2612" t="s">
        <v>808</v>
      </c>
      <c r="B2" s="2612"/>
      <c r="C2" s="2612"/>
      <c r="D2" s="2612"/>
      <c r="E2" s="2612"/>
      <c r="F2" s="210"/>
      <c r="G2" s="540"/>
      <c r="H2" s="540"/>
      <c r="I2" s="540"/>
      <c r="J2" s="540"/>
      <c r="K2" s="540"/>
      <c r="L2" s="540"/>
      <c r="M2" s="540"/>
      <c r="N2" s="540"/>
    </row>
    <row r="4" spans="1:16" ht="20.100000000000001" customHeight="1">
      <c r="A4" s="197" t="s">
        <v>600</v>
      </c>
      <c r="B4" s="197"/>
      <c r="C4" s="198"/>
      <c r="D4" s="196"/>
    </row>
    <row r="5" spans="1:16" s="229" customFormat="1" ht="20.100000000000001" customHeight="1">
      <c r="A5" s="199" t="s">
        <v>15</v>
      </c>
      <c r="B5" s="199">
        <v>2008</v>
      </c>
      <c r="C5" s="199">
        <v>2009</v>
      </c>
      <c r="D5" s="760" t="s">
        <v>898</v>
      </c>
      <c r="E5" s="760" t="s">
        <v>899</v>
      </c>
      <c r="G5" s="518"/>
      <c r="H5" s="518"/>
      <c r="I5" s="518"/>
      <c r="J5" s="518"/>
      <c r="K5" s="518"/>
      <c r="L5" s="518"/>
      <c r="M5" s="518"/>
      <c r="N5" s="518"/>
    </row>
    <row r="6" spans="1:16" s="229" customFormat="1" ht="20.100000000000001" customHeight="1">
      <c r="A6" s="214" t="s">
        <v>601</v>
      </c>
      <c r="B6" s="215">
        <v>9.310630886874609</v>
      </c>
      <c r="C6" s="215">
        <v>14.817903924436656</v>
      </c>
      <c r="D6" s="776">
        <v>13</v>
      </c>
      <c r="E6" s="776">
        <v>10.057595491237333</v>
      </c>
      <c r="G6" s="518"/>
      <c r="H6" s="518"/>
      <c r="I6" s="518"/>
      <c r="J6" s="518"/>
      <c r="K6" s="518"/>
      <c r="L6" s="518"/>
      <c r="M6" s="518"/>
      <c r="N6" s="518"/>
    </row>
    <row r="7" spans="1:16" s="229" customFormat="1" ht="20.100000000000001" customHeight="1">
      <c r="A7" s="214" t="s">
        <v>615</v>
      </c>
      <c r="B7" s="215">
        <v>22.454855672731881</v>
      </c>
      <c r="C7" s="215">
        <v>26.766422859518251</v>
      </c>
      <c r="D7" s="776">
        <v>25.913230467550612</v>
      </c>
      <c r="E7" s="776">
        <v>24.253039473541911</v>
      </c>
      <c r="G7" s="518"/>
      <c r="H7" s="518"/>
      <c r="I7" s="518"/>
      <c r="J7" s="518"/>
      <c r="K7" s="518"/>
      <c r="L7" s="518"/>
      <c r="M7" s="518"/>
      <c r="N7" s="518"/>
    </row>
    <row r="8" spans="1:16" s="229" customFormat="1" ht="20.100000000000001" customHeight="1">
      <c r="A8" s="214" t="s">
        <v>594</v>
      </c>
      <c r="B8" s="215">
        <v>16.507229876447152</v>
      </c>
      <c r="C8" s="215">
        <v>27.409650782816573</v>
      </c>
      <c r="D8" s="776">
        <v>24.1</v>
      </c>
      <c r="E8" s="776">
        <v>18.772294015096335</v>
      </c>
      <c r="G8" s="518"/>
      <c r="H8" s="518"/>
      <c r="I8" s="518"/>
      <c r="J8" s="518"/>
      <c r="K8" s="518"/>
      <c r="L8" s="518"/>
      <c r="M8" s="518"/>
      <c r="N8" s="518"/>
    </row>
    <row r="9" spans="1:16" s="229" customFormat="1" ht="20.100000000000001" customHeight="1">
      <c r="A9" s="214" t="s">
        <v>595</v>
      </c>
      <c r="B9" s="215">
        <v>0.6907088606527586</v>
      </c>
      <c r="C9" s="215">
        <v>0.88048020110251635</v>
      </c>
      <c r="D9" s="776">
        <v>0.8</v>
      </c>
      <c r="E9" s="776">
        <v>0.60315900562171865</v>
      </c>
      <c r="G9" s="518"/>
      <c r="H9" s="518"/>
      <c r="I9" s="518"/>
      <c r="J9" s="518"/>
      <c r="K9" s="518"/>
      <c r="L9" s="518"/>
      <c r="M9" s="518"/>
      <c r="N9" s="518"/>
    </row>
    <row r="10" spans="1:16" s="229" customFormat="1" ht="20.100000000000001" customHeight="1">
      <c r="A10" s="216" t="s">
        <v>373</v>
      </c>
      <c r="B10" s="437">
        <v>14924</v>
      </c>
      <c r="C10" s="437">
        <v>16169</v>
      </c>
      <c r="D10" s="777">
        <v>16498</v>
      </c>
      <c r="E10" s="777">
        <v>16809</v>
      </c>
      <c r="G10" s="518"/>
      <c r="H10" s="518"/>
      <c r="I10" s="518"/>
      <c r="J10" s="518"/>
      <c r="K10" s="518"/>
      <c r="L10" s="518"/>
      <c r="M10" s="518"/>
      <c r="N10" s="518"/>
    </row>
    <row r="11" spans="1:16" s="218" customFormat="1" ht="15" customHeight="1">
      <c r="A11" s="200" t="s">
        <v>231</v>
      </c>
      <c r="B11" s="200"/>
      <c r="C11" s="200"/>
      <c r="D11" s="200"/>
      <c r="E11" s="200"/>
      <c r="G11" s="517"/>
      <c r="H11" s="517"/>
      <c r="I11" s="517"/>
      <c r="J11" s="517"/>
      <c r="K11" s="517"/>
      <c r="L11" s="517"/>
      <c r="M11" s="517"/>
      <c r="N11" s="517"/>
    </row>
    <row r="12" spans="1:16" s="218" customFormat="1" ht="15" customHeight="1">
      <c r="A12" s="217" t="s">
        <v>416</v>
      </c>
      <c r="B12" s="200"/>
      <c r="C12" s="200"/>
      <c r="D12" s="200"/>
      <c r="E12" s="200"/>
      <c r="G12" s="517"/>
      <c r="H12" s="517"/>
      <c r="I12" s="517"/>
      <c r="J12" s="517"/>
      <c r="K12" s="517"/>
      <c r="L12" s="517"/>
      <c r="M12" s="517"/>
      <c r="N12" s="517"/>
    </row>
    <row r="13" spans="1:16">
      <c r="A13" s="218"/>
      <c r="G13" s="306"/>
      <c r="H13" s="306"/>
      <c r="I13" s="306"/>
      <c r="J13" s="306"/>
      <c r="K13" s="306"/>
      <c r="L13" s="306"/>
      <c r="M13" s="306"/>
      <c r="N13" s="306"/>
      <c r="O13" s="196"/>
      <c r="P13" s="196"/>
    </row>
    <row r="14" spans="1:16" ht="20.100000000000001" customHeight="1">
      <c r="A14" s="2613" t="s">
        <v>609</v>
      </c>
      <c r="B14" s="2613"/>
      <c r="C14" s="2613"/>
      <c r="D14" s="201"/>
      <c r="E14" s="202"/>
      <c r="F14" s="203"/>
    </row>
    <row r="15" spans="1:16" s="229" customFormat="1" ht="20.100000000000001" customHeight="1">
      <c r="A15" s="204" t="s">
        <v>278</v>
      </c>
      <c r="B15" s="205" t="s">
        <v>238</v>
      </c>
      <c r="C15" s="205" t="s">
        <v>239</v>
      </c>
      <c r="D15" s="205" t="s">
        <v>119</v>
      </c>
      <c r="E15" s="214"/>
      <c r="G15" s="518"/>
      <c r="H15" s="518"/>
      <c r="I15" s="518"/>
      <c r="J15" s="518"/>
      <c r="K15" s="518"/>
      <c r="L15" s="518"/>
      <c r="M15" s="518"/>
      <c r="N15" s="518"/>
    </row>
    <row r="16" spans="1:16" s="229" customFormat="1" ht="20.100000000000001" customHeight="1">
      <c r="A16" s="206" t="s">
        <v>234</v>
      </c>
      <c r="B16" s="219">
        <v>8819</v>
      </c>
      <c r="C16" s="219">
        <v>2949</v>
      </c>
      <c r="D16" s="219">
        <v>855</v>
      </c>
      <c r="G16" s="518"/>
      <c r="H16" s="518"/>
      <c r="I16" s="518"/>
      <c r="J16" s="518"/>
      <c r="K16" s="518"/>
      <c r="L16" s="518"/>
      <c r="M16" s="518"/>
      <c r="N16" s="518"/>
    </row>
    <row r="17" spans="1:14" s="229" customFormat="1" ht="20.100000000000001" customHeight="1">
      <c r="A17" s="220" t="s">
        <v>407</v>
      </c>
      <c r="B17" s="221">
        <v>1429</v>
      </c>
      <c r="C17" s="221">
        <v>939</v>
      </c>
      <c r="D17" s="221">
        <v>160</v>
      </c>
      <c r="E17" s="230"/>
      <c r="G17" s="518"/>
      <c r="H17" s="518"/>
      <c r="I17" s="518"/>
      <c r="J17" s="518"/>
      <c r="K17" s="518"/>
      <c r="L17" s="518"/>
      <c r="M17" s="518"/>
      <c r="N17" s="518"/>
    </row>
    <row r="18" spans="1:14" s="229" customFormat="1" ht="20.100000000000001" customHeight="1">
      <c r="A18" s="220" t="s">
        <v>269</v>
      </c>
      <c r="B18" s="221">
        <v>655</v>
      </c>
      <c r="C18" s="221">
        <v>472</v>
      </c>
      <c r="D18" s="221">
        <v>38</v>
      </c>
      <c r="G18" s="518"/>
      <c r="H18" s="518"/>
      <c r="I18" s="518"/>
      <c r="J18" s="518"/>
      <c r="K18" s="518"/>
      <c r="L18" s="518"/>
      <c r="M18" s="518"/>
      <c r="N18" s="518"/>
    </row>
    <row r="19" spans="1:14" s="229" customFormat="1" ht="20.100000000000001" customHeight="1">
      <c r="A19" s="220" t="s">
        <v>270</v>
      </c>
      <c r="B19" s="221">
        <v>2609</v>
      </c>
      <c r="C19" s="221">
        <v>956</v>
      </c>
      <c r="D19" s="221">
        <v>427</v>
      </c>
      <c r="G19" s="518"/>
      <c r="H19" s="518"/>
      <c r="I19" s="518"/>
      <c r="J19" s="518"/>
      <c r="K19" s="518"/>
      <c r="L19" s="518"/>
      <c r="M19" s="518"/>
      <c r="N19" s="518"/>
    </row>
    <row r="20" spans="1:14" s="229" customFormat="1" ht="20.100000000000001" customHeight="1">
      <c r="A20" s="220" t="s">
        <v>271</v>
      </c>
      <c r="B20" s="221">
        <v>22</v>
      </c>
      <c r="C20" s="221">
        <v>357</v>
      </c>
      <c r="D20" s="221">
        <v>215</v>
      </c>
      <c r="G20" s="518"/>
      <c r="H20" s="518"/>
      <c r="I20" s="518"/>
      <c r="J20" s="518"/>
      <c r="K20" s="518"/>
      <c r="L20" s="518"/>
      <c r="M20" s="518"/>
      <c r="N20" s="518"/>
    </row>
    <row r="21" spans="1:14" s="229" customFormat="1" ht="20.100000000000001" customHeight="1">
      <c r="A21" s="220" t="s">
        <v>272</v>
      </c>
      <c r="B21" s="221">
        <v>3629</v>
      </c>
      <c r="C21" s="221">
        <v>24</v>
      </c>
      <c r="D21" s="221">
        <v>7</v>
      </c>
      <c r="G21" s="518"/>
      <c r="H21" s="518"/>
      <c r="I21" s="518"/>
      <c r="J21" s="518"/>
      <c r="K21" s="518"/>
      <c r="L21" s="518"/>
      <c r="M21" s="518"/>
      <c r="N21" s="518"/>
    </row>
    <row r="22" spans="1:14" s="229" customFormat="1" ht="20.100000000000001" customHeight="1">
      <c r="A22" s="220" t="s">
        <v>273</v>
      </c>
      <c r="B22" s="221">
        <v>264</v>
      </c>
      <c r="C22" s="221">
        <v>185</v>
      </c>
      <c r="D22" s="221">
        <v>5</v>
      </c>
      <c r="G22" s="518"/>
      <c r="H22" s="518"/>
      <c r="I22" s="518"/>
      <c r="J22" s="518"/>
      <c r="K22" s="518"/>
      <c r="L22" s="518"/>
      <c r="M22" s="518"/>
      <c r="N22" s="518"/>
    </row>
    <row r="23" spans="1:14" s="229" customFormat="1" ht="20.100000000000001" customHeight="1">
      <c r="A23" s="222" t="s">
        <v>87</v>
      </c>
      <c r="B23" s="223">
        <v>211</v>
      </c>
      <c r="C23" s="223">
        <v>16</v>
      </c>
      <c r="D23" s="223">
        <v>3</v>
      </c>
      <c r="G23" s="518"/>
      <c r="H23" s="518"/>
      <c r="I23" s="518"/>
      <c r="J23" s="518"/>
      <c r="K23" s="518"/>
      <c r="L23" s="518"/>
      <c r="M23" s="518"/>
      <c r="N23" s="518"/>
    </row>
    <row r="24" spans="1:14" s="218" customFormat="1" ht="15" customHeight="1">
      <c r="A24" s="200" t="s">
        <v>274</v>
      </c>
      <c r="C24" s="208"/>
      <c r="D24" s="208"/>
      <c r="E24" s="200"/>
      <c r="G24" s="517"/>
      <c r="H24" s="517"/>
      <c r="I24" s="517"/>
      <c r="J24" s="517"/>
      <c r="K24" s="517"/>
      <c r="L24" s="517"/>
      <c r="M24" s="517"/>
      <c r="N24" s="517"/>
    </row>
    <row r="25" spans="1:14">
      <c r="A25" s="224"/>
    </row>
    <row r="26" spans="1:14" ht="20.100000000000001" customHeight="1">
      <c r="A26" s="2613" t="s">
        <v>610</v>
      </c>
      <c r="B26" s="2613"/>
      <c r="C26" s="2613"/>
      <c r="D26" s="201"/>
      <c r="E26" s="202"/>
      <c r="F26" s="203"/>
    </row>
    <row r="27" spans="1:14" s="229" customFormat="1" ht="20.100000000000001" customHeight="1">
      <c r="A27" s="204" t="s">
        <v>278</v>
      </c>
      <c r="B27" s="212" t="s">
        <v>238</v>
      </c>
      <c r="C27" s="212" t="s">
        <v>239</v>
      </c>
      <c r="D27" s="212" t="s">
        <v>119</v>
      </c>
      <c r="E27" s="214"/>
      <c r="G27" s="518"/>
      <c r="H27" s="518"/>
      <c r="I27" s="518"/>
      <c r="J27" s="518"/>
      <c r="K27" s="518"/>
      <c r="L27" s="518"/>
      <c r="M27" s="518"/>
      <c r="N27" s="518"/>
    </row>
    <row r="28" spans="1:14" s="229" customFormat="1" ht="20.100000000000001" customHeight="1">
      <c r="A28" s="206" t="s">
        <v>234</v>
      </c>
      <c r="B28" s="219">
        <v>7268</v>
      </c>
      <c r="C28" s="219">
        <v>3377</v>
      </c>
      <c r="D28" s="219">
        <v>887</v>
      </c>
      <c r="G28" s="518"/>
      <c r="H28" s="518"/>
      <c r="I28" s="518"/>
      <c r="J28" s="518"/>
      <c r="K28" s="518"/>
      <c r="L28" s="518"/>
      <c r="M28" s="518"/>
      <c r="N28" s="518"/>
    </row>
    <row r="29" spans="1:14" s="229" customFormat="1" ht="20.100000000000001" customHeight="1">
      <c r="A29" s="220" t="s">
        <v>407</v>
      </c>
      <c r="B29" s="221">
        <v>2066</v>
      </c>
      <c r="C29" s="221">
        <v>1029</v>
      </c>
      <c r="D29" s="221">
        <v>140</v>
      </c>
      <c r="G29" s="518"/>
      <c r="H29" s="518"/>
      <c r="I29" s="518"/>
      <c r="J29" s="518"/>
      <c r="K29" s="518"/>
      <c r="L29" s="518"/>
      <c r="M29" s="518"/>
      <c r="N29" s="518"/>
    </row>
    <row r="30" spans="1:14" s="229" customFormat="1" ht="20.100000000000001" customHeight="1">
      <c r="A30" s="220" t="s">
        <v>269</v>
      </c>
      <c r="B30" s="221">
        <v>642</v>
      </c>
      <c r="C30" s="221">
        <v>599</v>
      </c>
      <c r="D30" s="221">
        <v>80</v>
      </c>
      <c r="G30" s="518"/>
      <c r="H30" s="518"/>
      <c r="I30" s="518"/>
      <c r="J30" s="518"/>
      <c r="K30" s="518"/>
      <c r="L30" s="518"/>
      <c r="M30" s="518"/>
      <c r="N30" s="518"/>
    </row>
    <row r="31" spans="1:14" s="229" customFormat="1" ht="20.100000000000001" customHeight="1">
      <c r="A31" s="220" t="s">
        <v>270</v>
      </c>
      <c r="B31" s="221">
        <v>1872</v>
      </c>
      <c r="C31" s="221">
        <v>982</v>
      </c>
      <c r="D31" s="221">
        <v>429</v>
      </c>
      <c r="G31" s="518"/>
      <c r="H31" s="518"/>
      <c r="I31" s="518"/>
      <c r="J31" s="518"/>
      <c r="K31" s="518"/>
      <c r="L31" s="518"/>
      <c r="M31" s="518"/>
      <c r="N31" s="518"/>
    </row>
    <row r="32" spans="1:14" s="229" customFormat="1" ht="20.100000000000001" customHeight="1">
      <c r="A32" s="220" t="s">
        <v>271</v>
      </c>
      <c r="B32" s="221">
        <v>2028</v>
      </c>
      <c r="C32" s="221">
        <v>558</v>
      </c>
      <c r="D32" s="221">
        <v>188</v>
      </c>
      <c r="G32" s="518"/>
      <c r="H32" s="518"/>
      <c r="I32" s="518"/>
      <c r="J32" s="518"/>
      <c r="K32" s="518"/>
      <c r="L32" s="518"/>
      <c r="M32" s="518"/>
      <c r="N32" s="518"/>
    </row>
    <row r="33" spans="1:14" s="229" customFormat="1" ht="20.100000000000001" customHeight="1">
      <c r="A33" s="220" t="s">
        <v>272</v>
      </c>
      <c r="B33" s="221">
        <v>279</v>
      </c>
      <c r="C33" s="221">
        <v>13</v>
      </c>
      <c r="D33" s="221">
        <v>7</v>
      </c>
      <c r="G33" s="518"/>
      <c r="H33" s="518"/>
      <c r="I33" s="518"/>
      <c r="J33" s="518"/>
      <c r="K33" s="518"/>
      <c r="L33" s="518"/>
      <c r="M33" s="518"/>
      <c r="N33" s="518"/>
    </row>
    <row r="34" spans="1:14" s="229" customFormat="1" ht="20.100000000000001" customHeight="1">
      <c r="A34" s="220" t="s">
        <v>273</v>
      </c>
      <c r="B34" s="221">
        <v>107</v>
      </c>
      <c r="C34" s="221">
        <v>187</v>
      </c>
      <c r="D34" s="221">
        <v>23</v>
      </c>
      <c r="G34" s="518"/>
      <c r="H34" s="518"/>
      <c r="I34" s="518"/>
      <c r="J34" s="518"/>
      <c r="K34" s="518"/>
      <c r="L34" s="518"/>
      <c r="M34" s="518"/>
      <c r="N34" s="518"/>
    </row>
    <row r="35" spans="1:14" s="229" customFormat="1" ht="20.100000000000001" customHeight="1">
      <c r="A35" s="222" t="s">
        <v>87</v>
      </c>
      <c r="B35" s="223">
        <v>274</v>
      </c>
      <c r="C35" s="223">
        <v>9</v>
      </c>
      <c r="D35" s="223">
        <v>20</v>
      </c>
      <c r="G35" s="518"/>
      <c r="H35" s="518"/>
      <c r="I35" s="518"/>
      <c r="J35" s="518"/>
      <c r="K35" s="518"/>
      <c r="L35" s="518"/>
      <c r="M35" s="518"/>
      <c r="N35" s="518"/>
    </row>
    <row r="36" spans="1:14" s="218" customFormat="1" ht="15" customHeight="1">
      <c r="A36" s="200" t="s">
        <v>274</v>
      </c>
      <c r="C36" s="208"/>
      <c r="D36" s="208"/>
      <c r="E36" s="200"/>
      <c r="G36" s="517"/>
      <c r="H36" s="517"/>
      <c r="I36" s="517"/>
      <c r="J36" s="517"/>
      <c r="K36" s="517"/>
      <c r="L36" s="517"/>
      <c r="M36" s="517"/>
      <c r="N36" s="517"/>
    </row>
    <row r="37" spans="1:14">
      <c r="A37" s="200"/>
      <c r="C37" s="200"/>
      <c r="D37" s="200"/>
      <c r="E37" s="200"/>
    </row>
    <row r="38" spans="1:14" ht="20.100000000000001" customHeight="1">
      <c r="A38" s="2613" t="s">
        <v>611</v>
      </c>
      <c r="B38" s="2613"/>
      <c r="C38" s="2613"/>
      <c r="D38" s="201"/>
      <c r="E38" s="196"/>
    </row>
    <row r="39" spans="1:14" s="229" customFormat="1" ht="20.100000000000001" customHeight="1">
      <c r="A39" s="204" t="s">
        <v>278</v>
      </c>
      <c r="B39" s="205" t="s">
        <v>238</v>
      </c>
      <c r="C39" s="205" t="s">
        <v>239</v>
      </c>
      <c r="D39" s="205" t="s">
        <v>119</v>
      </c>
      <c r="E39" s="214"/>
      <c r="G39" s="518"/>
      <c r="H39" s="518"/>
      <c r="I39" s="518"/>
      <c r="J39" s="518"/>
      <c r="K39" s="518"/>
      <c r="L39" s="518"/>
      <c r="M39" s="518"/>
      <c r="N39" s="518"/>
    </row>
    <row r="40" spans="1:14" s="229" customFormat="1" ht="20.100000000000001" customHeight="1">
      <c r="A40" s="206" t="s">
        <v>234</v>
      </c>
      <c r="B40" s="219">
        <v>11293</v>
      </c>
      <c r="C40" s="219">
        <v>3439</v>
      </c>
      <c r="D40" s="219">
        <v>1001</v>
      </c>
      <c r="E40" s="221"/>
      <c r="G40" s="518"/>
      <c r="H40" s="518"/>
      <c r="I40" s="518"/>
      <c r="J40" s="518"/>
      <c r="K40" s="518"/>
      <c r="L40" s="518"/>
      <c r="M40" s="518"/>
      <c r="N40" s="518"/>
    </row>
    <row r="41" spans="1:14" s="229" customFormat="1" ht="20.100000000000001" customHeight="1">
      <c r="A41" s="220" t="s">
        <v>407</v>
      </c>
      <c r="B41" s="221">
        <v>1143</v>
      </c>
      <c r="C41" s="221">
        <v>949</v>
      </c>
      <c r="D41" s="221">
        <v>163</v>
      </c>
      <c r="E41" s="221"/>
      <c r="G41" s="518"/>
      <c r="H41" s="518"/>
      <c r="I41" s="518"/>
      <c r="J41" s="518"/>
      <c r="K41" s="518"/>
      <c r="L41" s="518"/>
      <c r="M41" s="518"/>
      <c r="N41" s="518"/>
    </row>
    <row r="42" spans="1:14" s="229" customFormat="1" ht="20.100000000000001" customHeight="1">
      <c r="A42" s="220" t="s">
        <v>269</v>
      </c>
      <c r="B42" s="221">
        <v>4423</v>
      </c>
      <c r="C42" s="221">
        <v>14</v>
      </c>
      <c r="D42" s="221">
        <v>192</v>
      </c>
      <c r="E42" s="214"/>
      <c r="G42" s="518"/>
      <c r="H42" s="518"/>
      <c r="I42" s="518"/>
      <c r="J42" s="518"/>
      <c r="K42" s="518"/>
      <c r="L42" s="518"/>
      <c r="M42" s="518"/>
      <c r="N42" s="518"/>
    </row>
    <row r="43" spans="1:14" s="229" customFormat="1" ht="20.100000000000001" customHeight="1">
      <c r="A43" s="220" t="s">
        <v>270</v>
      </c>
      <c r="B43" s="221">
        <v>2180</v>
      </c>
      <c r="C43" s="221">
        <v>1769</v>
      </c>
      <c r="D43" s="221">
        <v>416</v>
      </c>
      <c r="E43" s="214"/>
      <c r="G43" s="518"/>
      <c r="H43" s="518"/>
      <c r="I43" s="518"/>
      <c r="J43" s="518"/>
      <c r="K43" s="518"/>
      <c r="L43" s="518"/>
      <c r="M43" s="518"/>
      <c r="N43" s="518"/>
    </row>
    <row r="44" spans="1:14" s="229" customFormat="1" ht="20.100000000000001" customHeight="1">
      <c r="A44" s="220" t="s">
        <v>271</v>
      </c>
      <c r="B44" s="221">
        <v>2538</v>
      </c>
      <c r="C44" s="221">
        <v>260</v>
      </c>
      <c r="D44" s="221">
        <v>176</v>
      </c>
      <c r="E44" s="214"/>
      <c r="G44" s="518"/>
      <c r="H44" s="518"/>
      <c r="I44" s="518"/>
      <c r="J44" s="518"/>
      <c r="K44" s="518"/>
      <c r="L44" s="518"/>
      <c r="M44" s="518"/>
      <c r="N44" s="518"/>
    </row>
    <row r="45" spans="1:14" s="229" customFormat="1" ht="20.100000000000001" customHeight="1">
      <c r="A45" s="220" t="s">
        <v>272</v>
      </c>
      <c r="B45" s="221">
        <v>450</v>
      </c>
      <c r="C45" s="221">
        <v>32</v>
      </c>
      <c r="D45" s="221">
        <v>12</v>
      </c>
      <c r="E45" s="214"/>
      <c r="G45" s="518"/>
      <c r="H45" s="518"/>
      <c r="I45" s="518"/>
      <c r="J45" s="518"/>
      <c r="K45" s="518"/>
      <c r="L45" s="518"/>
      <c r="M45" s="518"/>
      <c r="N45" s="518"/>
    </row>
    <row r="46" spans="1:14" s="229" customFormat="1" ht="20.100000000000001" customHeight="1">
      <c r="A46" s="220" t="s">
        <v>273</v>
      </c>
      <c r="B46" s="221">
        <v>126</v>
      </c>
      <c r="C46" s="221">
        <v>324</v>
      </c>
      <c r="D46" s="221">
        <v>23</v>
      </c>
      <c r="E46" s="214"/>
      <c r="G46" s="518"/>
      <c r="H46" s="518"/>
      <c r="I46" s="518"/>
      <c r="J46" s="518"/>
      <c r="K46" s="518"/>
      <c r="L46" s="518"/>
      <c r="M46" s="518"/>
      <c r="N46" s="518"/>
    </row>
    <row r="47" spans="1:14" s="229" customFormat="1" ht="20.100000000000001" customHeight="1">
      <c r="A47" s="222" t="s">
        <v>87</v>
      </c>
      <c r="B47" s="223">
        <v>433</v>
      </c>
      <c r="C47" s="223">
        <v>91</v>
      </c>
      <c r="D47" s="223">
        <v>19</v>
      </c>
      <c r="E47" s="214"/>
      <c r="G47" s="518"/>
      <c r="H47" s="518"/>
      <c r="I47" s="518"/>
      <c r="J47" s="518"/>
      <c r="K47" s="518"/>
      <c r="L47" s="518"/>
      <c r="M47" s="518"/>
      <c r="N47" s="518"/>
    </row>
    <row r="48" spans="1:14" ht="15" customHeight="1">
      <c r="A48" s="200" t="s">
        <v>274</v>
      </c>
      <c r="C48" s="208"/>
      <c r="D48" s="208"/>
      <c r="E48" s="200"/>
    </row>
    <row r="49" spans="1:14">
      <c r="A49" s="200"/>
      <c r="C49" s="200"/>
      <c r="D49" s="200"/>
      <c r="E49" s="200"/>
    </row>
    <row r="50" spans="1:14" ht="20.100000000000001" customHeight="1">
      <c r="A50" s="2613" t="s">
        <v>612</v>
      </c>
      <c r="B50" s="2613"/>
      <c r="C50" s="2613"/>
      <c r="D50" s="201"/>
      <c r="E50" s="202"/>
      <c r="F50" s="207"/>
    </row>
    <row r="51" spans="1:14" s="229" customFormat="1" ht="20.100000000000001" customHeight="1">
      <c r="A51" s="206" t="s">
        <v>734</v>
      </c>
      <c r="B51" s="205" t="s">
        <v>238</v>
      </c>
      <c r="C51" s="205" t="s">
        <v>239</v>
      </c>
      <c r="D51" s="205" t="s">
        <v>119</v>
      </c>
      <c r="E51" s="214"/>
      <c r="G51" s="518"/>
      <c r="H51" s="518"/>
      <c r="I51" s="518"/>
      <c r="J51" s="518"/>
      <c r="K51" s="518"/>
      <c r="L51" s="518"/>
      <c r="M51" s="518"/>
      <c r="N51" s="518"/>
    </row>
    <row r="52" spans="1:14" s="229" customFormat="1" ht="20.100000000000001" customHeight="1">
      <c r="A52" s="206" t="s">
        <v>234</v>
      </c>
      <c r="B52" s="219">
        <v>8819</v>
      </c>
      <c r="C52" s="219">
        <v>2949</v>
      </c>
      <c r="D52" s="219">
        <v>855</v>
      </c>
      <c r="E52" s="230"/>
      <c r="G52" s="518"/>
      <c r="H52" s="518"/>
      <c r="I52" s="518"/>
      <c r="J52" s="518"/>
      <c r="K52" s="518"/>
      <c r="L52" s="518"/>
      <c r="M52" s="518"/>
      <c r="N52" s="518"/>
    </row>
    <row r="53" spans="1:14" s="229" customFormat="1" ht="20.100000000000001" customHeight="1">
      <c r="A53" s="220" t="s">
        <v>266</v>
      </c>
      <c r="B53" s="221">
        <v>3718</v>
      </c>
      <c r="C53" s="221">
        <v>2114</v>
      </c>
      <c r="D53" s="221">
        <v>534</v>
      </c>
      <c r="E53" s="230"/>
      <c r="G53" s="518"/>
      <c r="H53" s="518"/>
      <c r="I53" s="518"/>
      <c r="J53" s="518"/>
      <c r="K53" s="518"/>
      <c r="L53" s="518"/>
      <c r="M53" s="518"/>
      <c r="N53" s="518"/>
    </row>
    <row r="54" spans="1:14" s="229" customFormat="1" ht="20.100000000000001" customHeight="1">
      <c r="A54" s="220" t="s">
        <v>265</v>
      </c>
      <c r="B54" s="221">
        <v>388</v>
      </c>
      <c r="C54" s="221">
        <v>304</v>
      </c>
      <c r="D54" s="221">
        <v>146</v>
      </c>
      <c r="E54" s="230"/>
      <c r="G54" s="518"/>
      <c r="H54" s="518"/>
      <c r="I54" s="518"/>
      <c r="J54" s="518"/>
      <c r="K54" s="518"/>
      <c r="L54" s="518"/>
      <c r="M54" s="518"/>
      <c r="N54" s="518"/>
    </row>
    <row r="55" spans="1:14" s="229" customFormat="1" ht="20.100000000000001" customHeight="1">
      <c r="A55" s="220" t="s">
        <v>267</v>
      </c>
      <c r="B55" s="221">
        <v>338</v>
      </c>
      <c r="C55" s="221">
        <v>232</v>
      </c>
      <c r="D55" s="221">
        <v>9</v>
      </c>
      <c r="E55" s="230"/>
      <c r="G55" s="541"/>
      <c r="H55" s="518"/>
      <c r="I55" s="518"/>
      <c r="J55" s="518"/>
      <c r="K55" s="518"/>
      <c r="L55" s="518"/>
      <c r="M55" s="518"/>
      <c r="N55" s="518"/>
    </row>
    <row r="56" spans="1:14" s="229" customFormat="1" ht="20.100000000000001" customHeight="1">
      <c r="A56" s="220" t="s">
        <v>275</v>
      </c>
      <c r="B56" s="221">
        <v>424</v>
      </c>
      <c r="C56" s="221">
        <v>189</v>
      </c>
      <c r="D56" s="221">
        <v>62</v>
      </c>
      <c r="E56" s="230"/>
      <c r="G56" s="518"/>
      <c r="H56" s="518"/>
      <c r="I56" s="518"/>
      <c r="J56" s="518"/>
      <c r="K56" s="518"/>
      <c r="L56" s="518"/>
      <c r="M56" s="518"/>
      <c r="N56" s="518"/>
    </row>
    <row r="57" spans="1:14" s="229" customFormat="1" ht="20.100000000000001" customHeight="1">
      <c r="A57" s="220" t="s">
        <v>276</v>
      </c>
      <c r="B57" s="221">
        <v>0</v>
      </c>
      <c r="C57" s="221">
        <v>76</v>
      </c>
      <c r="D57" s="221">
        <v>38</v>
      </c>
      <c r="E57" s="230"/>
      <c r="G57" s="518"/>
      <c r="H57" s="518"/>
      <c r="I57" s="518"/>
      <c r="J57" s="518"/>
      <c r="K57" s="518"/>
      <c r="L57" s="518"/>
      <c r="M57" s="518"/>
      <c r="N57" s="518"/>
    </row>
    <row r="58" spans="1:14" s="229" customFormat="1" ht="20.100000000000001" customHeight="1">
      <c r="A58" s="220" t="s">
        <v>277</v>
      </c>
      <c r="B58" s="221">
        <v>296</v>
      </c>
      <c r="C58" s="221">
        <v>0</v>
      </c>
      <c r="D58" s="221">
        <v>0</v>
      </c>
      <c r="G58" s="518"/>
      <c r="H58" s="518"/>
      <c r="I58" s="518"/>
      <c r="J58" s="518"/>
      <c r="K58" s="518"/>
      <c r="L58" s="518"/>
      <c r="M58" s="518"/>
      <c r="N58" s="518"/>
    </row>
    <row r="59" spans="1:14" s="229" customFormat="1" ht="20.100000000000001" customHeight="1">
      <c r="A59" s="220" t="s">
        <v>272</v>
      </c>
      <c r="B59" s="221">
        <v>3629</v>
      </c>
      <c r="C59" s="221">
        <v>0</v>
      </c>
      <c r="D59" s="221">
        <v>0</v>
      </c>
      <c r="E59" s="230"/>
      <c r="G59" s="518"/>
      <c r="H59" s="518"/>
      <c r="I59" s="518"/>
      <c r="J59" s="518"/>
      <c r="K59" s="518"/>
      <c r="L59" s="518"/>
      <c r="M59" s="518"/>
      <c r="N59" s="518"/>
    </row>
    <row r="60" spans="1:14" s="229" customFormat="1" ht="20.100000000000001" customHeight="1">
      <c r="A60" s="222" t="s">
        <v>87</v>
      </c>
      <c r="B60" s="223">
        <v>26</v>
      </c>
      <c r="C60" s="221">
        <v>34</v>
      </c>
      <c r="D60" s="221">
        <v>66</v>
      </c>
      <c r="E60" s="214"/>
      <c r="G60" s="518"/>
      <c r="H60" s="518"/>
      <c r="I60" s="518"/>
      <c r="J60" s="518"/>
      <c r="K60" s="518"/>
      <c r="L60" s="518"/>
      <c r="M60" s="518"/>
      <c r="N60" s="518"/>
    </row>
    <row r="61" spans="1:14" ht="15" customHeight="1">
      <c r="A61" s="200" t="s">
        <v>274</v>
      </c>
      <c r="C61" s="208"/>
      <c r="D61" s="208"/>
      <c r="E61" s="200"/>
    </row>
    <row r="62" spans="1:14">
      <c r="A62" s="200"/>
      <c r="C62" s="200"/>
      <c r="D62" s="200"/>
      <c r="E62" s="200"/>
    </row>
    <row r="63" spans="1:14" ht="20.100000000000001" customHeight="1">
      <c r="A63" s="2613" t="s">
        <v>613</v>
      </c>
      <c r="B63" s="2613"/>
      <c r="C63" s="2613"/>
      <c r="D63" s="201"/>
      <c r="E63" s="202"/>
      <c r="F63" s="207"/>
    </row>
    <row r="64" spans="1:14" s="229" customFormat="1" ht="20.100000000000001" customHeight="1">
      <c r="A64" s="206" t="s">
        <v>734</v>
      </c>
      <c r="B64" s="205" t="s">
        <v>238</v>
      </c>
      <c r="C64" s="205" t="s">
        <v>239</v>
      </c>
      <c r="D64" s="205" t="s">
        <v>119</v>
      </c>
      <c r="E64" s="214"/>
      <c r="G64" s="518"/>
      <c r="H64" s="518"/>
      <c r="I64" s="518"/>
      <c r="J64" s="518"/>
      <c r="K64" s="518"/>
      <c r="L64" s="518"/>
      <c r="M64" s="518"/>
      <c r="N64" s="518"/>
    </row>
    <row r="65" spans="1:14" s="229" customFormat="1" ht="20.100000000000001" customHeight="1">
      <c r="A65" s="206" t="s">
        <v>234</v>
      </c>
      <c r="B65" s="219">
        <v>7268</v>
      </c>
      <c r="C65" s="219">
        <v>3377</v>
      </c>
      <c r="D65" s="219">
        <v>887</v>
      </c>
      <c r="E65" s="230"/>
      <c r="G65" s="518"/>
      <c r="H65" s="518"/>
      <c r="I65" s="518"/>
      <c r="J65" s="518"/>
      <c r="K65" s="518"/>
      <c r="L65" s="518"/>
      <c r="M65" s="518"/>
      <c r="N65" s="518"/>
    </row>
    <row r="66" spans="1:14" s="229" customFormat="1" ht="20.100000000000001" customHeight="1">
      <c r="A66" s="220" t="s">
        <v>266</v>
      </c>
      <c r="B66" s="221">
        <v>4473</v>
      </c>
      <c r="C66" s="221">
        <v>2422</v>
      </c>
      <c r="D66" s="221">
        <v>653</v>
      </c>
      <c r="E66" s="221"/>
      <c r="G66" s="518"/>
      <c r="H66" s="518"/>
      <c r="I66" s="518"/>
      <c r="J66" s="518"/>
      <c r="K66" s="518"/>
      <c r="L66" s="518"/>
      <c r="M66" s="518"/>
      <c r="N66" s="518"/>
    </row>
    <row r="67" spans="1:14" s="229" customFormat="1" ht="20.100000000000001" customHeight="1">
      <c r="A67" s="220" t="s">
        <v>265</v>
      </c>
      <c r="B67" s="221">
        <v>968</v>
      </c>
      <c r="C67" s="221">
        <v>313</v>
      </c>
      <c r="D67" s="221">
        <v>75</v>
      </c>
      <c r="G67" s="518"/>
      <c r="H67" s="518"/>
      <c r="I67" s="518"/>
      <c r="J67" s="518"/>
      <c r="K67" s="518"/>
      <c r="L67" s="518"/>
      <c r="M67" s="518"/>
      <c r="N67" s="518"/>
    </row>
    <row r="68" spans="1:14" s="229" customFormat="1" ht="20.100000000000001" customHeight="1">
      <c r="A68" s="220" t="s">
        <v>267</v>
      </c>
      <c r="B68" s="221">
        <v>638</v>
      </c>
      <c r="C68" s="221">
        <v>196</v>
      </c>
      <c r="D68" s="221">
        <v>100</v>
      </c>
      <c r="G68" s="541"/>
      <c r="H68" s="518"/>
      <c r="I68" s="518"/>
      <c r="J68" s="518"/>
      <c r="K68" s="518"/>
      <c r="L68" s="518"/>
      <c r="M68" s="518"/>
      <c r="N68" s="518"/>
    </row>
    <row r="69" spans="1:14" s="229" customFormat="1" ht="20.100000000000001" customHeight="1">
      <c r="A69" s="220" t="s">
        <v>275</v>
      </c>
      <c r="B69" s="221">
        <v>3</v>
      </c>
      <c r="C69" s="221">
        <v>84</v>
      </c>
      <c r="D69" s="221">
        <v>34</v>
      </c>
      <c r="G69" s="518"/>
      <c r="H69" s="518"/>
      <c r="I69" s="518"/>
      <c r="J69" s="518"/>
      <c r="K69" s="518"/>
      <c r="L69" s="518"/>
      <c r="M69" s="518"/>
      <c r="N69" s="518"/>
    </row>
    <row r="70" spans="1:14" s="229" customFormat="1" ht="20.100000000000001" customHeight="1">
      <c r="A70" s="220" t="s">
        <v>276</v>
      </c>
      <c r="B70" s="221">
        <v>80</v>
      </c>
      <c r="C70" s="221">
        <v>56</v>
      </c>
      <c r="D70" s="221">
        <v>24</v>
      </c>
      <c r="G70" s="518"/>
      <c r="H70" s="518"/>
      <c r="I70" s="518"/>
      <c r="J70" s="518"/>
      <c r="K70" s="518"/>
      <c r="L70" s="518"/>
      <c r="M70" s="518"/>
      <c r="N70" s="518"/>
    </row>
    <row r="71" spans="1:14" s="229" customFormat="1" ht="20.100000000000001" customHeight="1">
      <c r="A71" s="220" t="s">
        <v>277</v>
      </c>
      <c r="B71" s="221">
        <v>6</v>
      </c>
      <c r="C71" s="221">
        <v>193</v>
      </c>
      <c r="D71" s="221">
        <v>0</v>
      </c>
      <c r="G71" s="518"/>
      <c r="H71" s="518"/>
      <c r="I71" s="518"/>
      <c r="J71" s="518"/>
      <c r="K71" s="518"/>
      <c r="L71" s="518"/>
      <c r="M71" s="518"/>
      <c r="N71" s="518"/>
    </row>
    <row r="72" spans="1:14" s="229" customFormat="1" ht="20.100000000000001" customHeight="1">
      <c r="A72" s="220" t="s">
        <v>272</v>
      </c>
      <c r="B72" s="221">
        <v>279</v>
      </c>
      <c r="C72" s="221">
        <v>0</v>
      </c>
      <c r="D72" s="221">
        <v>0</v>
      </c>
      <c r="G72" s="518"/>
      <c r="H72" s="518"/>
      <c r="I72" s="518"/>
      <c r="J72" s="518"/>
      <c r="K72" s="518"/>
      <c r="L72" s="518"/>
      <c r="M72" s="518"/>
      <c r="N72" s="518"/>
    </row>
    <row r="73" spans="1:14" s="229" customFormat="1" ht="20.100000000000001" customHeight="1">
      <c r="A73" s="222" t="s">
        <v>87</v>
      </c>
      <c r="B73" s="223">
        <v>821</v>
      </c>
      <c r="C73" s="221">
        <v>113</v>
      </c>
      <c r="D73" s="221">
        <v>1</v>
      </c>
      <c r="E73" s="214"/>
      <c r="G73" s="518"/>
      <c r="H73" s="518"/>
      <c r="I73" s="518"/>
      <c r="J73" s="518"/>
      <c r="K73" s="518"/>
      <c r="L73" s="518"/>
      <c r="M73" s="518"/>
      <c r="N73" s="518"/>
    </row>
    <row r="74" spans="1:14" s="218" customFormat="1" ht="12">
      <c r="A74" s="200" t="s">
        <v>274</v>
      </c>
      <c r="C74" s="208"/>
      <c r="D74" s="208"/>
      <c r="E74" s="200"/>
      <c r="G74" s="517"/>
      <c r="H74" s="517"/>
      <c r="I74" s="517"/>
      <c r="J74" s="517"/>
      <c r="K74" s="517"/>
      <c r="L74" s="517"/>
      <c r="M74" s="517"/>
      <c r="N74" s="517"/>
    </row>
    <row r="75" spans="1:14">
      <c r="A75" s="200"/>
      <c r="C75" s="200"/>
      <c r="D75" s="200"/>
      <c r="E75" s="200"/>
    </row>
    <row r="76" spans="1:14" ht="20.100000000000001" customHeight="1">
      <c r="A76" s="2613" t="s">
        <v>614</v>
      </c>
      <c r="B76" s="2613"/>
      <c r="C76" s="2613"/>
      <c r="D76" s="201"/>
      <c r="E76" s="196"/>
    </row>
    <row r="77" spans="1:14" s="229" customFormat="1" ht="20.100000000000001" customHeight="1">
      <c r="A77" s="206" t="s">
        <v>734</v>
      </c>
      <c r="B77" s="205" t="s">
        <v>238</v>
      </c>
      <c r="C77" s="205" t="s">
        <v>239</v>
      </c>
      <c r="D77" s="205" t="s">
        <v>119</v>
      </c>
      <c r="E77" s="214"/>
      <c r="G77" s="518"/>
      <c r="H77" s="518"/>
      <c r="I77" s="518"/>
      <c r="J77" s="518"/>
      <c r="K77" s="518"/>
      <c r="L77" s="518"/>
      <c r="M77" s="518"/>
      <c r="N77" s="518"/>
    </row>
    <row r="78" spans="1:14" s="229" customFormat="1" ht="20.100000000000001" customHeight="1">
      <c r="A78" s="206" t="s">
        <v>234</v>
      </c>
      <c r="B78" s="219">
        <v>11293</v>
      </c>
      <c r="C78" s="219">
        <v>3439</v>
      </c>
      <c r="D78" s="219">
        <v>1001</v>
      </c>
      <c r="E78" s="214"/>
      <c r="F78" s="230"/>
      <c r="G78" s="518"/>
      <c r="H78" s="518"/>
      <c r="I78" s="518"/>
      <c r="J78" s="518"/>
      <c r="K78" s="518"/>
      <c r="L78" s="518"/>
      <c r="M78" s="518"/>
      <c r="N78" s="518"/>
    </row>
    <row r="79" spans="1:14" s="229" customFormat="1" ht="20.100000000000001" customHeight="1">
      <c r="A79" s="220" t="s">
        <v>266</v>
      </c>
      <c r="B79" s="221">
        <v>6267</v>
      </c>
      <c r="C79" s="221">
        <v>2386</v>
      </c>
      <c r="D79" s="221">
        <v>622</v>
      </c>
      <c r="E79" s="221"/>
      <c r="G79" s="518"/>
      <c r="H79" s="518"/>
      <c r="I79" s="518"/>
      <c r="J79" s="518"/>
      <c r="K79" s="518"/>
      <c r="L79" s="518"/>
      <c r="M79" s="518"/>
      <c r="N79" s="518"/>
    </row>
    <row r="80" spans="1:14" s="229" customFormat="1" ht="20.100000000000001" customHeight="1">
      <c r="A80" s="220" t="s">
        <v>265</v>
      </c>
      <c r="B80" s="221">
        <v>2272</v>
      </c>
      <c r="C80" s="221">
        <v>342</v>
      </c>
      <c r="D80" s="221">
        <v>95</v>
      </c>
      <c r="E80" s="221"/>
      <c r="G80" s="518"/>
      <c r="H80" s="518"/>
      <c r="I80" s="518"/>
      <c r="J80" s="518"/>
      <c r="K80" s="518"/>
      <c r="L80" s="518"/>
      <c r="M80" s="518"/>
      <c r="N80" s="518"/>
    </row>
    <row r="81" spans="1:14" s="229" customFormat="1" ht="20.100000000000001" customHeight="1">
      <c r="A81" s="220" t="s">
        <v>267</v>
      </c>
      <c r="B81" s="221">
        <v>1095</v>
      </c>
      <c r="C81" s="221">
        <v>166</v>
      </c>
      <c r="D81" s="221">
        <v>107</v>
      </c>
      <c r="E81" s="221"/>
      <c r="F81" s="230"/>
      <c r="G81" s="518"/>
      <c r="H81" s="518"/>
      <c r="I81" s="518"/>
      <c r="J81" s="518"/>
      <c r="K81" s="518"/>
      <c r="L81" s="518"/>
      <c r="M81" s="518"/>
      <c r="N81" s="518"/>
    </row>
    <row r="82" spans="1:14" s="229" customFormat="1" ht="20.100000000000001" customHeight="1">
      <c r="A82" s="220" t="s">
        <v>275</v>
      </c>
      <c r="B82" s="221">
        <v>11</v>
      </c>
      <c r="C82" s="221">
        <v>98</v>
      </c>
      <c r="D82" s="221">
        <v>98</v>
      </c>
      <c r="E82" s="221"/>
      <c r="G82" s="518"/>
      <c r="H82" s="518"/>
      <c r="I82" s="518"/>
      <c r="J82" s="518"/>
      <c r="K82" s="518"/>
      <c r="L82" s="518"/>
      <c r="M82" s="518"/>
      <c r="N82" s="518"/>
    </row>
    <row r="83" spans="1:14" s="229" customFormat="1" ht="20.100000000000001" customHeight="1">
      <c r="A83" s="220" t="s">
        <v>276</v>
      </c>
      <c r="B83" s="221">
        <v>84</v>
      </c>
      <c r="C83" s="221">
        <v>0</v>
      </c>
      <c r="D83" s="221">
        <v>46</v>
      </c>
      <c r="E83" s="221"/>
      <c r="G83" s="518"/>
      <c r="H83" s="518"/>
      <c r="I83" s="518"/>
      <c r="J83" s="518"/>
      <c r="K83" s="518"/>
      <c r="L83" s="518"/>
      <c r="M83" s="518"/>
      <c r="N83" s="518"/>
    </row>
    <row r="84" spans="1:14" s="229" customFormat="1" ht="20.100000000000001" customHeight="1">
      <c r="A84" s="220" t="s">
        <v>272</v>
      </c>
      <c r="B84" s="221">
        <v>0</v>
      </c>
      <c r="C84" s="221">
        <v>45</v>
      </c>
      <c r="D84" s="221">
        <v>33</v>
      </c>
      <c r="E84" s="221"/>
      <c r="G84" s="518"/>
      <c r="H84" s="518"/>
      <c r="I84" s="518"/>
      <c r="J84" s="518"/>
      <c r="K84" s="518"/>
      <c r="L84" s="518"/>
      <c r="M84" s="518"/>
      <c r="N84" s="518"/>
    </row>
    <row r="85" spans="1:14" s="229" customFormat="1" ht="20.100000000000001" customHeight="1">
      <c r="A85" s="222" t="s">
        <v>87</v>
      </c>
      <c r="B85" s="223">
        <v>1564</v>
      </c>
      <c r="C85" s="221">
        <v>402</v>
      </c>
      <c r="D85" s="221">
        <v>0</v>
      </c>
      <c r="E85" s="221"/>
      <c r="G85" s="518"/>
      <c r="H85" s="518"/>
      <c r="I85" s="518"/>
      <c r="J85" s="518"/>
      <c r="K85" s="518"/>
      <c r="L85" s="518"/>
      <c r="M85" s="518"/>
      <c r="N85" s="518"/>
    </row>
    <row r="86" spans="1:14" s="218" customFormat="1" ht="15" customHeight="1">
      <c r="A86" s="200" t="s">
        <v>274</v>
      </c>
      <c r="C86" s="208"/>
      <c r="D86" s="208"/>
      <c r="E86" s="209"/>
      <c r="G86" s="517"/>
      <c r="H86" s="517"/>
      <c r="I86" s="517"/>
      <c r="J86" s="517"/>
      <c r="K86" s="517"/>
      <c r="L86" s="517"/>
      <c r="M86" s="517"/>
      <c r="N86" s="517"/>
    </row>
    <row r="87" spans="1:14">
      <c r="A87" s="200"/>
      <c r="C87" s="200"/>
      <c r="D87" s="200"/>
      <c r="E87" s="209"/>
    </row>
    <row r="88" spans="1:14" ht="20.100000000000001" customHeight="1">
      <c r="A88" s="197" t="s">
        <v>602</v>
      </c>
      <c r="B88" s="197"/>
      <c r="C88" s="197"/>
      <c r="D88" s="201"/>
      <c r="E88" s="201"/>
      <c r="G88" s="308"/>
      <c r="H88" s="308"/>
      <c r="I88" s="542"/>
    </row>
    <row r="89" spans="1:14" s="229" customFormat="1" ht="15" customHeight="1">
      <c r="A89" s="2595" t="s">
        <v>734</v>
      </c>
      <c r="B89" s="2614" t="s">
        <v>278</v>
      </c>
      <c r="C89" s="2599"/>
      <c r="D89" s="2599"/>
      <c r="E89" s="2600"/>
      <c r="G89" s="543"/>
      <c r="H89" s="543"/>
      <c r="I89" s="520"/>
      <c r="J89" s="518"/>
      <c r="K89" s="518"/>
      <c r="L89" s="518"/>
      <c r="M89" s="518"/>
      <c r="N89" s="518"/>
    </row>
    <row r="90" spans="1:14" s="229" customFormat="1" ht="30" customHeight="1">
      <c r="A90" s="2596"/>
      <c r="B90" s="594" t="s">
        <v>407</v>
      </c>
      <c r="C90" s="589" t="s">
        <v>269</v>
      </c>
      <c r="D90" s="589" t="s">
        <v>273</v>
      </c>
      <c r="E90" s="590" t="s">
        <v>279</v>
      </c>
      <c r="G90" s="518"/>
      <c r="H90" s="518"/>
      <c r="I90" s="518"/>
      <c r="J90" s="518"/>
      <c r="K90" s="518"/>
      <c r="L90" s="518"/>
      <c r="M90" s="518"/>
      <c r="N90" s="518"/>
    </row>
    <row r="91" spans="1:14" s="229" customFormat="1" ht="20.100000000000001" customHeight="1">
      <c r="A91" s="206" t="s">
        <v>280</v>
      </c>
      <c r="B91" s="232">
        <v>1425</v>
      </c>
      <c r="C91" s="232">
        <v>654</v>
      </c>
      <c r="D91" s="232">
        <v>264</v>
      </c>
      <c r="E91" s="232">
        <v>2614</v>
      </c>
      <c r="F91" s="225"/>
      <c r="G91" s="518"/>
      <c r="H91" s="518"/>
      <c r="I91" s="518"/>
      <c r="J91" s="518"/>
      <c r="K91" s="518"/>
      <c r="L91" s="518"/>
      <c r="M91" s="518"/>
      <c r="N91" s="518"/>
    </row>
    <row r="92" spans="1:14" s="229" customFormat="1" ht="20.100000000000001" customHeight="1">
      <c r="A92" s="220" t="s">
        <v>266</v>
      </c>
      <c r="B92" s="233">
        <v>959</v>
      </c>
      <c r="C92" s="233">
        <v>491</v>
      </c>
      <c r="D92" s="233">
        <v>70</v>
      </c>
      <c r="E92" s="233">
        <v>2193</v>
      </c>
      <c r="F92" s="225"/>
      <c r="G92" s="518"/>
      <c r="H92" s="518"/>
      <c r="I92" s="518"/>
      <c r="J92" s="518"/>
      <c r="K92" s="518"/>
      <c r="L92" s="518"/>
      <c r="M92" s="518"/>
      <c r="N92" s="518"/>
    </row>
    <row r="93" spans="1:14" s="229" customFormat="1" ht="20.100000000000001" customHeight="1">
      <c r="A93" s="220" t="s">
        <v>265</v>
      </c>
      <c r="B93" s="233">
        <v>78</v>
      </c>
      <c r="C93" s="233">
        <v>63</v>
      </c>
      <c r="D93" s="233">
        <v>69</v>
      </c>
      <c r="E93" s="233">
        <v>141</v>
      </c>
      <c r="F93" s="225"/>
      <c r="G93" s="518"/>
      <c r="H93" s="518"/>
      <c r="I93" s="518"/>
      <c r="J93" s="518"/>
      <c r="K93" s="518"/>
      <c r="L93" s="518"/>
      <c r="M93" s="518"/>
      <c r="N93" s="518"/>
    </row>
    <row r="94" spans="1:14" s="229" customFormat="1" ht="20.100000000000001" customHeight="1">
      <c r="A94" s="220" t="s">
        <v>267</v>
      </c>
      <c r="B94" s="233">
        <v>87</v>
      </c>
      <c r="C94" s="233">
        <v>50</v>
      </c>
      <c r="D94" s="233">
        <v>77</v>
      </c>
      <c r="E94" s="233">
        <v>120</v>
      </c>
      <c r="F94" s="225"/>
      <c r="G94" s="518"/>
      <c r="H94" s="518"/>
      <c r="I94" s="518"/>
      <c r="J94" s="518"/>
      <c r="K94" s="518"/>
      <c r="L94" s="518"/>
      <c r="M94" s="518"/>
      <c r="N94" s="518"/>
    </row>
    <row r="95" spans="1:14" s="229" customFormat="1" ht="20.100000000000001" customHeight="1">
      <c r="A95" s="220" t="s">
        <v>275</v>
      </c>
      <c r="B95" s="233">
        <v>207</v>
      </c>
      <c r="C95" s="233">
        <v>15</v>
      </c>
      <c r="D95" s="233">
        <v>48</v>
      </c>
      <c r="E95" s="233">
        <v>116</v>
      </c>
      <c r="F95" s="225"/>
      <c r="G95" s="518"/>
      <c r="H95" s="518"/>
      <c r="I95" s="518"/>
      <c r="J95" s="518"/>
      <c r="K95" s="518"/>
      <c r="L95" s="518"/>
      <c r="M95" s="518"/>
      <c r="N95" s="518"/>
    </row>
    <row r="96" spans="1:14" s="229" customFormat="1" ht="20.100000000000001" customHeight="1">
      <c r="A96" s="222" t="s">
        <v>277</v>
      </c>
      <c r="B96" s="233">
        <v>94</v>
      </c>
      <c r="C96" s="233">
        <v>35</v>
      </c>
      <c r="D96" s="233">
        <v>0</v>
      </c>
      <c r="E96" s="233">
        <v>44</v>
      </c>
      <c r="F96" s="225"/>
      <c r="G96" s="518"/>
      <c r="H96" s="518"/>
      <c r="I96" s="518"/>
      <c r="J96" s="518"/>
      <c r="K96" s="518"/>
      <c r="L96" s="518"/>
      <c r="M96" s="518"/>
      <c r="N96" s="518"/>
    </row>
    <row r="97" spans="1:14" ht="15" customHeight="1">
      <c r="A97" s="200" t="s">
        <v>268</v>
      </c>
      <c r="B97" s="226"/>
      <c r="C97" s="226"/>
      <c r="D97" s="226"/>
      <c r="E97" s="226"/>
    </row>
    <row r="98" spans="1:14" ht="15" customHeight="1">
      <c r="A98" s="217" t="s">
        <v>735</v>
      </c>
    </row>
    <row r="99" spans="1:14">
      <c r="A99" s="200"/>
      <c r="C99" s="200"/>
      <c r="D99" s="200"/>
      <c r="E99" s="200"/>
    </row>
    <row r="100" spans="1:14" ht="20.100000000000001" customHeight="1">
      <c r="A100" s="197" t="s">
        <v>603</v>
      </c>
      <c r="B100" s="197"/>
      <c r="C100" s="197"/>
      <c r="D100" s="201"/>
      <c r="E100" s="201"/>
      <c r="G100" s="308"/>
      <c r="H100" s="308"/>
      <c r="I100" s="542"/>
    </row>
    <row r="101" spans="1:14" s="229" customFormat="1" ht="15" customHeight="1">
      <c r="A101" s="2595" t="s">
        <v>734</v>
      </c>
      <c r="B101" s="2614" t="s">
        <v>278</v>
      </c>
      <c r="C101" s="2599"/>
      <c r="D101" s="2599"/>
      <c r="E101" s="2600"/>
      <c r="G101" s="543"/>
      <c r="H101" s="543"/>
      <c r="I101" s="520"/>
      <c r="J101" s="518"/>
      <c r="K101" s="518"/>
      <c r="L101" s="518"/>
      <c r="M101" s="518"/>
      <c r="N101" s="518"/>
    </row>
    <row r="102" spans="1:14" s="229" customFormat="1" ht="30" customHeight="1">
      <c r="A102" s="2596"/>
      <c r="B102" s="594" t="s">
        <v>407</v>
      </c>
      <c r="C102" s="589" t="s">
        <v>269</v>
      </c>
      <c r="D102" s="589" t="s">
        <v>273</v>
      </c>
      <c r="E102" s="590" t="s">
        <v>279</v>
      </c>
      <c r="G102" s="518"/>
      <c r="H102" s="518"/>
      <c r="I102" s="518"/>
      <c r="J102" s="518"/>
      <c r="K102" s="518"/>
      <c r="L102" s="518"/>
      <c r="M102" s="518"/>
      <c r="N102" s="518"/>
    </row>
    <row r="103" spans="1:14" s="229" customFormat="1" ht="20.100000000000001" customHeight="1">
      <c r="A103" s="206" t="s">
        <v>280</v>
      </c>
      <c r="B103" s="232">
        <v>1502</v>
      </c>
      <c r="C103" s="232">
        <v>611</v>
      </c>
      <c r="D103" s="232">
        <v>89</v>
      </c>
      <c r="E103" s="232">
        <v>3678</v>
      </c>
      <c r="F103" s="225"/>
      <c r="G103" s="518"/>
      <c r="H103" s="518"/>
      <c r="I103" s="518"/>
      <c r="J103" s="518"/>
      <c r="K103" s="518"/>
      <c r="L103" s="518"/>
      <c r="M103" s="518"/>
      <c r="N103" s="518"/>
    </row>
    <row r="104" spans="1:14" s="229" customFormat="1" ht="20.100000000000001" customHeight="1">
      <c r="A104" s="220" t="s">
        <v>266</v>
      </c>
      <c r="B104" s="233">
        <v>1267</v>
      </c>
      <c r="C104" s="233">
        <v>520</v>
      </c>
      <c r="D104" s="233">
        <v>68</v>
      </c>
      <c r="E104" s="233">
        <v>2477</v>
      </c>
      <c r="F104" s="225"/>
      <c r="G104" s="518"/>
      <c r="H104" s="518"/>
      <c r="I104" s="518"/>
      <c r="J104" s="518"/>
      <c r="K104" s="518"/>
      <c r="L104" s="518"/>
      <c r="M104" s="518"/>
      <c r="N104" s="518"/>
    </row>
    <row r="105" spans="1:14" s="229" customFormat="1" ht="20.100000000000001" customHeight="1">
      <c r="A105" s="220" t="s">
        <v>265</v>
      </c>
      <c r="B105" s="233">
        <v>105</v>
      </c>
      <c r="C105" s="233">
        <v>20</v>
      </c>
      <c r="D105" s="233">
        <v>11</v>
      </c>
      <c r="E105" s="233">
        <v>772</v>
      </c>
      <c r="F105" s="225"/>
      <c r="G105" s="518"/>
      <c r="H105" s="518"/>
      <c r="I105" s="518"/>
      <c r="J105" s="518"/>
      <c r="K105" s="518"/>
      <c r="L105" s="518"/>
      <c r="M105" s="518"/>
      <c r="N105" s="518"/>
    </row>
    <row r="106" spans="1:14" s="229" customFormat="1" ht="20.100000000000001" customHeight="1">
      <c r="A106" s="220" t="s">
        <v>267</v>
      </c>
      <c r="B106" s="233">
        <v>128</v>
      </c>
      <c r="C106" s="233">
        <v>70</v>
      </c>
      <c r="D106" s="233">
        <v>10</v>
      </c>
      <c r="E106" s="233">
        <v>424</v>
      </c>
      <c r="F106" s="225"/>
      <c r="G106" s="518"/>
      <c r="H106" s="518"/>
      <c r="I106" s="518"/>
      <c r="J106" s="518"/>
      <c r="K106" s="518"/>
      <c r="L106" s="518"/>
      <c r="M106" s="518"/>
      <c r="N106" s="518"/>
    </row>
    <row r="107" spans="1:14" s="229" customFormat="1" ht="20.100000000000001" customHeight="1">
      <c r="A107" s="220" t="s">
        <v>275</v>
      </c>
      <c r="B107" s="233">
        <v>0</v>
      </c>
      <c r="C107" s="233">
        <v>0</v>
      </c>
      <c r="D107" s="233">
        <v>0</v>
      </c>
      <c r="E107" s="233">
        <v>2</v>
      </c>
      <c r="F107" s="225"/>
      <c r="G107" s="518"/>
      <c r="H107" s="518"/>
      <c r="I107" s="518"/>
      <c r="J107" s="518"/>
      <c r="K107" s="518"/>
      <c r="L107" s="518"/>
      <c r="M107" s="518"/>
      <c r="N107" s="518"/>
    </row>
    <row r="108" spans="1:14" s="229" customFormat="1" ht="20.100000000000001" customHeight="1">
      <c r="A108" s="222" t="s">
        <v>277</v>
      </c>
      <c r="B108" s="233">
        <v>2</v>
      </c>
      <c r="C108" s="233">
        <v>1</v>
      </c>
      <c r="D108" s="233">
        <v>0</v>
      </c>
      <c r="E108" s="233">
        <v>3</v>
      </c>
      <c r="F108" s="225"/>
      <c r="G108" s="518"/>
      <c r="H108" s="518"/>
      <c r="I108" s="518"/>
      <c r="J108" s="518"/>
      <c r="K108" s="518"/>
      <c r="L108" s="518"/>
      <c r="M108" s="518"/>
      <c r="N108" s="518"/>
    </row>
    <row r="109" spans="1:14" s="218" customFormat="1" ht="15" customHeight="1">
      <c r="A109" s="200" t="s">
        <v>268</v>
      </c>
      <c r="B109" s="231"/>
      <c r="C109" s="231"/>
      <c r="D109" s="231"/>
      <c r="E109" s="231"/>
      <c r="G109" s="517"/>
      <c r="H109" s="517"/>
      <c r="I109" s="517"/>
      <c r="J109" s="517"/>
      <c r="K109" s="517"/>
      <c r="L109" s="517"/>
      <c r="M109" s="517"/>
      <c r="N109" s="517"/>
    </row>
    <row r="110" spans="1:14" ht="15" customHeight="1">
      <c r="A110" s="217" t="s">
        <v>735</v>
      </c>
    </row>
    <row r="111" spans="1:14">
      <c r="A111" s="217"/>
    </row>
    <row r="112" spans="1:14" ht="20.100000000000001" customHeight="1">
      <c r="A112" s="197" t="s">
        <v>604</v>
      </c>
      <c r="B112" s="197"/>
      <c r="C112" s="197"/>
      <c r="D112" s="201"/>
      <c r="E112" s="201"/>
    </row>
    <row r="113" spans="1:14" s="229" customFormat="1" ht="15" customHeight="1">
      <c r="A113" s="2595" t="s">
        <v>734</v>
      </c>
      <c r="B113" s="2614" t="s">
        <v>278</v>
      </c>
      <c r="C113" s="2599"/>
      <c r="D113" s="2599"/>
      <c r="E113" s="2600"/>
      <c r="G113" s="518"/>
      <c r="H113" s="518"/>
      <c r="I113" s="518"/>
      <c r="J113" s="518"/>
      <c r="K113" s="518"/>
      <c r="L113" s="518"/>
      <c r="M113" s="518"/>
      <c r="N113" s="518"/>
    </row>
    <row r="114" spans="1:14" s="229" customFormat="1" ht="30" customHeight="1">
      <c r="A114" s="2596"/>
      <c r="B114" s="594" t="s">
        <v>407</v>
      </c>
      <c r="C114" s="589" t="s">
        <v>269</v>
      </c>
      <c r="D114" s="589" t="s">
        <v>273</v>
      </c>
      <c r="E114" s="590" t="s">
        <v>279</v>
      </c>
      <c r="G114" s="518"/>
      <c r="H114" s="518"/>
      <c r="I114" s="518"/>
      <c r="J114" s="518"/>
      <c r="K114" s="518"/>
      <c r="L114" s="518"/>
      <c r="M114" s="518"/>
      <c r="N114" s="518"/>
    </row>
    <row r="115" spans="1:14" s="229" customFormat="1" ht="20.100000000000001" customHeight="1">
      <c r="A115" s="206" t="s">
        <v>280</v>
      </c>
      <c r="B115" s="232">
        <v>1038</v>
      </c>
      <c r="C115" s="232">
        <v>4132</v>
      </c>
      <c r="D115" s="232">
        <v>125</v>
      </c>
      <c r="E115" s="232">
        <v>3842</v>
      </c>
      <c r="F115" s="230"/>
      <c r="G115" s="518"/>
      <c r="H115" s="518"/>
      <c r="I115" s="518"/>
      <c r="J115" s="518"/>
      <c r="K115" s="518"/>
      <c r="L115" s="518"/>
      <c r="M115" s="518"/>
      <c r="N115" s="518"/>
    </row>
    <row r="116" spans="1:14" s="229" customFormat="1" ht="20.100000000000001" customHeight="1">
      <c r="A116" s="220" t="s">
        <v>266</v>
      </c>
      <c r="B116" s="233">
        <v>723</v>
      </c>
      <c r="C116" s="233">
        <v>2949</v>
      </c>
      <c r="D116" s="233">
        <v>92</v>
      </c>
      <c r="E116" s="233">
        <v>2065</v>
      </c>
      <c r="F116" s="230"/>
      <c r="G116" s="518"/>
      <c r="H116" s="518"/>
      <c r="I116" s="518"/>
      <c r="J116" s="518"/>
      <c r="K116" s="518"/>
      <c r="L116" s="518"/>
      <c r="M116" s="518"/>
      <c r="N116" s="518"/>
    </row>
    <row r="117" spans="1:14" s="229" customFormat="1" ht="20.100000000000001" customHeight="1">
      <c r="A117" s="220" t="s">
        <v>265</v>
      </c>
      <c r="B117" s="233">
        <v>217</v>
      </c>
      <c r="C117" s="233">
        <v>618</v>
      </c>
      <c r="D117" s="233">
        <v>24</v>
      </c>
      <c r="E117" s="233">
        <v>1285</v>
      </c>
      <c r="F117" s="230"/>
      <c r="G117" s="518"/>
      <c r="H117" s="518"/>
      <c r="I117" s="518"/>
      <c r="J117" s="518"/>
      <c r="K117" s="518"/>
      <c r="L117" s="518"/>
      <c r="M117" s="518"/>
      <c r="N117" s="518"/>
    </row>
    <row r="118" spans="1:14" s="229" customFormat="1" ht="20.100000000000001" customHeight="1">
      <c r="A118" s="220" t="s">
        <v>267</v>
      </c>
      <c r="B118" s="233">
        <v>72</v>
      </c>
      <c r="C118" s="233">
        <v>548</v>
      </c>
      <c r="D118" s="233">
        <v>9</v>
      </c>
      <c r="E118" s="233">
        <v>447</v>
      </c>
      <c r="F118" s="230"/>
      <c r="G118" s="518"/>
      <c r="H118" s="518"/>
      <c r="I118" s="518"/>
      <c r="J118" s="518"/>
      <c r="K118" s="518"/>
      <c r="L118" s="518"/>
      <c r="M118" s="518"/>
      <c r="N118" s="518"/>
    </row>
    <row r="119" spans="1:14" s="229" customFormat="1" ht="20.100000000000001" customHeight="1">
      <c r="A119" s="220" t="s">
        <v>275</v>
      </c>
      <c r="B119" s="233">
        <v>0</v>
      </c>
      <c r="C119" s="233">
        <v>0</v>
      </c>
      <c r="D119" s="233">
        <v>0</v>
      </c>
      <c r="E119" s="233">
        <v>6</v>
      </c>
      <c r="F119" s="230"/>
      <c r="G119" s="518"/>
      <c r="H119" s="518"/>
      <c r="I119" s="518"/>
      <c r="J119" s="518"/>
      <c r="K119" s="518"/>
      <c r="L119" s="518"/>
      <c r="M119" s="518"/>
      <c r="N119" s="518"/>
    </row>
    <row r="120" spans="1:14" s="229" customFormat="1" ht="20.100000000000001" customHeight="1">
      <c r="A120" s="222" t="s">
        <v>276</v>
      </c>
      <c r="B120" s="233">
        <v>26</v>
      </c>
      <c r="C120" s="233">
        <v>17</v>
      </c>
      <c r="D120" s="233">
        <v>0</v>
      </c>
      <c r="E120" s="233">
        <v>39</v>
      </c>
      <c r="G120" s="518"/>
      <c r="H120" s="518"/>
      <c r="I120" s="518"/>
      <c r="J120" s="518"/>
      <c r="K120" s="518"/>
      <c r="L120" s="518"/>
      <c r="M120" s="518"/>
      <c r="N120" s="518"/>
    </row>
    <row r="121" spans="1:14" s="218" customFormat="1" ht="12">
      <c r="A121" s="200" t="s">
        <v>268</v>
      </c>
      <c r="B121" s="231"/>
      <c r="C121" s="231"/>
      <c r="D121" s="231"/>
      <c r="E121" s="231"/>
      <c r="G121" s="517"/>
      <c r="H121" s="517"/>
      <c r="I121" s="517"/>
      <c r="J121" s="517"/>
      <c r="K121" s="517"/>
      <c r="L121" s="517"/>
      <c r="M121" s="517"/>
      <c r="N121" s="517"/>
    </row>
    <row r="122" spans="1:14" s="218" customFormat="1" ht="15" customHeight="1">
      <c r="A122" s="217" t="s">
        <v>735</v>
      </c>
      <c r="G122" s="517"/>
      <c r="H122" s="517"/>
      <c r="I122" s="517"/>
      <c r="J122" s="517"/>
      <c r="K122" s="517"/>
      <c r="L122" s="517"/>
      <c r="M122" s="517"/>
      <c r="N122" s="517"/>
    </row>
    <row r="123" spans="1:14">
      <c r="A123" s="217"/>
    </row>
    <row r="124" spans="1:14" ht="20.100000000000001" customHeight="1">
      <c r="A124" s="197" t="s">
        <v>605</v>
      </c>
      <c r="B124" s="197"/>
      <c r="C124" s="197"/>
      <c r="D124" s="201"/>
      <c r="E124" s="201"/>
      <c r="G124" s="308"/>
      <c r="H124" s="308"/>
      <c r="I124" s="542"/>
    </row>
    <row r="125" spans="1:14" ht="15" customHeight="1">
      <c r="A125" s="2595" t="s">
        <v>734</v>
      </c>
      <c r="B125" s="2614" t="s">
        <v>278</v>
      </c>
      <c r="C125" s="2599"/>
      <c r="D125" s="2599"/>
      <c r="E125" s="2600"/>
      <c r="G125" s="543"/>
      <c r="H125" s="543"/>
      <c r="I125" s="542"/>
    </row>
    <row r="126" spans="1:14" ht="25.5">
      <c r="A126" s="2596"/>
      <c r="B126" s="594" t="s">
        <v>407</v>
      </c>
      <c r="C126" s="589" t="s">
        <v>269</v>
      </c>
      <c r="D126" s="589" t="s">
        <v>273</v>
      </c>
      <c r="E126" s="590" t="s">
        <v>279</v>
      </c>
    </row>
    <row r="127" spans="1:14">
      <c r="A127" s="206" t="s">
        <v>280</v>
      </c>
      <c r="B127" s="232">
        <v>908</v>
      </c>
      <c r="C127" s="232">
        <v>471</v>
      </c>
      <c r="D127" s="232">
        <v>185</v>
      </c>
      <c r="E127" s="232">
        <v>1312</v>
      </c>
      <c r="F127" s="225"/>
    </row>
    <row r="128" spans="1:14" ht="17.25" customHeight="1">
      <c r="A128" s="220" t="s">
        <v>266</v>
      </c>
      <c r="B128" s="233">
        <v>734</v>
      </c>
      <c r="C128" s="233">
        <v>336</v>
      </c>
      <c r="D128" s="233">
        <v>138</v>
      </c>
      <c r="E128" s="233">
        <v>898</v>
      </c>
      <c r="F128" s="225"/>
    </row>
    <row r="129" spans="1:14">
      <c r="A129" s="220" t="s">
        <v>265</v>
      </c>
      <c r="B129" s="233">
        <v>57</v>
      </c>
      <c r="C129" s="233">
        <v>32</v>
      </c>
      <c r="D129" s="233">
        <v>33</v>
      </c>
      <c r="E129" s="233">
        <v>163</v>
      </c>
      <c r="F129" s="225"/>
    </row>
    <row r="130" spans="1:14">
      <c r="A130" s="220" t="s">
        <v>267</v>
      </c>
      <c r="B130" s="233">
        <v>80</v>
      </c>
      <c r="C130" s="233">
        <v>77</v>
      </c>
      <c r="D130" s="233">
        <v>12</v>
      </c>
      <c r="E130" s="233">
        <v>63</v>
      </c>
      <c r="F130" s="225"/>
    </row>
    <row r="131" spans="1:14">
      <c r="A131" s="220" t="s">
        <v>275</v>
      </c>
      <c r="B131" s="233">
        <v>31</v>
      </c>
      <c r="C131" s="233">
        <v>18</v>
      </c>
      <c r="D131" s="233">
        <v>1</v>
      </c>
      <c r="E131" s="233">
        <v>127</v>
      </c>
      <c r="F131" s="225"/>
    </row>
    <row r="132" spans="1:14">
      <c r="A132" s="222" t="s">
        <v>276</v>
      </c>
      <c r="B132" s="234">
        <v>6</v>
      </c>
      <c r="C132" s="234">
        <v>8</v>
      </c>
      <c r="D132" s="234">
        <v>1</v>
      </c>
      <c r="E132" s="234">
        <v>61</v>
      </c>
      <c r="F132" s="225"/>
    </row>
    <row r="133" spans="1:14">
      <c r="A133" s="200" t="s">
        <v>281</v>
      </c>
      <c r="B133" s="227"/>
      <c r="C133" s="227"/>
      <c r="D133" s="227"/>
      <c r="E133" s="227"/>
    </row>
    <row r="134" spans="1:14">
      <c r="A134" s="217" t="s">
        <v>735</v>
      </c>
    </row>
    <row r="135" spans="1:14">
      <c r="A135" s="217"/>
    </row>
    <row r="136" spans="1:14" ht="20.100000000000001" customHeight="1">
      <c r="A136" s="197" t="s">
        <v>606</v>
      </c>
      <c r="B136" s="197"/>
      <c r="C136" s="197"/>
      <c r="D136" s="201"/>
      <c r="E136" s="201"/>
      <c r="G136" s="308"/>
      <c r="H136" s="308"/>
      <c r="I136" s="542"/>
    </row>
    <row r="137" spans="1:14" s="229" customFormat="1" ht="15" customHeight="1">
      <c r="A137" s="2595" t="s">
        <v>734</v>
      </c>
      <c r="B137" s="2614" t="s">
        <v>278</v>
      </c>
      <c r="C137" s="2599"/>
      <c r="D137" s="2599"/>
      <c r="E137" s="2600"/>
      <c r="G137" s="543"/>
      <c r="H137" s="543"/>
      <c r="I137" s="520"/>
      <c r="J137" s="518"/>
      <c r="K137" s="518"/>
      <c r="L137" s="518"/>
      <c r="M137" s="518"/>
      <c r="N137" s="518"/>
    </row>
    <row r="138" spans="1:14" s="229" customFormat="1" ht="30" customHeight="1">
      <c r="A138" s="2596"/>
      <c r="B138" s="594" t="s">
        <v>407</v>
      </c>
      <c r="C138" s="589" t="s">
        <v>269</v>
      </c>
      <c r="D138" s="589" t="s">
        <v>273</v>
      </c>
      <c r="E138" s="590" t="s">
        <v>279</v>
      </c>
      <c r="G138" s="518"/>
      <c r="H138" s="518"/>
      <c r="I138" s="518"/>
      <c r="J138" s="518"/>
      <c r="K138" s="518"/>
      <c r="L138" s="518"/>
      <c r="M138" s="518"/>
      <c r="N138" s="518"/>
    </row>
    <row r="139" spans="1:14" s="229" customFormat="1" ht="20.100000000000001" customHeight="1">
      <c r="A139" s="206" t="s">
        <v>280</v>
      </c>
      <c r="B139" s="232">
        <v>937</v>
      </c>
      <c r="C139" s="232">
        <v>595</v>
      </c>
      <c r="D139" s="232">
        <v>184</v>
      </c>
      <c r="E139" s="232">
        <v>1526</v>
      </c>
      <c r="F139" s="225"/>
      <c r="G139" s="518"/>
      <c r="H139" s="518"/>
      <c r="I139" s="518"/>
      <c r="J139" s="518"/>
      <c r="K139" s="518"/>
      <c r="L139" s="518"/>
      <c r="M139" s="518"/>
      <c r="N139" s="518"/>
    </row>
    <row r="140" spans="1:14" s="229" customFormat="1" ht="20.100000000000001" customHeight="1">
      <c r="A140" s="220" t="s">
        <v>266</v>
      </c>
      <c r="B140" s="233">
        <v>719</v>
      </c>
      <c r="C140" s="233">
        <v>500</v>
      </c>
      <c r="D140" s="233">
        <v>91</v>
      </c>
      <c r="E140" s="233">
        <v>1106</v>
      </c>
      <c r="F140" s="225"/>
      <c r="G140" s="518"/>
      <c r="H140" s="518"/>
      <c r="I140" s="518"/>
      <c r="J140" s="518"/>
      <c r="K140" s="518"/>
      <c r="L140" s="518"/>
      <c r="M140" s="518"/>
      <c r="N140" s="518"/>
    </row>
    <row r="141" spans="1:14" s="229" customFormat="1" ht="20.100000000000001" customHeight="1">
      <c r="A141" s="220" t="s">
        <v>265</v>
      </c>
      <c r="B141" s="233">
        <v>39</v>
      </c>
      <c r="C141" s="233">
        <v>30</v>
      </c>
      <c r="D141" s="233">
        <v>15</v>
      </c>
      <c r="E141" s="233">
        <v>215</v>
      </c>
      <c r="F141" s="225"/>
      <c r="G141" s="518"/>
      <c r="H141" s="518"/>
      <c r="I141" s="518"/>
      <c r="J141" s="518"/>
      <c r="K141" s="518"/>
      <c r="L141" s="518"/>
      <c r="M141" s="518"/>
      <c r="N141" s="518"/>
    </row>
    <row r="142" spans="1:14" s="229" customFormat="1" ht="20.100000000000001" customHeight="1">
      <c r="A142" s="220" t="s">
        <v>267</v>
      </c>
      <c r="B142" s="233">
        <v>69</v>
      </c>
      <c r="C142" s="233">
        <v>29</v>
      </c>
      <c r="D142" s="233">
        <v>12</v>
      </c>
      <c r="E142" s="233">
        <v>86</v>
      </c>
      <c r="F142" s="225"/>
      <c r="G142" s="518"/>
      <c r="H142" s="518"/>
      <c r="I142" s="518"/>
      <c r="J142" s="518"/>
      <c r="K142" s="518"/>
      <c r="L142" s="518"/>
      <c r="M142" s="518"/>
      <c r="N142" s="518"/>
    </row>
    <row r="143" spans="1:14" s="229" customFormat="1" ht="20.100000000000001" customHeight="1">
      <c r="A143" s="220" t="s">
        <v>275</v>
      </c>
      <c r="B143" s="233">
        <v>28</v>
      </c>
      <c r="C143" s="233">
        <v>7</v>
      </c>
      <c r="D143" s="233">
        <v>3</v>
      </c>
      <c r="E143" s="233">
        <v>45</v>
      </c>
      <c r="F143" s="225"/>
      <c r="G143" s="518"/>
      <c r="H143" s="518"/>
      <c r="I143" s="518"/>
      <c r="J143" s="518"/>
      <c r="K143" s="518"/>
      <c r="L143" s="518"/>
      <c r="M143" s="518"/>
      <c r="N143" s="518"/>
    </row>
    <row r="144" spans="1:14" s="229" customFormat="1" ht="20.100000000000001" customHeight="1">
      <c r="A144" s="220" t="s">
        <v>276</v>
      </c>
      <c r="B144" s="233">
        <v>3</v>
      </c>
      <c r="C144" s="233">
        <v>9</v>
      </c>
      <c r="D144" s="233">
        <v>0</v>
      </c>
      <c r="E144" s="233">
        <v>44</v>
      </c>
      <c r="F144" s="225"/>
      <c r="G144" s="518"/>
      <c r="H144" s="518"/>
      <c r="I144" s="518"/>
      <c r="J144" s="518"/>
      <c r="K144" s="518"/>
      <c r="L144" s="518"/>
      <c r="M144" s="518"/>
      <c r="N144" s="518"/>
    </row>
    <row r="145" spans="1:14" s="229" customFormat="1" ht="20.100000000000001" customHeight="1">
      <c r="A145" s="222" t="s">
        <v>277</v>
      </c>
      <c r="B145" s="234">
        <v>79</v>
      </c>
      <c r="C145" s="234">
        <v>20</v>
      </c>
      <c r="D145" s="234">
        <v>63</v>
      </c>
      <c r="E145" s="234">
        <v>30</v>
      </c>
      <c r="F145" s="225"/>
      <c r="G145" s="518"/>
      <c r="H145" s="518"/>
      <c r="I145" s="518"/>
      <c r="J145" s="518"/>
      <c r="K145" s="518"/>
      <c r="L145" s="518"/>
      <c r="M145" s="518"/>
      <c r="N145" s="518"/>
    </row>
    <row r="146" spans="1:14" s="218" customFormat="1" ht="12">
      <c r="A146" s="200" t="s">
        <v>281</v>
      </c>
      <c r="B146" s="235"/>
      <c r="C146" s="235"/>
      <c r="D146" s="235"/>
      <c r="E146" s="235"/>
      <c r="G146" s="517"/>
      <c r="H146" s="517"/>
      <c r="I146" s="517"/>
      <c r="J146" s="517"/>
      <c r="K146" s="517"/>
      <c r="L146" s="517"/>
      <c r="M146" s="517"/>
      <c r="N146" s="517"/>
    </row>
    <row r="147" spans="1:14" s="218" customFormat="1" ht="15" customHeight="1">
      <c r="A147" s="217" t="s">
        <v>735</v>
      </c>
      <c r="G147" s="517"/>
      <c r="H147" s="517"/>
      <c r="I147" s="517"/>
      <c r="J147" s="517"/>
      <c r="K147" s="517"/>
      <c r="L147" s="517"/>
      <c r="M147" s="517"/>
      <c r="N147" s="517"/>
    </row>
    <row r="148" spans="1:14">
      <c r="A148" s="217"/>
    </row>
    <row r="149" spans="1:14" ht="20.100000000000001" customHeight="1">
      <c r="A149" s="197" t="s">
        <v>607</v>
      </c>
      <c r="B149" s="197"/>
      <c r="C149" s="197"/>
      <c r="D149" s="201"/>
      <c r="E149" s="201"/>
    </row>
    <row r="150" spans="1:14" s="229" customFormat="1" ht="15" customHeight="1">
      <c r="A150" s="2595" t="s">
        <v>734</v>
      </c>
      <c r="B150" s="2614" t="s">
        <v>278</v>
      </c>
      <c r="C150" s="2599"/>
      <c r="D150" s="2599"/>
      <c r="E150" s="2600"/>
      <c r="G150" s="518"/>
      <c r="H150" s="518"/>
      <c r="I150" s="518"/>
      <c r="J150" s="518"/>
      <c r="K150" s="518"/>
      <c r="L150" s="518"/>
      <c r="M150" s="518"/>
      <c r="N150" s="518"/>
    </row>
    <row r="151" spans="1:14" s="229" customFormat="1" ht="30" customHeight="1">
      <c r="A151" s="2596"/>
      <c r="B151" s="594" t="s">
        <v>407</v>
      </c>
      <c r="C151" s="589" t="s">
        <v>269</v>
      </c>
      <c r="D151" s="589" t="s">
        <v>273</v>
      </c>
      <c r="E151" s="590" t="s">
        <v>279</v>
      </c>
      <c r="G151" s="518"/>
      <c r="H151" s="518"/>
      <c r="I151" s="518"/>
      <c r="J151" s="518"/>
      <c r="K151" s="518"/>
      <c r="L151" s="518"/>
      <c r="M151" s="518"/>
      <c r="N151" s="518"/>
    </row>
    <row r="152" spans="1:14" s="229" customFormat="1" ht="20.100000000000001" customHeight="1">
      <c r="A152" s="206" t="s">
        <v>280</v>
      </c>
      <c r="B152" s="232">
        <v>949</v>
      </c>
      <c r="C152" s="232">
        <v>14</v>
      </c>
      <c r="D152" s="232">
        <v>324</v>
      </c>
      <c r="E152" s="232">
        <v>1772</v>
      </c>
      <c r="G152" s="518"/>
      <c r="H152" s="518"/>
      <c r="I152" s="518"/>
      <c r="J152" s="518"/>
      <c r="K152" s="518"/>
      <c r="L152" s="518"/>
      <c r="M152" s="518"/>
      <c r="N152" s="518"/>
    </row>
    <row r="153" spans="1:14" s="229" customFormat="1" ht="20.100000000000001" customHeight="1">
      <c r="A153" s="220" t="s">
        <v>266</v>
      </c>
      <c r="B153" s="233">
        <v>851</v>
      </c>
      <c r="C153" s="233">
        <v>14</v>
      </c>
      <c r="D153" s="233">
        <v>0</v>
      </c>
      <c r="E153" s="233">
        <v>1521</v>
      </c>
      <c r="G153" s="518"/>
      <c r="H153" s="518"/>
      <c r="I153" s="518"/>
      <c r="J153" s="518"/>
      <c r="K153" s="518"/>
      <c r="L153" s="518"/>
      <c r="M153" s="518"/>
      <c r="N153" s="518"/>
    </row>
    <row r="154" spans="1:14" s="229" customFormat="1" ht="20.100000000000001" customHeight="1">
      <c r="A154" s="220" t="s">
        <v>265</v>
      </c>
      <c r="B154" s="233">
        <v>17</v>
      </c>
      <c r="C154" s="233">
        <v>0</v>
      </c>
      <c r="D154" s="233">
        <v>324</v>
      </c>
      <c r="E154" s="233">
        <v>68</v>
      </c>
      <c r="G154" s="518"/>
      <c r="H154" s="518"/>
      <c r="I154" s="518"/>
      <c r="J154" s="518"/>
      <c r="K154" s="518"/>
      <c r="L154" s="518"/>
      <c r="M154" s="518"/>
      <c r="N154" s="518"/>
    </row>
    <row r="155" spans="1:14" s="229" customFormat="1" ht="20.100000000000001" customHeight="1">
      <c r="A155" s="220" t="s">
        <v>267</v>
      </c>
      <c r="B155" s="233">
        <v>58</v>
      </c>
      <c r="C155" s="233">
        <v>0</v>
      </c>
      <c r="D155" s="233">
        <v>0</v>
      </c>
      <c r="E155" s="233">
        <v>108</v>
      </c>
      <c r="G155" s="518"/>
      <c r="H155" s="518"/>
      <c r="I155" s="518"/>
      <c r="J155" s="518"/>
      <c r="K155" s="518"/>
      <c r="L155" s="518"/>
      <c r="M155" s="518"/>
      <c r="N155" s="518"/>
    </row>
    <row r="156" spans="1:14" s="229" customFormat="1" ht="20.100000000000001" customHeight="1">
      <c r="A156" s="222" t="s">
        <v>275</v>
      </c>
      <c r="B156" s="234">
        <v>23</v>
      </c>
      <c r="C156" s="234">
        <v>0</v>
      </c>
      <c r="D156" s="234">
        <v>0</v>
      </c>
      <c r="E156" s="234">
        <v>75</v>
      </c>
      <c r="G156" s="518"/>
      <c r="H156" s="518"/>
      <c r="I156" s="518"/>
      <c r="J156" s="518"/>
      <c r="K156" s="518"/>
      <c r="L156" s="518"/>
      <c r="M156" s="518"/>
      <c r="N156" s="518"/>
    </row>
    <row r="157" spans="1:14" s="218" customFormat="1" ht="15" customHeight="1">
      <c r="A157" s="200" t="s">
        <v>281</v>
      </c>
      <c r="B157" s="235"/>
      <c r="C157" s="235"/>
      <c r="D157" s="235"/>
      <c r="E157" s="235"/>
      <c r="G157" s="517"/>
      <c r="H157" s="517"/>
      <c r="I157" s="517"/>
      <c r="J157" s="517"/>
      <c r="K157" s="517"/>
      <c r="L157" s="517"/>
      <c r="M157" s="517"/>
      <c r="N157" s="517"/>
    </row>
    <row r="158" spans="1:14" s="218" customFormat="1" ht="15" customHeight="1">
      <c r="A158" s="217" t="s">
        <v>735</v>
      </c>
      <c r="G158" s="517"/>
      <c r="H158" s="517"/>
      <c r="I158" s="517"/>
      <c r="J158" s="517"/>
      <c r="K158" s="517"/>
      <c r="L158" s="517"/>
      <c r="M158" s="517"/>
      <c r="N158" s="517"/>
    </row>
    <row r="159" spans="1:14">
      <c r="A159" s="217"/>
    </row>
    <row r="160" spans="1:14" ht="20.100000000000001" customHeight="1">
      <c r="A160" s="197" t="s">
        <v>446</v>
      </c>
      <c r="B160" s="201"/>
      <c r="C160" s="201"/>
      <c r="D160" s="201"/>
      <c r="E160" s="201"/>
    </row>
    <row r="161" spans="1:14" s="229" customFormat="1" ht="15" customHeight="1">
      <c r="A161" s="2595" t="s">
        <v>734</v>
      </c>
      <c r="B161" s="2614" t="s">
        <v>278</v>
      </c>
      <c r="C161" s="2599"/>
      <c r="D161" s="2599"/>
      <c r="E161" s="2600"/>
      <c r="G161" s="518"/>
      <c r="H161" s="518"/>
      <c r="I161" s="518"/>
      <c r="J161" s="518"/>
      <c r="K161" s="518"/>
      <c r="L161" s="518"/>
      <c r="M161" s="518"/>
      <c r="N161" s="518"/>
    </row>
    <row r="162" spans="1:14" s="229" customFormat="1" ht="30" customHeight="1">
      <c r="A162" s="2596"/>
      <c r="B162" s="594" t="s">
        <v>407</v>
      </c>
      <c r="C162" s="589" t="s">
        <v>269</v>
      </c>
      <c r="D162" s="589" t="s">
        <v>273</v>
      </c>
      <c r="E162" s="590" t="s">
        <v>279</v>
      </c>
      <c r="G162" s="518"/>
      <c r="H162" s="518"/>
      <c r="I162" s="518"/>
      <c r="J162" s="518"/>
      <c r="K162" s="518"/>
      <c r="L162" s="518"/>
      <c r="M162" s="518"/>
      <c r="N162" s="518"/>
    </row>
    <row r="163" spans="1:14">
      <c r="A163" s="586" t="s">
        <v>282</v>
      </c>
      <c r="B163" s="232">
        <v>153</v>
      </c>
      <c r="C163" s="232">
        <v>28</v>
      </c>
      <c r="D163" s="232">
        <v>5</v>
      </c>
      <c r="E163" s="232">
        <v>594</v>
      </c>
      <c r="F163" s="228"/>
    </row>
    <row r="164" spans="1:14">
      <c r="A164" s="220" t="s">
        <v>283</v>
      </c>
      <c r="B164" s="233">
        <v>88</v>
      </c>
      <c r="C164" s="233">
        <v>16</v>
      </c>
      <c r="D164" s="233">
        <v>3</v>
      </c>
      <c r="E164" s="233">
        <v>423</v>
      </c>
      <c r="F164" s="227"/>
    </row>
    <row r="165" spans="1:14">
      <c r="A165" s="220" t="s">
        <v>284</v>
      </c>
      <c r="B165" s="233">
        <v>30</v>
      </c>
      <c r="C165" s="233">
        <v>4</v>
      </c>
      <c r="D165" s="233">
        <v>2</v>
      </c>
      <c r="E165" s="233">
        <v>110</v>
      </c>
      <c r="F165" s="227"/>
    </row>
    <row r="166" spans="1:14">
      <c r="A166" s="220" t="s">
        <v>285</v>
      </c>
      <c r="B166" s="233">
        <v>5</v>
      </c>
      <c r="C166" s="233">
        <v>0</v>
      </c>
      <c r="D166" s="233">
        <v>0</v>
      </c>
      <c r="E166" s="233">
        <v>3</v>
      </c>
      <c r="F166" s="227"/>
    </row>
    <row r="167" spans="1:14">
      <c r="A167" s="220" t="s">
        <v>275</v>
      </c>
      <c r="B167" s="233">
        <v>30</v>
      </c>
      <c r="C167" s="233">
        <v>7</v>
      </c>
      <c r="D167" s="233">
        <v>0</v>
      </c>
      <c r="E167" s="233">
        <v>21</v>
      </c>
    </row>
    <row r="168" spans="1:14">
      <c r="A168" s="222" t="s">
        <v>276</v>
      </c>
      <c r="B168" s="233">
        <v>0</v>
      </c>
      <c r="C168" s="233">
        <v>1</v>
      </c>
      <c r="D168" s="233">
        <v>0</v>
      </c>
      <c r="E168" s="233">
        <v>37</v>
      </c>
    </row>
    <row r="169" spans="1:14" s="218" customFormat="1" ht="15" customHeight="1">
      <c r="A169" s="200" t="s">
        <v>286</v>
      </c>
      <c r="B169" s="231"/>
      <c r="C169" s="231"/>
      <c r="D169" s="231"/>
      <c r="E169" s="231"/>
      <c r="G169" s="517"/>
      <c r="H169" s="517"/>
      <c r="I169" s="517"/>
      <c r="J169" s="517"/>
      <c r="K169" s="517"/>
      <c r="L169" s="517"/>
      <c r="M169" s="517"/>
      <c r="N169" s="517"/>
    </row>
    <row r="170" spans="1:14" s="218" customFormat="1" ht="15" customHeight="1">
      <c r="A170" s="217" t="s">
        <v>735</v>
      </c>
      <c r="G170" s="517"/>
      <c r="H170" s="517"/>
      <c r="I170" s="517"/>
      <c r="J170" s="517"/>
      <c r="K170" s="517"/>
      <c r="L170" s="517"/>
      <c r="M170" s="517"/>
      <c r="N170" s="517"/>
    </row>
    <row r="171" spans="1:14">
      <c r="A171" s="217"/>
    </row>
    <row r="172" spans="1:14" ht="20.100000000000001" customHeight="1">
      <c r="A172" s="197" t="s">
        <v>447</v>
      </c>
      <c r="B172" s="201"/>
      <c r="C172" s="201"/>
      <c r="D172" s="201"/>
      <c r="E172" s="201"/>
    </row>
    <row r="173" spans="1:14" s="229" customFormat="1" ht="15" customHeight="1">
      <c r="A173" s="2595" t="s">
        <v>734</v>
      </c>
      <c r="B173" s="2614" t="s">
        <v>278</v>
      </c>
      <c r="C173" s="2599"/>
      <c r="D173" s="2599"/>
      <c r="E173" s="2600"/>
      <c r="G173" s="518"/>
      <c r="H173" s="518"/>
      <c r="I173" s="518"/>
      <c r="J173" s="518"/>
      <c r="K173" s="518"/>
      <c r="L173" s="518"/>
      <c r="M173" s="518"/>
      <c r="N173" s="518"/>
    </row>
    <row r="174" spans="1:14" s="229" customFormat="1" ht="30" customHeight="1">
      <c r="A174" s="2596"/>
      <c r="B174" s="594" t="s">
        <v>407</v>
      </c>
      <c r="C174" s="589" t="s">
        <v>269</v>
      </c>
      <c r="D174" s="589" t="s">
        <v>273</v>
      </c>
      <c r="E174" s="590" t="s">
        <v>279</v>
      </c>
      <c r="G174" s="518"/>
      <c r="H174" s="518"/>
      <c r="I174" s="518"/>
      <c r="J174" s="518"/>
      <c r="K174" s="518"/>
      <c r="L174" s="518"/>
      <c r="M174" s="518"/>
      <c r="N174" s="518"/>
    </row>
    <row r="175" spans="1:14">
      <c r="A175" s="586" t="s">
        <v>282</v>
      </c>
      <c r="B175" s="232">
        <v>140</v>
      </c>
      <c r="C175" s="232">
        <v>80</v>
      </c>
      <c r="D175" s="232">
        <v>23</v>
      </c>
      <c r="E175" s="232">
        <v>598</v>
      </c>
      <c r="F175" s="228"/>
    </row>
    <row r="176" spans="1:14">
      <c r="A176" s="220" t="s">
        <v>283</v>
      </c>
      <c r="B176" s="233">
        <v>82</v>
      </c>
      <c r="C176" s="233">
        <v>54</v>
      </c>
      <c r="D176" s="233">
        <v>9</v>
      </c>
      <c r="E176" s="233">
        <v>494</v>
      </c>
      <c r="F176" s="227"/>
    </row>
    <row r="177" spans="1:14">
      <c r="A177" s="220" t="s">
        <v>284</v>
      </c>
      <c r="B177" s="233">
        <v>6</v>
      </c>
      <c r="C177" s="233">
        <v>4</v>
      </c>
      <c r="D177" s="233">
        <v>2</v>
      </c>
      <c r="E177" s="233">
        <v>58</v>
      </c>
      <c r="F177" s="227"/>
    </row>
    <row r="178" spans="1:14">
      <c r="A178" s="220" t="s">
        <v>285</v>
      </c>
      <c r="B178" s="233">
        <v>39</v>
      </c>
      <c r="C178" s="233">
        <v>15</v>
      </c>
      <c r="D178" s="233">
        <v>9</v>
      </c>
      <c r="E178" s="233">
        <v>37</v>
      </c>
      <c r="F178" s="227"/>
    </row>
    <row r="179" spans="1:14">
      <c r="A179" s="220" t="s">
        <v>275</v>
      </c>
      <c r="B179" s="233">
        <v>10</v>
      </c>
      <c r="C179" s="233">
        <v>5</v>
      </c>
      <c r="D179" s="233">
        <v>3</v>
      </c>
      <c r="E179" s="233">
        <v>9</v>
      </c>
    </row>
    <row r="180" spans="1:14">
      <c r="A180" s="222" t="s">
        <v>276</v>
      </c>
      <c r="B180" s="233">
        <v>3</v>
      </c>
      <c r="C180" s="233">
        <v>2</v>
      </c>
      <c r="D180" s="233">
        <v>0</v>
      </c>
      <c r="E180" s="233">
        <v>0</v>
      </c>
    </row>
    <row r="181" spans="1:14" s="218" customFormat="1" ht="15" customHeight="1">
      <c r="A181" s="200" t="s">
        <v>286</v>
      </c>
      <c r="B181" s="231"/>
      <c r="C181" s="231"/>
      <c r="D181" s="231"/>
      <c r="E181" s="231"/>
      <c r="G181" s="517"/>
      <c r="H181" s="517"/>
      <c r="I181" s="517"/>
      <c r="J181" s="517"/>
      <c r="K181" s="517"/>
      <c r="L181" s="517"/>
      <c r="M181" s="517"/>
      <c r="N181" s="517"/>
    </row>
    <row r="182" spans="1:14" s="218" customFormat="1" ht="15" customHeight="1">
      <c r="A182" s="217" t="s">
        <v>735</v>
      </c>
      <c r="G182" s="517"/>
      <c r="H182" s="517"/>
      <c r="I182" s="517"/>
      <c r="J182" s="517"/>
      <c r="K182" s="517"/>
      <c r="L182" s="517"/>
      <c r="M182" s="517"/>
      <c r="N182" s="517"/>
    </row>
    <row r="183" spans="1:14">
      <c r="A183" s="217"/>
    </row>
    <row r="184" spans="1:14" ht="20.100000000000001" customHeight="1">
      <c r="A184" s="197" t="s">
        <v>608</v>
      </c>
      <c r="B184" s="201"/>
      <c r="C184" s="201"/>
      <c r="D184" s="201"/>
      <c r="E184" s="201"/>
    </row>
    <row r="185" spans="1:14" s="229" customFormat="1" ht="15" customHeight="1">
      <c r="A185" s="2595" t="s">
        <v>734</v>
      </c>
      <c r="B185" s="2614" t="s">
        <v>278</v>
      </c>
      <c r="C185" s="2599"/>
      <c r="D185" s="2599"/>
      <c r="E185" s="2600"/>
      <c r="G185" s="518"/>
      <c r="H185" s="518"/>
      <c r="I185" s="518"/>
      <c r="J185" s="518"/>
      <c r="K185" s="518"/>
      <c r="L185" s="518"/>
      <c r="M185" s="518"/>
      <c r="N185" s="518"/>
    </row>
    <row r="186" spans="1:14" s="229" customFormat="1" ht="30" customHeight="1">
      <c r="A186" s="2596"/>
      <c r="B186" s="594" t="s">
        <v>407</v>
      </c>
      <c r="C186" s="589" t="s">
        <v>269</v>
      </c>
      <c r="D186" s="589" t="s">
        <v>273</v>
      </c>
      <c r="E186" s="590" t="s">
        <v>279</v>
      </c>
      <c r="G186" s="518"/>
      <c r="H186" s="518"/>
      <c r="I186" s="518"/>
      <c r="J186" s="518"/>
      <c r="K186" s="518"/>
      <c r="L186" s="518"/>
      <c r="M186" s="518"/>
      <c r="N186" s="518"/>
    </row>
    <row r="187" spans="1:14">
      <c r="A187" s="586" t="s">
        <v>282</v>
      </c>
      <c r="B187" s="232">
        <v>154</v>
      </c>
      <c r="C187" s="232">
        <v>185</v>
      </c>
      <c r="D187" s="232">
        <v>23</v>
      </c>
      <c r="E187" s="232">
        <v>589</v>
      </c>
    </row>
    <row r="188" spans="1:14">
      <c r="A188" s="220" t="s">
        <v>283</v>
      </c>
      <c r="B188" s="233">
        <v>72</v>
      </c>
      <c r="C188" s="233">
        <v>118</v>
      </c>
      <c r="D188" s="233">
        <v>14</v>
      </c>
      <c r="E188" s="233">
        <v>408</v>
      </c>
    </row>
    <row r="189" spans="1:14">
      <c r="A189" s="220" t="s">
        <v>284</v>
      </c>
      <c r="B189" s="233">
        <v>28</v>
      </c>
      <c r="C189" s="233">
        <v>7</v>
      </c>
      <c r="D189" s="233">
        <v>0</v>
      </c>
      <c r="E189" s="233">
        <v>59</v>
      </c>
    </row>
    <row r="190" spans="1:14">
      <c r="A190" s="220" t="s">
        <v>285</v>
      </c>
      <c r="B190" s="233">
        <v>17</v>
      </c>
      <c r="C190" s="233">
        <v>38</v>
      </c>
      <c r="D190" s="233">
        <v>5</v>
      </c>
      <c r="E190" s="233">
        <v>47</v>
      </c>
    </row>
    <row r="191" spans="1:14">
      <c r="A191" s="220" t="s">
        <v>275</v>
      </c>
      <c r="B191" s="233">
        <v>28</v>
      </c>
      <c r="C191" s="233">
        <v>19</v>
      </c>
      <c r="D191" s="233">
        <v>4</v>
      </c>
      <c r="E191" s="233">
        <v>41</v>
      </c>
    </row>
    <row r="192" spans="1:14">
      <c r="A192" s="222" t="s">
        <v>276</v>
      </c>
      <c r="B192" s="233">
        <v>9</v>
      </c>
      <c r="C192" s="233">
        <v>3</v>
      </c>
      <c r="D192" s="233">
        <v>0</v>
      </c>
      <c r="E192" s="233">
        <v>34</v>
      </c>
    </row>
    <row r="193" spans="1:14" s="218" customFormat="1" ht="15" customHeight="1">
      <c r="A193" s="200" t="s">
        <v>286</v>
      </c>
      <c r="B193" s="231"/>
      <c r="C193" s="231"/>
      <c r="D193" s="231"/>
      <c r="E193" s="231"/>
      <c r="G193" s="517"/>
      <c r="H193" s="517"/>
      <c r="I193" s="517"/>
      <c r="J193" s="517"/>
      <c r="K193" s="517"/>
      <c r="L193" s="517"/>
      <c r="M193" s="517"/>
      <c r="N193" s="517"/>
    </row>
    <row r="194" spans="1:14" s="218" customFormat="1" ht="15" customHeight="1">
      <c r="A194" s="217" t="s">
        <v>735</v>
      </c>
      <c r="G194" s="517"/>
      <c r="H194" s="517"/>
      <c r="I194" s="517"/>
      <c r="J194" s="517"/>
      <c r="K194" s="517"/>
      <c r="L194" s="517"/>
      <c r="M194" s="517"/>
      <c r="N194" s="517"/>
    </row>
    <row r="195" spans="1:14">
      <c r="A195" s="217"/>
    </row>
    <row r="196" spans="1:14">
      <c r="A196" s="200"/>
    </row>
  </sheetData>
  <protectedRanges>
    <protectedRange sqref="C46:C51" name="Range1"/>
    <protectedRange sqref="C58:C64" name="Range1_1_3"/>
  </protectedRanges>
  <mergeCells count="25">
    <mergeCell ref="A185:A186"/>
    <mergeCell ref="B185:E185"/>
    <mergeCell ref="A101:A102"/>
    <mergeCell ref="B101:E101"/>
    <mergeCell ref="A113:A114"/>
    <mergeCell ref="B113:E113"/>
    <mergeCell ref="A125:A126"/>
    <mergeCell ref="B125:E125"/>
    <mergeCell ref="A150:A151"/>
    <mergeCell ref="B150:E150"/>
    <mergeCell ref="A161:A162"/>
    <mergeCell ref="B161:E161"/>
    <mergeCell ref="A173:A174"/>
    <mergeCell ref="B173:E173"/>
    <mergeCell ref="A2:E2"/>
    <mergeCell ref="A14:C14"/>
    <mergeCell ref="A26:C26"/>
    <mergeCell ref="A137:A138"/>
    <mergeCell ref="B137:E137"/>
    <mergeCell ref="A38:C38"/>
    <mergeCell ref="A50:C50"/>
    <mergeCell ref="A63:C63"/>
    <mergeCell ref="A76:C76"/>
    <mergeCell ref="A89:A90"/>
    <mergeCell ref="B89:E89"/>
  </mergeCells>
  <pageMargins left="0.7" right="0.7" top="0.75" bottom="0.56999999999999995" header="0.3" footer="0.3"/>
  <pageSetup paperSize="9" scale="82" orientation="portrait" r:id="rId1"/>
  <headerFooter>
    <oddFooter>&amp;C&amp;P</oddFooter>
  </headerFooter>
  <rowBreaks count="7" manualBreakCount="7">
    <brk id="13" max="5" man="1"/>
    <brk id="37" max="5" man="1"/>
    <brk id="62" max="5" man="1"/>
    <brk id="87" max="5" man="1"/>
    <brk id="111" max="5" man="1"/>
    <brk id="135" max="5" man="1"/>
    <brk id="159"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462"/>
  <sheetViews>
    <sheetView rightToLeft="1" view="pageBreakPreview" topLeftCell="A55" zoomScaleSheetLayoutView="100" workbookViewId="0">
      <selection activeCell="G13" sqref="G13"/>
    </sheetView>
  </sheetViews>
  <sheetFormatPr defaultRowHeight="14.25"/>
  <cols>
    <col min="1" max="1" width="45.7109375" style="137" customWidth="1"/>
    <col min="2" max="5" width="11.7109375" style="137" customWidth="1"/>
    <col min="6" max="6" width="10.140625" style="156" bestFit="1" customWidth="1"/>
    <col min="7" max="7" width="9.140625" style="156"/>
    <col min="8" max="8" width="1.140625" style="156" customWidth="1"/>
    <col min="9" max="9" width="19.5703125" style="156" customWidth="1"/>
    <col min="10" max="12" width="9.140625" style="156"/>
    <col min="13" max="16384" width="9.140625" style="40"/>
  </cols>
  <sheetData>
    <row r="1" spans="1:5" ht="24.95" customHeight="1">
      <c r="A1" s="53" t="s">
        <v>410</v>
      </c>
    </row>
    <row r="2" spans="1:5" ht="189.95" customHeight="1">
      <c r="A2" s="2557" t="s">
        <v>951</v>
      </c>
      <c r="B2" s="2558"/>
      <c r="C2" s="2558"/>
      <c r="D2" s="2558"/>
      <c r="E2" s="2558"/>
    </row>
    <row r="4" spans="1:5" ht="20.100000000000001" customHeight="1">
      <c r="A4" s="567" t="s">
        <v>736</v>
      </c>
      <c r="B4" s="70"/>
      <c r="C4" s="70"/>
      <c r="D4" s="70"/>
      <c r="E4" s="662"/>
    </row>
    <row r="5" spans="1:5" ht="20.100000000000001" customHeight="1">
      <c r="A5" s="26" t="s">
        <v>15</v>
      </c>
      <c r="B5" s="26">
        <v>2008</v>
      </c>
      <c r="C5" s="27">
        <v>2009</v>
      </c>
      <c r="D5" s="760" t="s">
        <v>898</v>
      </c>
      <c r="E5" s="760" t="s">
        <v>899</v>
      </c>
    </row>
    <row r="6" spans="1:5" ht="20.100000000000001" customHeight="1">
      <c r="A6" s="75" t="s">
        <v>601</v>
      </c>
      <c r="B6" s="142">
        <v>2.37345749438443</v>
      </c>
      <c r="C6" s="142">
        <v>2.8770728463727089</v>
      </c>
      <c r="D6" s="778">
        <v>2.7144830043781125</v>
      </c>
      <c r="E6" s="778">
        <v>2.5579773522376938</v>
      </c>
    </row>
    <row r="7" spans="1:5" ht="20.100000000000001" customHeight="1">
      <c r="A7" s="75" t="s">
        <v>615</v>
      </c>
      <c r="B7" s="142">
        <v>5.7241715542608649</v>
      </c>
      <c r="C7" s="142">
        <v>5.1977833816226005</v>
      </c>
      <c r="D7" s="778">
        <v>5.3918379014667748</v>
      </c>
      <c r="E7" s="778">
        <v>6.1683456796704714</v>
      </c>
    </row>
    <row r="8" spans="1:5" ht="20.100000000000001" customHeight="1">
      <c r="A8" s="75" t="s">
        <v>594</v>
      </c>
      <c r="B8" s="142">
        <v>4.0122082421359941</v>
      </c>
      <c r="C8" s="142">
        <v>5.214710912609517</v>
      </c>
      <c r="D8" s="778">
        <v>4.9367505737371946</v>
      </c>
      <c r="E8" s="778">
        <v>4.5971459769443532</v>
      </c>
    </row>
    <row r="9" spans="1:5" ht="20.100000000000001" customHeight="1">
      <c r="A9" s="75" t="s">
        <v>595</v>
      </c>
      <c r="B9" s="142">
        <v>1.355250487403197</v>
      </c>
      <c r="C9" s="142">
        <v>1.9518116917231698</v>
      </c>
      <c r="D9" s="778">
        <v>1.8217845160714219</v>
      </c>
      <c r="E9" s="778">
        <v>1.5985419714076552</v>
      </c>
    </row>
    <row r="10" spans="1:5" ht="20.100000000000001" customHeight="1">
      <c r="A10" s="76" t="s">
        <v>373</v>
      </c>
      <c r="B10" s="252">
        <v>4879.394380453693</v>
      </c>
      <c r="C10" s="252">
        <v>5106.1159823878033</v>
      </c>
      <c r="D10" s="695">
        <v>5541.9543197019684</v>
      </c>
      <c r="E10" s="703">
        <v>6016.1724203731037</v>
      </c>
    </row>
    <row r="11" spans="1:5" ht="15" customHeight="1">
      <c r="A11" s="177" t="s">
        <v>231</v>
      </c>
      <c r="B11" s="177"/>
      <c r="C11" s="177"/>
      <c r="D11" s="177"/>
      <c r="E11" s="165"/>
    </row>
    <row r="12" spans="1:5" ht="15" customHeight="1">
      <c r="A12" s="104" t="s">
        <v>416</v>
      </c>
      <c r="B12" s="161"/>
      <c r="C12" s="161"/>
      <c r="D12" s="161"/>
      <c r="E12" s="165"/>
    </row>
    <row r="13" spans="1:5" ht="15" customHeight="1">
      <c r="A13" s="104"/>
      <c r="B13" s="161"/>
      <c r="C13" s="161"/>
      <c r="D13" s="161"/>
      <c r="E13" s="165"/>
    </row>
    <row r="14" spans="1:5" ht="20.100000000000001" customHeight="1">
      <c r="A14" s="567" t="s">
        <v>536</v>
      </c>
      <c r="B14" s="567"/>
      <c r="C14" s="567"/>
      <c r="D14" s="567"/>
      <c r="E14" s="585"/>
    </row>
    <row r="15" spans="1:5" ht="20.100000000000001" customHeight="1">
      <c r="A15" s="28" t="s">
        <v>15</v>
      </c>
      <c r="B15" s="28">
        <v>2009</v>
      </c>
      <c r="C15" s="27">
        <v>2010</v>
      </c>
      <c r="D15" s="27">
        <v>2011</v>
      </c>
      <c r="E15" s="585"/>
    </row>
    <row r="16" spans="1:5" ht="20.100000000000001" customHeight="1">
      <c r="A16" s="75" t="s">
        <v>542</v>
      </c>
      <c r="B16" s="141">
        <v>1.8</v>
      </c>
      <c r="C16" s="141">
        <v>2.1</v>
      </c>
      <c r="D16" s="141">
        <v>2.4</v>
      </c>
      <c r="E16" s="75"/>
    </row>
    <row r="17" spans="1:12" ht="20.100000000000001" customHeight="1">
      <c r="A17" s="75" t="s">
        <v>543</v>
      </c>
      <c r="B17" s="141">
        <v>1.3</v>
      </c>
      <c r="C17" s="142">
        <v>1.5</v>
      </c>
      <c r="D17" s="142">
        <v>1.6</v>
      </c>
      <c r="E17" s="75"/>
    </row>
    <row r="18" spans="1:12" ht="20.100000000000001" customHeight="1">
      <c r="A18" s="75" t="s">
        <v>365</v>
      </c>
      <c r="B18" s="663">
        <v>332.25340947909643</v>
      </c>
      <c r="C18" s="663">
        <v>339.10212038880741</v>
      </c>
      <c r="D18" s="663">
        <v>333.29694519189786</v>
      </c>
      <c r="E18" s="75"/>
    </row>
    <row r="19" spans="1:12" ht="20.100000000000001" customHeight="1">
      <c r="A19" s="76" t="s">
        <v>287</v>
      </c>
      <c r="B19" s="111">
        <v>369.53870207678227</v>
      </c>
      <c r="C19" s="111">
        <v>377.63117371006547</v>
      </c>
      <c r="D19" s="111">
        <v>370</v>
      </c>
      <c r="E19" s="75"/>
    </row>
    <row r="20" spans="1:12" ht="16.5" customHeight="1">
      <c r="A20" s="177" t="s">
        <v>231</v>
      </c>
      <c r="B20" s="583"/>
      <c r="C20" s="583"/>
      <c r="D20" s="583"/>
      <c r="E20" s="584"/>
    </row>
    <row r="21" spans="1:12" ht="16.5" customHeight="1">
      <c r="A21" s="104" t="s">
        <v>288</v>
      </c>
      <c r="B21" s="583"/>
      <c r="C21" s="583"/>
      <c r="D21" s="583"/>
      <c r="E21" s="583"/>
    </row>
    <row r="22" spans="1:12" ht="23.25" customHeight="1">
      <c r="A22" s="161"/>
      <c r="B22" s="138"/>
      <c r="C22" s="138"/>
      <c r="D22" s="138"/>
    </row>
    <row r="23" spans="1:12" ht="20.100000000000001" customHeight="1">
      <c r="A23" s="567" t="s">
        <v>448</v>
      </c>
      <c r="B23" s="567"/>
      <c r="C23" s="567"/>
      <c r="D23" s="567"/>
      <c r="E23" s="567"/>
    </row>
    <row r="24" spans="1:12" s="135" customFormat="1" ht="20.100000000000001" customHeight="1">
      <c r="A24" s="26" t="s">
        <v>278</v>
      </c>
      <c r="B24" s="382">
        <v>2008</v>
      </c>
      <c r="C24" s="382">
        <v>2009</v>
      </c>
      <c r="D24" s="382">
        <v>2010</v>
      </c>
      <c r="E24" s="382">
        <v>2011</v>
      </c>
      <c r="F24" s="278"/>
      <c r="G24" s="278"/>
      <c r="H24" s="278"/>
      <c r="I24" s="278"/>
      <c r="J24" s="278"/>
      <c r="K24" s="278"/>
      <c r="L24" s="278"/>
    </row>
    <row r="25" spans="1:12" s="135" customFormat="1" ht="27" customHeight="1">
      <c r="A25" s="43" t="s">
        <v>75</v>
      </c>
      <c r="B25" s="380">
        <v>561748</v>
      </c>
      <c r="C25" s="380">
        <v>675026</v>
      </c>
      <c r="D25" s="380">
        <v>743049</v>
      </c>
      <c r="E25" s="380">
        <v>785076</v>
      </c>
      <c r="F25" s="278"/>
      <c r="G25" s="278"/>
      <c r="H25" s="278"/>
      <c r="I25" s="278"/>
      <c r="J25" s="278"/>
      <c r="K25" s="278"/>
      <c r="L25" s="278"/>
    </row>
    <row r="26" spans="1:12" s="135" customFormat="1" ht="27" customHeight="1">
      <c r="A26" s="97" t="s">
        <v>289</v>
      </c>
      <c r="B26" s="381">
        <v>3768</v>
      </c>
      <c r="C26" s="381">
        <v>5141</v>
      </c>
      <c r="D26" s="381">
        <v>6176</v>
      </c>
      <c r="E26" s="381">
        <v>7009</v>
      </c>
      <c r="F26" s="544"/>
      <c r="G26" s="278"/>
      <c r="H26" s="278"/>
      <c r="I26" s="278"/>
      <c r="J26" s="278"/>
      <c r="K26" s="278"/>
      <c r="L26" s="278"/>
    </row>
    <row r="27" spans="1:12" s="135" customFormat="1" ht="27" customHeight="1">
      <c r="A27" s="97" t="s">
        <v>290</v>
      </c>
      <c r="B27" s="381">
        <v>494013</v>
      </c>
      <c r="C27" s="381">
        <v>592970</v>
      </c>
      <c r="D27" s="381">
        <v>652017</v>
      </c>
      <c r="E27" s="381">
        <v>687901</v>
      </c>
      <c r="F27" s="278"/>
      <c r="G27" s="278"/>
      <c r="H27" s="278"/>
      <c r="I27" s="278"/>
      <c r="J27" s="278"/>
      <c r="K27" s="278"/>
      <c r="L27" s="278"/>
    </row>
    <row r="28" spans="1:12" s="135" customFormat="1" ht="27" customHeight="1">
      <c r="A28" s="97" t="s">
        <v>291</v>
      </c>
      <c r="B28" s="381">
        <v>10790</v>
      </c>
      <c r="C28" s="381">
        <v>13948</v>
      </c>
      <c r="D28" s="381">
        <v>15220</v>
      </c>
      <c r="E28" s="381">
        <v>17380</v>
      </c>
      <c r="F28" s="278"/>
      <c r="G28" s="278"/>
      <c r="H28" s="278"/>
      <c r="I28" s="278"/>
      <c r="J28" s="278"/>
      <c r="K28" s="278"/>
      <c r="L28" s="278"/>
    </row>
    <row r="29" spans="1:12" s="135" customFormat="1" ht="27" customHeight="1">
      <c r="A29" s="97" t="s">
        <v>801</v>
      </c>
      <c r="B29" s="381">
        <v>31861</v>
      </c>
      <c r="C29" s="381">
        <v>37545</v>
      </c>
      <c r="D29" s="381">
        <v>42115</v>
      </c>
      <c r="E29" s="381">
        <v>43873</v>
      </c>
      <c r="F29" s="278"/>
      <c r="G29" s="278"/>
      <c r="H29" s="278"/>
      <c r="I29" s="278"/>
      <c r="J29" s="278"/>
      <c r="K29" s="278"/>
      <c r="L29" s="278"/>
    </row>
    <row r="30" spans="1:12" s="135" customFormat="1" ht="27" customHeight="1">
      <c r="A30" s="97" t="s">
        <v>300</v>
      </c>
      <c r="B30" s="381">
        <v>21316</v>
      </c>
      <c r="C30" s="381">
        <v>25422</v>
      </c>
      <c r="D30" s="381">
        <v>27521</v>
      </c>
      <c r="E30" s="381">
        <v>28913</v>
      </c>
      <c r="F30" s="278"/>
      <c r="G30" s="278"/>
      <c r="H30" s="278"/>
      <c r="I30" s="278"/>
      <c r="J30" s="278"/>
      <c r="K30" s="278"/>
      <c r="L30" s="278"/>
    </row>
    <row r="31" spans="1:12" s="135" customFormat="1" ht="27" customHeight="1">
      <c r="A31" s="89" t="s">
        <v>238</v>
      </c>
      <c r="B31" s="380">
        <v>386853</v>
      </c>
      <c r="C31" s="380">
        <v>471502</v>
      </c>
      <c r="D31" s="380">
        <v>521270</v>
      </c>
      <c r="E31" s="380">
        <v>554196</v>
      </c>
      <c r="F31" s="278"/>
      <c r="G31" s="278"/>
      <c r="H31" s="278"/>
      <c r="I31" s="278"/>
      <c r="J31" s="278"/>
      <c r="K31" s="278"/>
      <c r="L31" s="278"/>
    </row>
    <row r="32" spans="1:12" s="135" customFormat="1" ht="27" customHeight="1">
      <c r="A32" s="97" t="s">
        <v>289</v>
      </c>
      <c r="B32" s="391">
        <v>2778</v>
      </c>
      <c r="C32" s="391">
        <v>3906</v>
      </c>
      <c r="D32" s="391">
        <v>4716</v>
      </c>
      <c r="E32" s="391">
        <v>5488</v>
      </c>
      <c r="F32" s="278"/>
      <c r="G32" s="278"/>
      <c r="H32" s="278"/>
      <c r="I32" s="278"/>
      <c r="J32" s="278"/>
      <c r="K32" s="278"/>
      <c r="L32" s="278"/>
    </row>
    <row r="33" spans="1:12" s="135" customFormat="1" ht="27" customHeight="1">
      <c r="A33" s="97" t="s">
        <v>290</v>
      </c>
      <c r="B33" s="391">
        <v>338799</v>
      </c>
      <c r="C33" s="391">
        <v>411732</v>
      </c>
      <c r="D33" s="391">
        <v>454958</v>
      </c>
      <c r="E33" s="391">
        <v>482889</v>
      </c>
      <c r="F33" s="395" t="s">
        <v>238</v>
      </c>
      <c r="G33" s="396">
        <f>E31</f>
        <v>554196</v>
      </c>
      <c r="H33" s="278"/>
      <c r="I33" s="278"/>
      <c r="J33" s="278"/>
      <c r="K33" s="278"/>
      <c r="L33" s="278"/>
    </row>
    <row r="34" spans="1:12" s="135" customFormat="1" ht="27" customHeight="1">
      <c r="A34" s="97" t="s">
        <v>291</v>
      </c>
      <c r="B34" s="391">
        <v>8290</v>
      </c>
      <c r="C34" s="391">
        <v>11020</v>
      </c>
      <c r="D34" s="391">
        <v>12118</v>
      </c>
      <c r="E34" s="391">
        <v>14050</v>
      </c>
      <c r="F34" s="395" t="s">
        <v>239</v>
      </c>
      <c r="G34" s="396">
        <f>E37</f>
        <v>201687</v>
      </c>
      <c r="H34" s="278"/>
      <c r="I34" s="278"/>
      <c r="J34" s="278"/>
      <c r="K34" s="278"/>
      <c r="L34" s="278"/>
    </row>
    <row r="35" spans="1:12" s="135" customFormat="1" ht="27" customHeight="1">
      <c r="A35" s="97" t="s">
        <v>801</v>
      </c>
      <c r="B35" s="391">
        <v>19971</v>
      </c>
      <c r="C35" s="391">
        <v>24288</v>
      </c>
      <c r="D35" s="391">
        <v>27379</v>
      </c>
      <c r="E35" s="391">
        <v>28670</v>
      </c>
      <c r="F35" s="395" t="s">
        <v>119</v>
      </c>
      <c r="G35" s="396">
        <f>E43</f>
        <v>29193</v>
      </c>
      <c r="H35" s="278"/>
      <c r="I35" s="278"/>
      <c r="J35" s="278"/>
      <c r="K35" s="278"/>
      <c r="L35" s="278"/>
    </row>
    <row r="36" spans="1:12" s="135" customFormat="1" ht="27" customHeight="1">
      <c r="A36" s="97" t="s">
        <v>300</v>
      </c>
      <c r="B36" s="391">
        <v>17015</v>
      </c>
      <c r="C36" s="391">
        <v>20556</v>
      </c>
      <c r="D36" s="391">
        <v>22099</v>
      </c>
      <c r="E36" s="391">
        <v>23099</v>
      </c>
      <c r="F36" s="278"/>
      <c r="G36" s="278"/>
      <c r="H36" s="278"/>
      <c r="I36" s="278"/>
      <c r="J36" s="278"/>
      <c r="K36" s="278"/>
      <c r="L36" s="278"/>
    </row>
    <row r="37" spans="1:12" s="135" customFormat="1" ht="27" customHeight="1">
      <c r="A37" s="89" t="s">
        <v>239</v>
      </c>
      <c r="B37" s="380">
        <v>154110</v>
      </c>
      <c r="C37" s="380">
        <v>180032</v>
      </c>
      <c r="D37" s="380">
        <v>194821</v>
      </c>
      <c r="E37" s="380">
        <v>201687</v>
      </c>
      <c r="F37" s="278"/>
      <c r="G37" s="278"/>
      <c r="H37" s="278"/>
      <c r="I37" s="278"/>
      <c r="J37" s="278"/>
      <c r="K37" s="278"/>
      <c r="L37" s="278"/>
    </row>
    <row r="38" spans="1:12" s="135" customFormat="1" ht="27" customHeight="1">
      <c r="A38" s="97" t="s">
        <v>289</v>
      </c>
      <c r="B38" s="391">
        <v>928</v>
      </c>
      <c r="C38" s="391">
        <v>1139</v>
      </c>
      <c r="D38" s="391">
        <v>1321</v>
      </c>
      <c r="E38" s="391">
        <v>1352</v>
      </c>
      <c r="F38" s="278"/>
      <c r="G38" s="278"/>
      <c r="H38" s="278"/>
      <c r="I38" s="278"/>
      <c r="J38" s="278"/>
      <c r="K38" s="278"/>
      <c r="L38" s="278"/>
    </row>
    <row r="39" spans="1:12" s="135" customFormat="1" ht="27" customHeight="1">
      <c r="A39" s="97" t="s">
        <v>290</v>
      </c>
      <c r="B39" s="391">
        <v>138593</v>
      </c>
      <c r="C39" s="391">
        <v>162540</v>
      </c>
      <c r="D39" s="391">
        <v>175845</v>
      </c>
      <c r="E39" s="391">
        <v>182515</v>
      </c>
      <c r="F39" s="278"/>
      <c r="G39" s="278"/>
      <c r="H39" s="278"/>
      <c r="I39" s="278"/>
      <c r="J39" s="278"/>
      <c r="K39" s="278"/>
      <c r="L39" s="278"/>
    </row>
    <row r="40" spans="1:12" s="135" customFormat="1" ht="27" customHeight="1">
      <c r="A40" s="97" t="s">
        <v>291</v>
      </c>
      <c r="B40" s="391">
        <v>2145</v>
      </c>
      <c r="C40" s="391">
        <v>2508</v>
      </c>
      <c r="D40" s="391">
        <v>2613</v>
      </c>
      <c r="E40" s="391">
        <v>2666</v>
      </c>
      <c r="F40" s="278"/>
      <c r="G40" s="278"/>
      <c r="H40" s="278"/>
      <c r="I40" s="278"/>
      <c r="J40" s="278"/>
      <c r="K40" s="278"/>
      <c r="L40" s="278"/>
    </row>
    <row r="41" spans="1:12" s="135" customFormat="1" ht="27" customHeight="1">
      <c r="A41" s="97" t="s">
        <v>801</v>
      </c>
      <c r="B41" s="391">
        <v>8897</v>
      </c>
      <c r="C41" s="391">
        <v>9859</v>
      </c>
      <c r="D41" s="391">
        <v>10696</v>
      </c>
      <c r="E41" s="391">
        <v>10502</v>
      </c>
      <c r="F41" s="278"/>
      <c r="G41" s="278"/>
      <c r="H41" s="278"/>
      <c r="I41" s="278"/>
      <c r="J41" s="278"/>
      <c r="K41" s="278"/>
      <c r="L41" s="278"/>
    </row>
    <row r="42" spans="1:12" s="135" customFormat="1" ht="27" customHeight="1">
      <c r="A42" s="97" t="s">
        <v>300</v>
      </c>
      <c r="B42" s="391">
        <v>3547</v>
      </c>
      <c r="C42" s="391">
        <v>3986</v>
      </c>
      <c r="D42" s="391">
        <v>4346</v>
      </c>
      <c r="E42" s="391">
        <v>4652</v>
      </c>
      <c r="F42" s="278"/>
      <c r="G42" s="278"/>
      <c r="H42" s="278"/>
      <c r="I42" s="278"/>
      <c r="J42" s="278"/>
      <c r="K42" s="278"/>
      <c r="L42" s="278"/>
    </row>
    <row r="43" spans="1:12" s="135" customFormat="1" ht="27" customHeight="1">
      <c r="A43" s="89" t="s">
        <v>119</v>
      </c>
      <c r="B43" s="380">
        <v>20785</v>
      </c>
      <c r="C43" s="380">
        <v>23492</v>
      </c>
      <c r="D43" s="380">
        <v>26958</v>
      </c>
      <c r="E43" s="380">
        <v>29193</v>
      </c>
      <c r="F43" s="278"/>
      <c r="G43" s="278"/>
      <c r="H43" s="278"/>
      <c r="I43" s="278"/>
      <c r="J43" s="278"/>
      <c r="K43" s="278"/>
      <c r="L43" s="278"/>
    </row>
    <row r="44" spans="1:12" s="135" customFormat="1" ht="27" customHeight="1">
      <c r="A44" s="97" t="s">
        <v>289</v>
      </c>
      <c r="B44" s="391">
        <v>62</v>
      </c>
      <c r="C44" s="391">
        <v>96</v>
      </c>
      <c r="D44" s="391">
        <v>139</v>
      </c>
      <c r="E44" s="391">
        <v>169</v>
      </c>
      <c r="F44" s="278"/>
      <c r="G44" s="278"/>
      <c r="H44" s="278"/>
      <c r="I44" s="278"/>
      <c r="J44" s="278"/>
      <c r="K44" s="278"/>
      <c r="L44" s="278"/>
    </row>
    <row r="45" spans="1:12" s="135" customFormat="1" ht="27" customHeight="1">
      <c r="A45" s="97" t="s">
        <v>290</v>
      </c>
      <c r="B45" s="391">
        <v>16621</v>
      </c>
      <c r="C45" s="391">
        <v>18698</v>
      </c>
      <c r="D45" s="391">
        <v>21214</v>
      </c>
      <c r="E45" s="391">
        <v>22497</v>
      </c>
      <c r="F45" s="278"/>
      <c r="G45" s="278"/>
      <c r="H45" s="278"/>
      <c r="I45" s="278"/>
      <c r="J45" s="278"/>
      <c r="K45" s="278"/>
      <c r="L45" s="278"/>
    </row>
    <row r="46" spans="1:12" s="135" customFormat="1" ht="27" customHeight="1">
      <c r="A46" s="97" t="s">
        <v>291</v>
      </c>
      <c r="B46" s="391">
        <v>355</v>
      </c>
      <c r="C46" s="391">
        <v>420</v>
      </c>
      <c r="D46" s="391">
        <v>489</v>
      </c>
      <c r="E46" s="391">
        <v>664</v>
      </c>
      <c r="F46" s="278"/>
      <c r="G46" s="278"/>
      <c r="H46" s="278"/>
      <c r="I46" s="278"/>
      <c r="J46" s="278"/>
      <c r="K46" s="278"/>
      <c r="L46" s="278"/>
    </row>
    <row r="47" spans="1:12" s="135" customFormat="1" ht="27" customHeight="1">
      <c r="A47" s="97" t="s">
        <v>801</v>
      </c>
      <c r="B47" s="391">
        <v>2993</v>
      </c>
      <c r="C47" s="391">
        <v>3398</v>
      </c>
      <c r="D47" s="391">
        <v>4040</v>
      </c>
      <c r="E47" s="391">
        <v>4701</v>
      </c>
      <c r="F47" s="278"/>
      <c r="G47" s="278"/>
      <c r="H47" s="278"/>
      <c r="I47" s="278"/>
      <c r="J47" s="278"/>
      <c r="K47" s="278"/>
      <c r="L47" s="278"/>
    </row>
    <row r="48" spans="1:12" s="135" customFormat="1" ht="27" customHeight="1">
      <c r="A48" s="98" t="s">
        <v>300</v>
      </c>
      <c r="B48" s="392">
        <v>754</v>
      </c>
      <c r="C48" s="392">
        <v>880</v>
      </c>
      <c r="D48" s="392">
        <v>1076</v>
      </c>
      <c r="E48" s="392">
        <v>1162</v>
      </c>
      <c r="F48" s="278"/>
      <c r="G48" s="278"/>
      <c r="H48" s="278"/>
      <c r="I48" s="278"/>
      <c r="J48" s="278"/>
      <c r="K48" s="278"/>
      <c r="L48" s="278"/>
    </row>
    <row r="49" spans="1:12" s="41" customFormat="1" ht="15" customHeight="1">
      <c r="A49" s="96" t="s">
        <v>292</v>
      </c>
      <c r="B49" s="294"/>
      <c r="C49" s="88"/>
      <c r="D49" s="88"/>
      <c r="E49" s="88"/>
      <c r="F49" s="361"/>
      <c r="G49" s="361"/>
      <c r="H49" s="361"/>
      <c r="I49" s="361"/>
      <c r="J49" s="361"/>
      <c r="K49" s="361"/>
      <c r="L49" s="361"/>
    </row>
    <row r="50" spans="1:12" s="41" customFormat="1" ht="15" customHeight="1">
      <c r="A50" s="394"/>
      <c r="B50" s="294"/>
      <c r="C50" s="294"/>
      <c r="D50" s="294"/>
      <c r="E50" s="294"/>
      <c r="F50" s="361"/>
      <c r="G50" s="361"/>
      <c r="H50" s="361"/>
      <c r="I50" s="361"/>
      <c r="J50" s="361"/>
      <c r="K50" s="361"/>
      <c r="L50" s="361"/>
    </row>
    <row r="51" spans="1:12" ht="20.100000000000001" customHeight="1">
      <c r="A51" s="397" t="s">
        <v>761</v>
      </c>
      <c r="B51" s="39"/>
      <c r="C51" s="39"/>
      <c r="D51" s="39"/>
      <c r="E51" s="39"/>
    </row>
    <row r="52" spans="1:12">
      <c r="A52" s="80"/>
      <c r="B52" s="294"/>
      <c r="C52" s="294"/>
      <c r="D52" s="294"/>
      <c r="E52" s="294"/>
    </row>
    <row r="53" spans="1:12">
      <c r="A53" s="80"/>
      <c r="B53" s="294"/>
      <c r="C53" s="294"/>
      <c r="D53" s="294"/>
      <c r="E53" s="294"/>
    </row>
    <row r="54" spans="1:12">
      <c r="A54" s="80"/>
      <c r="B54" s="294"/>
      <c r="C54" s="294"/>
      <c r="D54" s="294"/>
      <c r="E54" s="294"/>
    </row>
    <row r="55" spans="1:12">
      <c r="A55" s="80"/>
      <c r="B55" s="294"/>
      <c r="C55" s="294"/>
      <c r="D55" s="294"/>
      <c r="E55" s="294"/>
    </row>
    <row r="56" spans="1:12">
      <c r="A56" s="80"/>
      <c r="B56" s="294"/>
      <c r="C56" s="294"/>
      <c r="D56" s="294"/>
      <c r="E56" s="294"/>
    </row>
    <row r="57" spans="1:12">
      <c r="A57" s="80"/>
      <c r="B57" s="294"/>
      <c r="C57" s="294"/>
      <c r="D57" s="294"/>
      <c r="E57" s="294"/>
    </row>
    <row r="58" spans="1:12">
      <c r="A58" s="80"/>
      <c r="B58" s="294"/>
      <c r="C58" s="294"/>
      <c r="D58" s="294"/>
      <c r="E58" s="294"/>
    </row>
    <row r="59" spans="1:12">
      <c r="A59" s="80"/>
      <c r="B59" s="294"/>
      <c r="C59" s="294"/>
      <c r="D59" s="294"/>
      <c r="E59" s="294"/>
    </row>
    <row r="60" spans="1:12">
      <c r="A60" s="80"/>
      <c r="B60" s="294"/>
      <c r="C60" s="294"/>
      <c r="D60" s="294"/>
      <c r="E60" s="294"/>
    </row>
    <row r="61" spans="1:12">
      <c r="A61" s="80"/>
      <c r="B61" s="294"/>
      <c r="C61" s="294"/>
      <c r="D61" s="294"/>
      <c r="E61" s="294"/>
    </row>
    <row r="62" spans="1:12">
      <c r="A62" s="80"/>
      <c r="B62" s="294"/>
      <c r="C62" s="294"/>
      <c r="D62" s="294"/>
      <c r="E62" s="294"/>
    </row>
    <row r="63" spans="1:12">
      <c r="A63" s="80"/>
      <c r="B63" s="294"/>
      <c r="C63" s="294"/>
      <c r="D63" s="294"/>
      <c r="E63" s="294"/>
    </row>
    <row r="64" spans="1:12">
      <c r="A64" s="80"/>
      <c r="B64" s="294"/>
      <c r="C64" s="294"/>
      <c r="D64" s="294"/>
      <c r="E64" s="294"/>
    </row>
    <row r="65" spans="1:5">
      <c r="A65" s="80"/>
      <c r="B65" s="294"/>
      <c r="C65" s="294"/>
      <c r="D65" s="294"/>
      <c r="E65" s="294"/>
    </row>
    <row r="66" spans="1:5">
      <c r="A66" s="80"/>
      <c r="B66" s="294"/>
      <c r="C66" s="294"/>
      <c r="D66" s="294"/>
      <c r="E66" s="294"/>
    </row>
    <row r="67" spans="1:5">
      <c r="A67" s="80"/>
      <c r="B67" s="294"/>
      <c r="C67" s="294"/>
      <c r="D67" s="294"/>
      <c r="E67" s="294"/>
    </row>
    <row r="68" spans="1:5">
      <c r="A68" s="80"/>
      <c r="B68" s="294"/>
      <c r="C68" s="294"/>
      <c r="D68" s="294"/>
      <c r="E68" s="294"/>
    </row>
    <row r="69" spans="1:5">
      <c r="A69" s="80"/>
      <c r="B69" s="294"/>
      <c r="C69" s="294"/>
      <c r="D69" s="294"/>
      <c r="E69" s="294"/>
    </row>
    <row r="70" spans="1:5">
      <c r="A70" s="80"/>
      <c r="B70" s="294"/>
      <c r="C70" s="294"/>
      <c r="D70" s="294"/>
      <c r="E70" s="294"/>
    </row>
    <row r="71" spans="1:5">
      <c r="A71" s="80"/>
      <c r="B71" s="294"/>
      <c r="C71" s="294"/>
      <c r="D71" s="294"/>
      <c r="E71" s="294"/>
    </row>
    <row r="72" spans="1:5">
      <c r="A72" s="80"/>
      <c r="B72" s="294"/>
      <c r="C72" s="294"/>
      <c r="D72" s="294"/>
      <c r="E72" s="294"/>
    </row>
    <row r="73" spans="1:5">
      <c r="A73" s="80"/>
      <c r="B73" s="294"/>
      <c r="C73" s="294"/>
      <c r="D73" s="294"/>
      <c r="E73" s="294"/>
    </row>
    <row r="74" spans="1:5">
      <c r="A74" s="80"/>
      <c r="B74" s="294"/>
      <c r="C74" s="294"/>
      <c r="D74" s="294"/>
      <c r="E74" s="294"/>
    </row>
    <row r="75" spans="1:5">
      <c r="A75" s="80"/>
      <c r="B75" s="294"/>
      <c r="C75" s="294"/>
      <c r="D75" s="294"/>
      <c r="E75" s="294"/>
    </row>
    <row r="76" spans="1:5">
      <c r="A76" s="80"/>
      <c r="B76" s="294"/>
      <c r="C76" s="294"/>
      <c r="D76" s="294"/>
      <c r="E76" s="294"/>
    </row>
    <row r="77" spans="1:5">
      <c r="A77" s="80"/>
      <c r="B77" s="294"/>
      <c r="C77" s="294"/>
      <c r="D77" s="294"/>
      <c r="E77" s="294"/>
    </row>
    <row r="78" spans="1:5">
      <c r="A78" s="80"/>
      <c r="B78" s="294"/>
      <c r="C78" s="294"/>
      <c r="D78" s="294"/>
      <c r="E78" s="294"/>
    </row>
    <row r="79" spans="1:5">
      <c r="A79" s="80"/>
      <c r="B79" s="294"/>
      <c r="C79" s="294"/>
      <c r="D79" s="294"/>
      <c r="E79" s="294"/>
    </row>
    <row r="80" spans="1:5">
      <c r="A80" s="80"/>
      <c r="B80" s="294"/>
      <c r="C80" s="294"/>
      <c r="D80" s="294"/>
      <c r="E80" s="294"/>
    </row>
    <row r="81" spans="1:12">
      <c r="A81" s="80"/>
      <c r="B81" s="294"/>
      <c r="C81" s="294"/>
      <c r="D81" s="294"/>
      <c r="E81" s="294"/>
    </row>
    <row r="82" spans="1:12">
      <c r="A82" s="80"/>
      <c r="B82" s="294"/>
      <c r="C82" s="294"/>
      <c r="D82" s="294"/>
      <c r="E82" s="294"/>
    </row>
    <row r="83" spans="1:12">
      <c r="A83" s="80"/>
      <c r="B83" s="294"/>
      <c r="C83" s="294"/>
      <c r="D83" s="294"/>
      <c r="E83" s="294"/>
    </row>
    <row r="84" spans="1:12">
      <c r="A84" s="80"/>
      <c r="B84" s="294"/>
      <c r="C84" s="294"/>
      <c r="D84" s="294"/>
      <c r="E84" s="294"/>
    </row>
    <row r="85" spans="1:12">
      <c r="A85" s="81"/>
      <c r="B85" s="294"/>
      <c r="C85" s="294"/>
      <c r="D85" s="294"/>
      <c r="E85" s="294"/>
    </row>
    <row r="86" spans="1:12" ht="20.100000000000001" customHeight="1">
      <c r="A86" s="566" t="s">
        <v>449</v>
      </c>
      <c r="B86" s="24"/>
      <c r="C86" s="24"/>
      <c r="D86" s="24"/>
      <c r="E86" s="24"/>
    </row>
    <row r="87" spans="1:12" s="135" customFormat="1" ht="27" customHeight="1">
      <c r="A87" s="114" t="s">
        <v>293</v>
      </c>
      <c r="B87" s="26">
        <v>2007</v>
      </c>
      <c r="C87" s="26">
        <v>2008</v>
      </c>
      <c r="D87" s="26">
        <v>2009</v>
      </c>
      <c r="E87" s="141"/>
      <c r="F87" s="278"/>
      <c r="G87" s="278"/>
      <c r="H87" s="278"/>
      <c r="I87" s="278"/>
      <c r="J87" s="278"/>
      <c r="K87" s="278"/>
      <c r="L87" s="278"/>
    </row>
    <row r="88" spans="1:12" s="135" customFormat="1" ht="27" customHeight="1">
      <c r="A88" s="89" t="s">
        <v>238</v>
      </c>
      <c r="B88" s="82">
        <v>283477</v>
      </c>
      <c r="C88" s="82">
        <v>383872</v>
      </c>
      <c r="D88" s="82">
        <v>468916</v>
      </c>
      <c r="E88" s="141"/>
      <c r="F88" s="278"/>
      <c r="G88" s="278"/>
      <c r="H88" s="278"/>
      <c r="I88" s="278"/>
      <c r="J88" s="278"/>
      <c r="K88" s="278"/>
      <c r="L88" s="278"/>
    </row>
    <row r="89" spans="1:12" s="135" customFormat="1" ht="27" customHeight="1">
      <c r="A89" s="83" t="s">
        <v>294</v>
      </c>
      <c r="B89" s="78">
        <v>147260</v>
      </c>
      <c r="C89" s="78">
        <v>197525</v>
      </c>
      <c r="D89" s="78">
        <v>238581</v>
      </c>
      <c r="E89" s="141"/>
      <c r="F89" s="278"/>
      <c r="G89" s="278"/>
      <c r="H89" s="278"/>
      <c r="I89" s="278"/>
      <c r="J89" s="278"/>
      <c r="K89" s="278"/>
      <c r="L89" s="278"/>
    </row>
    <row r="90" spans="1:12" s="135" customFormat="1" ht="27" customHeight="1">
      <c r="A90" s="83" t="s">
        <v>560</v>
      </c>
      <c r="B90" s="78">
        <v>98800</v>
      </c>
      <c r="C90" s="78">
        <v>131267</v>
      </c>
      <c r="D90" s="78">
        <v>158610</v>
      </c>
      <c r="E90" s="141"/>
      <c r="F90" s="278"/>
      <c r="G90" s="278"/>
      <c r="H90" s="278"/>
      <c r="I90" s="278"/>
      <c r="J90" s="278"/>
      <c r="K90" s="278"/>
      <c r="L90" s="278"/>
    </row>
    <row r="91" spans="1:12" s="135" customFormat="1" ht="27" customHeight="1">
      <c r="A91" s="83" t="s">
        <v>561</v>
      </c>
      <c r="B91" s="78">
        <v>36572</v>
      </c>
      <c r="C91" s="78">
        <v>53889</v>
      </c>
      <c r="D91" s="78">
        <v>70118</v>
      </c>
      <c r="E91" s="141"/>
      <c r="F91" s="278"/>
      <c r="G91" s="278"/>
      <c r="H91" s="278"/>
      <c r="I91" s="278"/>
      <c r="J91" s="278"/>
      <c r="K91" s="278"/>
      <c r="L91" s="278"/>
    </row>
    <row r="92" spans="1:12" s="135" customFormat="1" ht="27" customHeight="1">
      <c r="A92" s="83" t="s">
        <v>562</v>
      </c>
      <c r="B92" s="78">
        <v>798</v>
      </c>
      <c r="C92" s="78">
        <v>1087</v>
      </c>
      <c r="D92" s="78">
        <v>1445</v>
      </c>
      <c r="E92" s="141"/>
      <c r="F92" s="278"/>
      <c r="G92" s="278"/>
      <c r="H92" s="278"/>
      <c r="I92" s="278"/>
      <c r="J92" s="278"/>
      <c r="K92" s="278"/>
      <c r="L92" s="278"/>
    </row>
    <row r="93" spans="1:12" s="135" customFormat="1" ht="27" customHeight="1">
      <c r="A93" s="83" t="s">
        <v>295</v>
      </c>
      <c r="B93" s="78">
        <v>47</v>
      </c>
      <c r="C93" s="78">
        <v>104</v>
      </c>
      <c r="D93" s="78">
        <v>162</v>
      </c>
      <c r="E93" s="141"/>
      <c r="F93" s="278"/>
      <c r="G93" s="278"/>
      <c r="H93" s="278"/>
      <c r="I93" s="278"/>
      <c r="J93" s="278"/>
      <c r="K93" s="278"/>
      <c r="L93" s="278"/>
    </row>
    <row r="94" spans="1:12" s="135" customFormat="1" ht="27" customHeight="1">
      <c r="A94" s="89" t="s">
        <v>239</v>
      </c>
      <c r="B94" s="82">
        <v>120029</v>
      </c>
      <c r="C94" s="82">
        <v>150548</v>
      </c>
      <c r="D94" s="82">
        <v>176587</v>
      </c>
      <c r="E94" s="141"/>
      <c r="F94" s="278"/>
      <c r="G94" s="278"/>
      <c r="H94" s="278"/>
      <c r="I94" s="278"/>
      <c r="J94" s="278"/>
      <c r="K94" s="278"/>
      <c r="L94" s="278"/>
    </row>
    <row r="95" spans="1:12" s="135" customFormat="1" ht="27" customHeight="1">
      <c r="A95" s="83" t="s">
        <v>294</v>
      </c>
      <c r="B95" s="78">
        <v>57565</v>
      </c>
      <c r="C95" s="78">
        <v>70029</v>
      </c>
      <c r="D95" s="78">
        <v>81212</v>
      </c>
      <c r="E95" s="141"/>
      <c r="F95" s="278"/>
      <c r="G95" s="278"/>
      <c r="H95" s="278"/>
      <c r="I95" s="278"/>
      <c r="J95" s="278"/>
      <c r="K95" s="278"/>
      <c r="L95" s="278"/>
    </row>
    <row r="96" spans="1:12" s="135" customFormat="1" ht="27" customHeight="1">
      <c r="A96" s="83" t="s">
        <v>560</v>
      </c>
      <c r="B96" s="78">
        <v>45755</v>
      </c>
      <c r="C96" s="78">
        <v>55452</v>
      </c>
      <c r="D96" s="78">
        <v>62934</v>
      </c>
      <c r="E96" s="141"/>
      <c r="F96" s="278"/>
      <c r="G96" s="278"/>
      <c r="H96" s="278"/>
      <c r="I96" s="278"/>
      <c r="J96" s="278"/>
      <c r="K96" s="278"/>
      <c r="L96" s="278"/>
    </row>
    <row r="97" spans="1:12" s="135" customFormat="1" ht="27" customHeight="1">
      <c r="A97" s="83" t="s">
        <v>561</v>
      </c>
      <c r="B97" s="78">
        <v>16430</v>
      </c>
      <c r="C97" s="78">
        <v>24669</v>
      </c>
      <c r="D97" s="78">
        <v>31961</v>
      </c>
      <c r="E97" s="141"/>
      <c r="F97" s="278"/>
      <c r="G97" s="278"/>
      <c r="H97" s="278"/>
      <c r="I97" s="278"/>
      <c r="J97" s="278"/>
      <c r="K97" s="278"/>
      <c r="L97" s="278"/>
    </row>
    <row r="98" spans="1:12" s="135" customFormat="1" ht="27" customHeight="1">
      <c r="A98" s="83" t="s">
        <v>563</v>
      </c>
      <c r="B98" s="78">
        <v>258</v>
      </c>
      <c r="C98" s="78">
        <v>360</v>
      </c>
      <c r="D98" s="78">
        <v>436</v>
      </c>
      <c r="E98" s="141"/>
      <c r="F98" s="278"/>
      <c r="G98" s="278"/>
      <c r="H98" s="278"/>
      <c r="I98" s="278"/>
      <c r="J98" s="278"/>
      <c r="K98" s="278"/>
      <c r="L98" s="278"/>
    </row>
    <row r="99" spans="1:12" s="135" customFormat="1" ht="27" customHeight="1">
      <c r="A99" s="83" t="s">
        <v>295</v>
      </c>
      <c r="B99" s="78">
        <v>21</v>
      </c>
      <c r="C99" s="78">
        <v>38</v>
      </c>
      <c r="D99" s="78">
        <v>44</v>
      </c>
      <c r="E99" s="141"/>
      <c r="F99" s="278"/>
      <c r="G99" s="278"/>
      <c r="H99" s="278"/>
      <c r="I99" s="278"/>
      <c r="J99" s="278"/>
      <c r="K99" s="278"/>
      <c r="L99" s="278"/>
    </row>
    <row r="100" spans="1:12" s="135" customFormat="1" ht="27" customHeight="1">
      <c r="A100" s="89" t="s">
        <v>119</v>
      </c>
      <c r="B100" s="82">
        <v>17046</v>
      </c>
      <c r="C100" s="82">
        <v>20707</v>
      </c>
      <c r="D100" s="82">
        <v>23330</v>
      </c>
      <c r="E100" s="141"/>
      <c r="F100" s="278"/>
      <c r="G100" s="278"/>
      <c r="H100" s="278"/>
      <c r="I100" s="278"/>
      <c r="J100" s="278"/>
      <c r="K100" s="278"/>
      <c r="L100" s="278"/>
    </row>
    <row r="101" spans="1:12" s="135" customFormat="1" ht="27" customHeight="1">
      <c r="A101" s="83" t="s">
        <v>294</v>
      </c>
      <c r="B101" s="78">
        <v>6509</v>
      </c>
      <c r="C101" s="78">
        <v>7856</v>
      </c>
      <c r="D101" s="78">
        <v>8766</v>
      </c>
      <c r="E101" s="141"/>
      <c r="F101" s="278"/>
      <c r="G101" s="278"/>
      <c r="H101" s="278"/>
      <c r="I101" s="278"/>
      <c r="J101" s="278"/>
      <c r="K101" s="278"/>
      <c r="L101" s="278"/>
    </row>
    <row r="102" spans="1:12" s="135" customFormat="1" ht="27" customHeight="1">
      <c r="A102" s="83" t="s">
        <v>560</v>
      </c>
      <c r="B102" s="78">
        <v>8093</v>
      </c>
      <c r="C102" s="78">
        <v>9475</v>
      </c>
      <c r="D102" s="78">
        <v>10560</v>
      </c>
      <c r="E102" s="141"/>
      <c r="F102" s="278"/>
      <c r="G102" s="278"/>
      <c r="H102" s="278"/>
      <c r="I102" s="278"/>
      <c r="J102" s="278"/>
      <c r="K102" s="278"/>
      <c r="L102" s="278"/>
    </row>
    <row r="103" spans="1:12" s="135" customFormat="1" ht="27" customHeight="1">
      <c r="A103" s="83" t="s">
        <v>561</v>
      </c>
      <c r="B103" s="78">
        <v>2361</v>
      </c>
      <c r="C103" s="78">
        <v>3282</v>
      </c>
      <c r="D103" s="78">
        <v>3896</v>
      </c>
      <c r="E103" s="141"/>
      <c r="F103" s="278"/>
      <c r="G103" s="278"/>
      <c r="H103" s="278"/>
      <c r="I103" s="278"/>
      <c r="J103" s="278"/>
      <c r="K103" s="278"/>
      <c r="L103" s="278"/>
    </row>
    <row r="104" spans="1:12" s="135" customFormat="1" ht="27" customHeight="1">
      <c r="A104" s="83" t="s">
        <v>563</v>
      </c>
      <c r="B104" s="78">
        <v>82</v>
      </c>
      <c r="C104" s="78">
        <v>91</v>
      </c>
      <c r="D104" s="78">
        <v>108</v>
      </c>
      <c r="E104" s="141"/>
      <c r="F104" s="278"/>
      <c r="G104" s="278"/>
      <c r="H104" s="278"/>
      <c r="I104" s="278"/>
      <c r="J104" s="278"/>
      <c r="K104" s="278"/>
      <c r="L104" s="278"/>
    </row>
    <row r="105" spans="1:12" s="135" customFormat="1" ht="27" customHeight="1">
      <c r="A105" s="398" t="s">
        <v>295</v>
      </c>
      <c r="B105" s="79">
        <v>1</v>
      </c>
      <c r="C105" s="79">
        <v>3</v>
      </c>
      <c r="D105" s="79">
        <v>0</v>
      </c>
      <c r="E105" s="141"/>
      <c r="F105" s="278"/>
      <c r="G105" s="278"/>
      <c r="H105" s="278"/>
      <c r="I105" s="278"/>
      <c r="J105" s="278"/>
      <c r="K105" s="278"/>
      <c r="L105" s="278"/>
    </row>
    <row r="106" spans="1:12" ht="15" customHeight="1">
      <c r="A106" s="95" t="s">
        <v>292</v>
      </c>
    </row>
    <row r="107" spans="1:12" ht="15" customHeight="1">
      <c r="A107" s="664"/>
    </row>
    <row r="108" spans="1:12" ht="20.100000000000001" customHeight="1">
      <c r="A108" s="567" t="s">
        <v>450</v>
      </c>
      <c r="B108" s="567"/>
      <c r="C108" s="567"/>
      <c r="D108" s="585"/>
      <c r="E108" s="585"/>
    </row>
    <row r="109" spans="1:12" s="135" customFormat="1" ht="27" customHeight="1">
      <c r="A109" s="84" t="s">
        <v>296</v>
      </c>
      <c r="B109" s="26">
        <v>2008</v>
      </c>
      <c r="C109" s="26">
        <v>2009</v>
      </c>
      <c r="D109" s="26">
        <v>2010</v>
      </c>
      <c r="E109" s="26">
        <v>2011</v>
      </c>
      <c r="F109" s="278"/>
      <c r="G109" s="278"/>
      <c r="H109" s="278"/>
      <c r="I109" s="278"/>
      <c r="J109" s="278"/>
      <c r="K109" s="278"/>
      <c r="L109" s="278"/>
    </row>
    <row r="110" spans="1:12" s="135" customFormat="1" ht="27" customHeight="1">
      <c r="A110" s="85" t="s">
        <v>238</v>
      </c>
      <c r="B110" s="82">
        <v>386853</v>
      </c>
      <c r="C110" s="82">
        <v>471502</v>
      </c>
      <c r="D110" s="82">
        <v>521270</v>
      </c>
      <c r="E110" s="82">
        <v>554196</v>
      </c>
      <c r="F110" s="278"/>
      <c r="G110" s="278"/>
      <c r="H110" s="278"/>
      <c r="I110" s="278"/>
      <c r="J110" s="278"/>
      <c r="K110" s="278"/>
      <c r="L110" s="278"/>
    </row>
    <row r="111" spans="1:12" s="135" customFormat="1" ht="27" customHeight="1">
      <c r="A111" s="97" t="s">
        <v>744</v>
      </c>
      <c r="B111" s="78">
        <v>3466</v>
      </c>
      <c r="C111" s="78">
        <v>4593</v>
      </c>
      <c r="D111" s="78">
        <v>5230</v>
      </c>
      <c r="E111" s="257">
        <v>5935</v>
      </c>
      <c r="F111" s="278"/>
      <c r="G111" s="278"/>
      <c r="H111" s="278"/>
      <c r="I111" s="278"/>
      <c r="J111" s="278"/>
      <c r="K111" s="278"/>
      <c r="L111" s="278"/>
    </row>
    <row r="112" spans="1:12" s="135" customFormat="1" ht="27" customHeight="1">
      <c r="A112" s="97" t="s">
        <v>745</v>
      </c>
      <c r="B112" s="78">
        <v>321280</v>
      </c>
      <c r="C112" s="78">
        <v>390493</v>
      </c>
      <c r="D112" s="78">
        <v>434286</v>
      </c>
      <c r="E112" s="257">
        <v>464504</v>
      </c>
      <c r="F112" s="278"/>
      <c r="G112" s="278"/>
      <c r="H112" s="278"/>
      <c r="I112" s="278"/>
      <c r="J112" s="278"/>
      <c r="K112" s="278"/>
      <c r="L112" s="278"/>
    </row>
    <row r="113" spans="1:12" s="135" customFormat="1" ht="27" customHeight="1">
      <c r="A113" s="97" t="s">
        <v>298</v>
      </c>
      <c r="B113" s="78">
        <v>55930</v>
      </c>
      <c r="C113" s="78">
        <v>67740</v>
      </c>
      <c r="D113" s="78">
        <v>72501</v>
      </c>
      <c r="E113" s="257">
        <v>74127</v>
      </c>
      <c r="F113" s="278"/>
      <c r="G113" s="278"/>
      <c r="H113" s="278"/>
      <c r="I113" s="278"/>
      <c r="J113" s="278"/>
      <c r="K113" s="278"/>
      <c r="L113" s="278"/>
    </row>
    <row r="114" spans="1:12" s="135" customFormat="1" ht="27" customHeight="1">
      <c r="A114" s="97" t="s">
        <v>297</v>
      </c>
      <c r="B114" s="78">
        <v>4634</v>
      </c>
      <c r="C114" s="78">
        <v>6637</v>
      </c>
      <c r="D114" s="78">
        <v>7028</v>
      </c>
      <c r="E114" s="257">
        <v>7539</v>
      </c>
      <c r="F114" s="278"/>
      <c r="G114" s="278"/>
      <c r="H114" s="278"/>
      <c r="I114" s="278"/>
      <c r="J114" s="278"/>
      <c r="K114" s="278"/>
      <c r="L114" s="278"/>
    </row>
    <row r="115" spans="1:12" s="135" customFormat="1" ht="27" customHeight="1">
      <c r="A115" s="97" t="s">
        <v>87</v>
      </c>
      <c r="B115" s="78">
        <v>1543</v>
      </c>
      <c r="C115" s="78">
        <v>2039</v>
      </c>
      <c r="D115" s="78">
        <v>2225</v>
      </c>
      <c r="E115" s="257">
        <v>2091</v>
      </c>
      <c r="F115" s="278"/>
      <c r="G115" s="278"/>
      <c r="H115" s="278"/>
      <c r="I115" s="278"/>
      <c r="J115" s="278"/>
      <c r="K115" s="278"/>
      <c r="L115" s="278"/>
    </row>
    <row r="116" spans="1:12" s="135" customFormat="1" ht="27" customHeight="1">
      <c r="A116" s="439" t="s">
        <v>239</v>
      </c>
      <c r="B116" s="82">
        <v>154110</v>
      </c>
      <c r="C116" s="82">
        <v>180032</v>
      </c>
      <c r="D116" s="82">
        <v>194821</v>
      </c>
      <c r="E116" s="665">
        <v>201687</v>
      </c>
      <c r="F116" s="278"/>
      <c r="G116" s="278"/>
      <c r="H116" s="278"/>
      <c r="I116" s="278"/>
      <c r="J116" s="278"/>
      <c r="K116" s="278"/>
      <c r="L116" s="278"/>
    </row>
    <row r="117" spans="1:12" s="135" customFormat="1" ht="27" customHeight="1">
      <c r="A117" s="97" t="s">
        <v>744</v>
      </c>
      <c r="B117" s="78">
        <v>1743</v>
      </c>
      <c r="C117" s="78">
        <v>1954</v>
      </c>
      <c r="D117" s="78">
        <v>1890</v>
      </c>
      <c r="E117" s="257">
        <v>1909</v>
      </c>
      <c r="F117" s="278"/>
      <c r="G117" s="278"/>
      <c r="H117" s="278"/>
      <c r="I117" s="278"/>
      <c r="J117" s="278"/>
      <c r="K117" s="278"/>
      <c r="L117" s="278"/>
    </row>
    <row r="118" spans="1:12" s="135" customFormat="1" ht="27" customHeight="1">
      <c r="A118" s="97" t="s">
        <v>745</v>
      </c>
      <c r="B118" s="78">
        <v>132949</v>
      </c>
      <c r="C118" s="78">
        <v>155546</v>
      </c>
      <c r="D118" s="78">
        <v>169528</v>
      </c>
      <c r="E118" s="257">
        <v>175973</v>
      </c>
      <c r="F118" s="278"/>
      <c r="G118" s="278"/>
      <c r="H118" s="278"/>
      <c r="I118" s="278"/>
      <c r="J118" s="278"/>
      <c r="K118" s="278"/>
      <c r="L118" s="278"/>
    </row>
    <row r="119" spans="1:12" s="135" customFormat="1" ht="27" customHeight="1">
      <c r="A119" s="438" t="s">
        <v>298</v>
      </c>
      <c r="B119" s="78">
        <v>17561</v>
      </c>
      <c r="C119" s="78">
        <v>20428</v>
      </c>
      <c r="D119" s="78">
        <v>21976</v>
      </c>
      <c r="E119" s="257">
        <v>22616</v>
      </c>
      <c r="F119" s="278"/>
      <c r="G119" s="278"/>
      <c r="H119" s="278"/>
      <c r="I119" s="278"/>
      <c r="J119" s="278"/>
      <c r="K119" s="278"/>
      <c r="L119" s="278"/>
    </row>
    <row r="120" spans="1:12" s="135" customFormat="1" ht="27" customHeight="1">
      <c r="A120" s="97" t="s">
        <v>297</v>
      </c>
      <c r="B120" s="78">
        <v>1737</v>
      </c>
      <c r="C120" s="78">
        <v>1831</v>
      </c>
      <c r="D120" s="78">
        <v>1110</v>
      </c>
      <c r="E120" s="257">
        <v>878</v>
      </c>
      <c r="F120" s="278"/>
      <c r="G120" s="278"/>
      <c r="H120" s="278"/>
      <c r="I120" s="278"/>
      <c r="J120" s="278"/>
      <c r="K120" s="278"/>
      <c r="L120" s="278"/>
    </row>
    <row r="121" spans="1:12" s="135" customFormat="1" ht="27" customHeight="1">
      <c r="A121" s="97" t="s">
        <v>87</v>
      </c>
      <c r="B121" s="78">
        <v>120</v>
      </c>
      <c r="C121" s="78">
        <v>273</v>
      </c>
      <c r="D121" s="78">
        <v>317</v>
      </c>
      <c r="E121" s="257">
        <v>311</v>
      </c>
      <c r="F121" s="278"/>
      <c r="G121" s="278"/>
      <c r="H121" s="278"/>
      <c r="I121" s="278"/>
      <c r="J121" s="278"/>
      <c r="K121" s="278"/>
      <c r="L121" s="278"/>
    </row>
    <row r="122" spans="1:12" s="135" customFormat="1" ht="27" customHeight="1">
      <c r="A122" s="439" t="s">
        <v>119</v>
      </c>
      <c r="B122" s="82">
        <v>20785</v>
      </c>
      <c r="C122" s="82">
        <v>23492</v>
      </c>
      <c r="D122" s="82">
        <v>26958</v>
      </c>
      <c r="E122" s="665">
        <v>29193</v>
      </c>
      <c r="F122" s="278"/>
      <c r="G122" s="278"/>
      <c r="H122" s="278"/>
      <c r="I122" s="278"/>
      <c r="J122" s="278"/>
      <c r="K122" s="278"/>
      <c r="L122" s="278"/>
    </row>
    <row r="123" spans="1:12" s="135" customFormat="1" ht="27" customHeight="1">
      <c r="A123" s="97" t="s">
        <v>744</v>
      </c>
      <c r="B123" s="78">
        <v>63</v>
      </c>
      <c r="C123" s="78">
        <v>98</v>
      </c>
      <c r="D123" s="78">
        <v>139</v>
      </c>
      <c r="E123" s="257">
        <v>170</v>
      </c>
      <c r="F123" s="278"/>
      <c r="G123" s="278"/>
      <c r="H123" s="278"/>
      <c r="I123" s="278"/>
      <c r="J123" s="278"/>
      <c r="K123" s="278"/>
      <c r="L123" s="278"/>
    </row>
    <row r="124" spans="1:12" s="135" customFormat="1" ht="27" customHeight="1">
      <c r="A124" s="97" t="s">
        <v>745</v>
      </c>
      <c r="B124" s="78">
        <v>15972</v>
      </c>
      <c r="C124" s="78">
        <v>17658</v>
      </c>
      <c r="D124" s="78">
        <v>20001</v>
      </c>
      <c r="E124" s="257">
        <v>21352</v>
      </c>
      <c r="F124" s="278"/>
      <c r="G124" s="278"/>
      <c r="H124" s="278"/>
      <c r="I124" s="278"/>
      <c r="J124" s="278"/>
      <c r="K124" s="278"/>
      <c r="L124" s="278"/>
    </row>
    <row r="125" spans="1:12" s="135" customFormat="1" ht="27" customHeight="1">
      <c r="A125" s="438" t="s">
        <v>298</v>
      </c>
      <c r="B125" s="78">
        <v>4734</v>
      </c>
      <c r="C125" s="78">
        <v>5718</v>
      </c>
      <c r="D125" s="78">
        <v>6786</v>
      </c>
      <c r="E125" s="257">
        <v>7639</v>
      </c>
      <c r="F125" s="278"/>
      <c r="G125" s="278"/>
      <c r="H125" s="278"/>
      <c r="I125" s="278"/>
      <c r="J125" s="278"/>
      <c r="K125" s="278"/>
      <c r="L125" s="278"/>
    </row>
    <row r="126" spans="1:12" s="135" customFormat="1" ht="27" customHeight="1">
      <c r="A126" s="97" t="s">
        <v>297</v>
      </c>
      <c r="B126" s="78">
        <v>16</v>
      </c>
      <c r="C126" s="78">
        <v>16</v>
      </c>
      <c r="D126" s="78">
        <v>23</v>
      </c>
      <c r="E126" s="257">
        <v>22</v>
      </c>
      <c r="F126" s="278"/>
      <c r="G126" s="278"/>
      <c r="H126" s="278"/>
      <c r="I126" s="278"/>
      <c r="J126" s="278"/>
      <c r="K126" s="278"/>
      <c r="L126" s="278"/>
    </row>
    <row r="127" spans="1:12" s="135" customFormat="1" ht="27" customHeight="1">
      <c r="A127" s="98" t="s">
        <v>87</v>
      </c>
      <c r="B127" s="79">
        <v>0</v>
      </c>
      <c r="C127" s="79">
        <v>2</v>
      </c>
      <c r="D127" s="79">
        <v>9</v>
      </c>
      <c r="E127" s="269">
        <v>10</v>
      </c>
      <c r="F127" s="278"/>
      <c r="G127" s="278"/>
      <c r="H127" s="278"/>
      <c r="I127" s="278"/>
      <c r="J127" s="278"/>
      <c r="K127" s="278"/>
      <c r="L127" s="278"/>
    </row>
    <row r="128" spans="1:12" s="41" customFormat="1" ht="15" customHeight="1">
      <c r="A128" s="96" t="s">
        <v>292</v>
      </c>
      <c r="B128" s="88"/>
      <c r="C128" s="88"/>
      <c r="D128" s="88"/>
      <c r="E128" s="88"/>
      <c r="F128" s="361"/>
      <c r="G128" s="361"/>
      <c r="H128" s="361"/>
      <c r="I128" s="361"/>
      <c r="J128" s="361"/>
      <c r="K128" s="361"/>
      <c r="L128" s="361"/>
    </row>
    <row r="129" spans="1:12" s="41" customFormat="1" ht="15" customHeight="1">
      <c r="A129" s="88"/>
      <c r="B129" s="88"/>
      <c r="C129" s="88"/>
      <c r="D129" s="88"/>
      <c r="E129" s="88"/>
      <c r="F129" s="361"/>
      <c r="G129" s="361"/>
      <c r="H129" s="361"/>
      <c r="I129" s="361"/>
      <c r="J129" s="361"/>
      <c r="K129" s="361"/>
      <c r="L129" s="361"/>
    </row>
    <row r="130" spans="1:12" ht="20.100000000000001" customHeight="1">
      <c r="A130" s="567" t="s">
        <v>451</v>
      </c>
      <c r="B130" s="567"/>
      <c r="C130" s="567"/>
      <c r="D130" s="567"/>
      <c r="E130" s="567"/>
    </row>
    <row r="131" spans="1:12" ht="27" customHeight="1">
      <c r="A131" s="26" t="s">
        <v>299</v>
      </c>
      <c r="B131" s="26">
        <v>2005</v>
      </c>
      <c r="C131" s="26">
        <v>2007</v>
      </c>
      <c r="D131" s="26">
        <v>2008</v>
      </c>
      <c r="E131" s="26">
        <v>2009</v>
      </c>
    </row>
    <row r="132" spans="1:12" ht="27" customHeight="1">
      <c r="A132" s="86" t="s">
        <v>238</v>
      </c>
      <c r="B132" s="82">
        <v>452187</v>
      </c>
      <c r="C132" s="82">
        <v>523696</v>
      </c>
      <c r="D132" s="82">
        <v>588164</v>
      </c>
      <c r="E132" s="82">
        <v>662683</v>
      </c>
      <c r="F132" s="464"/>
    </row>
    <row r="133" spans="1:12" ht="27" customHeight="1">
      <c r="A133" s="97" t="s">
        <v>289</v>
      </c>
      <c r="B133" s="78">
        <v>13412</v>
      </c>
      <c r="C133" s="78">
        <v>15865</v>
      </c>
      <c r="D133" s="78">
        <v>18243</v>
      </c>
      <c r="E133" s="78">
        <v>20895</v>
      </c>
      <c r="F133" s="507"/>
    </row>
    <row r="134" spans="1:12" ht="27" customHeight="1">
      <c r="A134" s="97" t="s">
        <v>290</v>
      </c>
      <c r="B134" s="78">
        <v>325868</v>
      </c>
      <c r="C134" s="78">
        <v>385911</v>
      </c>
      <c r="D134" s="78">
        <v>434917</v>
      </c>
      <c r="E134" s="78">
        <v>492161</v>
      </c>
      <c r="F134" s="507"/>
    </row>
    <row r="135" spans="1:12" ht="27" customHeight="1">
      <c r="A135" s="97" t="s">
        <v>302</v>
      </c>
      <c r="B135" s="78">
        <v>47889</v>
      </c>
      <c r="C135" s="78">
        <v>51782</v>
      </c>
      <c r="D135" s="78">
        <v>56969</v>
      </c>
      <c r="E135" s="78">
        <v>63360</v>
      </c>
      <c r="F135" s="507"/>
    </row>
    <row r="136" spans="1:12" ht="27" customHeight="1">
      <c r="A136" s="97" t="s">
        <v>304</v>
      </c>
      <c r="B136" s="78">
        <v>31996</v>
      </c>
      <c r="C136" s="78">
        <v>32202</v>
      </c>
      <c r="D136" s="78">
        <v>32466</v>
      </c>
      <c r="E136" s="78">
        <v>32711</v>
      </c>
      <c r="F136" s="507"/>
    </row>
    <row r="137" spans="1:12" ht="27" customHeight="1">
      <c r="A137" s="97" t="s">
        <v>303</v>
      </c>
      <c r="B137" s="78">
        <v>14342</v>
      </c>
      <c r="C137" s="78">
        <v>15868</v>
      </c>
      <c r="D137" s="78">
        <v>17494</v>
      </c>
      <c r="E137" s="78">
        <v>19120</v>
      </c>
      <c r="F137" s="507"/>
    </row>
    <row r="138" spans="1:12" ht="27" customHeight="1">
      <c r="A138" s="97" t="s">
        <v>301</v>
      </c>
      <c r="B138" s="78">
        <v>3325</v>
      </c>
      <c r="C138" s="78">
        <v>3494</v>
      </c>
      <c r="D138" s="78">
        <v>4184</v>
      </c>
      <c r="E138" s="78">
        <v>4894</v>
      </c>
      <c r="F138" s="507"/>
    </row>
    <row r="139" spans="1:12" ht="27" customHeight="1">
      <c r="A139" s="97" t="s">
        <v>300</v>
      </c>
      <c r="B139" s="78">
        <v>15355</v>
      </c>
      <c r="C139" s="78">
        <v>18574</v>
      </c>
      <c r="D139" s="78">
        <v>23891</v>
      </c>
      <c r="E139" s="78">
        <v>29542</v>
      </c>
      <c r="F139" s="507"/>
    </row>
    <row r="140" spans="1:12" ht="27" customHeight="1">
      <c r="A140" s="87" t="s">
        <v>239</v>
      </c>
      <c r="B140" s="82">
        <v>213346</v>
      </c>
      <c r="C140" s="82">
        <v>237397</v>
      </c>
      <c r="D140" s="82">
        <v>251000</v>
      </c>
      <c r="E140" s="82">
        <v>274189</v>
      </c>
      <c r="F140" s="507"/>
    </row>
    <row r="141" spans="1:12" ht="27" customHeight="1">
      <c r="A141" s="97" t="s">
        <v>289</v>
      </c>
      <c r="B141" s="78">
        <v>6788</v>
      </c>
      <c r="C141" s="78">
        <v>7117</v>
      </c>
      <c r="D141" s="78">
        <v>7300</v>
      </c>
      <c r="E141" s="78">
        <v>7739</v>
      </c>
      <c r="F141" s="507"/>
    </row>
    <row r="142" spans="1:12" ht="27" customHeight="1">
      <c r="A142" s="97" t="s">
        <v>290</v>
      </c>
      <c r="B142" s="78">
        <v>153279</v>
      </c>
      <c r="C142" s="78">
        <v>175224</v>
      </c>
      <c r="D142" s="78">
        <v>187367</v>
      </c>
      <c r="E142" s="78">
        <v>207654</v>
      </c>
      <c r="F142" s="507"/>
    </row>
    <row r="143" spans="1:12" ht="27" customHeight="1">
      <c r="A143" s="97" t="s">
        <v>302</v>
      </c>
      <c r="B143" s="78">
        <v>24082</v>
      </c>
      <c r="C143" s="78">
        <v>25212</v>
      </c>
      <c r="D143" s="78">
        <v>26110</v>
      </c>
      <c r="E143" s="78">
        <v>27987</v>
      </c>
      <c r="F143" s="507"/>
    </row>
    <row r="144" spans="1:12" ht="27" customHeight="1">
      <c r="A144" s="97" t="s">
        <v>304</v>
      </c>
      <c r="B144" s="78">
        <v>16613</v>
      </c>
      <c r="C144" s="78">
        <v>16688</v>
      </c>
      <c r="D144" s="78">
        <v>16721</v>
      </c>
      <c r="E144" s="78">
        <v>16780</v>
      </c>
      <c r="F144" s="507"/>
    </row>
    <row r="145" spans="1:12" ht="27" customHeight="1">
      <c r="A145" s="97" t="s">
        <v>303</v>
      </c>
      <c r="B145" s="78">
        <v>5688</v>
      </c>
      <c r="C145" s="78">
        <v>5932</v>
      </c>
      <c r="D145" s="78">
        <v>6051</v>
      </c>
      <c r="E145" s="78">
        <v>6191</v>
      </c>
      <c r="F145" s="507"/>
    </row>
    <row r="146" spans="1:12" ht="27" customHeight="1">
      <c r="A146" s="97" t="s">
        <v>301</v>
      </c>
      <c r="B146" s="78">
        <v>2554</v>
      </c>
      <c r="C146" s="78">
        <v>2610</v>
      </c>
      <c r="D146" s="78">
        <v>2679</v>
      </c>
      <c r="E146" s="78">
        <v>2716</v>
      </c>
      <c r="F146" s="507"/>
    </row>
    <row r="147" spans="1:12" ht="27" customHeight="1">
      <c r="A147" s="97" t="s">
        <v>300</v>
      </c>
      <c r="B147" s="78">
        <v>4342</v>
      </c>
      <c r="C147" s="78">
        <v>4614</v>
      </c>
      <c r="D147" s="78">
        <v>4772</v>
      </c>
      <c r="E147" s="78">
        <v>5122</v>
      </c>
      <c r="F147" s="507"/>
    </row>
    <row r="148" spans="1:12" ht="27" customHeight="1">
      <c r="A148" s="87" t="s">
        <v>119</v>
      </c>
      <c r="B148" s="82">
        <v>19500</v>
      </c>
      <c r="C148" s="82">
        <v>28171</v>
      </c>
      <c r="D148" s="82">
        <v>33243</v>
      </c>
      <c r="E148" s="82">
        <v>38501</v>
      </c>
      <c r="F148" s="507"/>
    </row>
    <row r="149" spans="1:12" ht="27" customHeight="1">
      <c r="A149" s="97" t="s">
        <v>289</v>
      </c>
      <c r="B149" s="78">
        <v>307</v>
      </c>
      <c r="C149" s="78">
        <v>387</v>
      </c>
      <c r="D149" s="78">
        <v>437</v>
      </c>
      <c r="E149" s="78">
        <v>488</v>
      </c>
      <c r="F149" s="507"/>
    </row>
    <row r="150" spans="1:12" ht="27" customHeight="1">
      <c r="A150" s="97" t="s">
        <v>290</v>
      </c>
      <c r="B150" s="78">
        <v>14878</v>
      </c>
      <c r="C150" s="78">
        <v>22554</v>
      </c>
      <c r="D150" s="78">
        <v>26735</v>
      </c>
      <c r="E150" s="78">
        <v>31263</v>
      </c>
      <c r="F150" s="395"/>
      <c r="G150" s="278"/>
      <c r="H150" s="278"/>
    </row>
    <row r="151" spans="1:12" ht="27" customHeight="1">
      <c r="A151" s="97" t="s">
        <v>302</v>
      </c>
      <c r="B151" s="78">
        <v>1940</v>
      </c>
      <c r="C151" s="78">
        <v>2340</v>
      </c>
      <c r="D151" s="78">
        <v>2679</v>
      </c>
      <c r="E151" s="78">
        <v>3014</v>
      </c>
      <c r="F151" s="281"/>
      <c r="G151" s="278"/>
      <c r="H151" s="278"/>
    </row>
    <row r="152" spans="1:12" ht="27" customHeight="1">
      <c r="A152" s="97" t="s">
        <v>304</v>
      </c>
      <c r="B152" s="78">
        <v>786</v>
      </c>
      <c r="C152" s="78">
        <v>852</v>
      </c>
      <c r="D152" s="78">
        <v>900</v>
      </c>
      <c r="E152" s="78">
        <v>917</v>
      </c>
      <c r="F152" s="464"/>
    </row>
    <row r="153" spans="1:12" ht="27" customHeight="1">
      <c r="A153" s="97" t="s">
        <v>303</v>
      </c>
      <c r="B153" s="78">
        <v>569</v>
      </c>
      <c r="C153" s="78">
        <v>722</v>
      </c>
      <c r="D153" s="78">
        <v>852</v>
      </c>
      <c r="E153" s="78">
        <v>925</v>
      </c>
      <c r="F153" s="464"/>
    </row>
    <row r="154" spans="1:12" ht="27" customHeight="1">
      <c r="A154" s="97" t="s">
        <v>301</v>
      </c>
      <c r="B154" s="78">
        <v>106</v>
      </c>
      <c r="C154" s="78">
        <v>169</v>
      </c>
      <c r="D154" s="78">
        <v>202</v>
      </c>
      <c r="E154" s="78">
        <v>238</v>
      </c>
      <c r="F154" s="464"/>
    </row>
    <row r="155" spans="1:12" ht="27" customHeight="1">
      <c r="A155" s="98" t="s">
        <v>300</v>
      </c>
      <c r="B155" s="78">
        <v>914</v>
      </c>
      <c r="C155" s="78">
        <v>1147</v>
      </c>
      <c r="D155" s="78">
        <v>1438</v>
      </c>
      <c r="E155" s="78">
        <v>1656</v>
      </c>
      <c r="F155" s="464"/>
    </row>
    <row r="156" spans="1:12" s="41" customFormat="1" ht="15" customHeight="1">
      <c r="A156" s="95" t="s">
        <v>292</v>
      </c>
      <c r="B156" s="177"/>
      <c r="C156" s="177"/>
      <c r="D156" s="177"/>
      <c r="E156" s="177"/>
      <c r="F156" s="466"/>
      <c r="G156" s="361"/>
      <c r="H156" s="361"/>
      <c r="I156" s="361"/>
      <c r="J156" s="361"/>
      <c r="K156" s="361"/>
      <c r="L156" s="361"/>
    </row>
    <row r="157" spans="1:12" s="41" customFormat="1" ht="15" customHeight="1">
      <c r="A157" s="95"/>
      <c r="B157" s="138"/>
      <c r="C157" s="138"/>
      <c r="D157" s="138"/>
      <c r="E157" s="138"/>
      <c r="F157" s="466"/>
      <c r="G157" s="361"/>
      <c r="H157" s="361"/>
      <c r="I157" s="361"/>
      <c r="J157" s="361"/>
      <c r="K157" s="361"/>
      <c r="L157" s="361"/>
    </row>
    <row r="158" spans="1:12" s="41" customFormat="1" ht="20.100000000000001" customHeight="1">
      <c r="A158" s="567" t="s">
        <v>748</v>
      </c>
      <c r="B158" s="75"/>
      <c r="C158" s="75"/>
      <c r="D158" s="75"/>
      <c r="E158" s="138"/>
      <c r="F158" s="466"/>
      <c r="G158" s="361"/>
      <c r="H158" s="361"/>
      <c r="I158" s="361"/>
      <c r="J158" s="361"/>
      <c r="K158" s="361"/>
      <c r="L158" s="361"/>
    </row>
    <row r="159" spans="1:12" s="135" customFormat="1" ht="15" customHeight="1">
      <c r="A159" s="26" t="s">
        <v>700</v>
      </c>
      <c r="B159" s="26" t="s">
        <v>701</v>
      </c>
      <c r="C159" s="26" t="s">
        <v>700</v>
      </c>
      <c r="D159" s="26" t="s">
        <v>701</v>
      </c>
      <c r="E159" s="75"/>
      <c r="F159" s="281"/>
      <c r="G159" s="278"/>
      <c r="H159" s="278"/>
      <c r="I159" s="278"/>
      <c r="J159" s="278"/>
      <c r="K159" s="278"/>
      <c r="L159" s="278"/>
    </row>
    <row r="160" spans="1:12" s="135" customFormat="1" ht="15" customHeight="1">
      <c r="A160" s="401">
        <v>1900</v>
      </c>
      <c r="B160" s="252">
        <v>18</v>
      </c>
      <c r="C160" s="401">
        <v>1969</v>
      </c>
      <c r="D160" s="252">
        <v>60</v>
      </c>
      <c r="E160" s="75"/>
      <c r="F160" s="281"/>
      <c r="G160" s="278"/>
      <c r="H160" s="278"/>
      <c r="I160" s="278"/>
      <c r="J160" s="278"/>
      <c r="K160" s="278"/>
      <c r="L160" s="278"/>
    </row>
    <row r="161" spans="1:12" s="135" customFormat="1" ht="15" customHeight="1">
      <c r="A161" s="401">
        <v>1901</v>
      </c>
      <c r="B161" s="252">
        <v>14</v>
      </c>
      <c r="C161" s="401">
        <v>1970</v>
      </c>
      <c r="D161" s="252">
        <v>56</v>
      </c>
      <c r="E161" s="75"/>
      <c r="F161" s="281"/>
      <c r="G161" s="278"/>
      <c r="H161" s="278"/>
      <c r="I161" s="278"/>
      <c r="J161" s="278"/>
      <c r="K161" s="278"/>
      <c r="L161" s="278"/>
    </row>
    <row r="162" spans="1:12" s="135" customFormat="1" ht="15" customHeight="1">
      <c r="A162" s="401">
        <v>1902</v>
      </c>
      <c r="B162" s="252">
        <v>1</v>
      </c>
      <c r="C162" s="401">
        <v>1971</v>
      </c>
      <c r="D162" s="252">
        <v>69</v>
      </c>
      <c r="E162" s="75"/>
      <c r="F162" s="281"/>
      <c r="G162" s="278"/>
      <c r="H162" s="278"/>
      <c r="I162" s="278"/>
      <c r="J162" s="278"/>
      <c r="K162" s="278"/>
      <c r="L162" s="278"/>
    </row>
    <row r="163" spans="1:12" s="135" customFormat="1" ht="15" customHeight="1">
      <c r="A163" s="401">
        <v>1906</v>
      </c>
      <c r="B163" s="252">
        <v>1</v>
      </c>
      <c r="C163" s="401">
        <v>1972</v>
      </c>
      <c r="D163" s="252">
        <v>94</v>
      </c>
      <c r="E163" s="75"/>
      <c r="F163" s="281"/>
      <c r="G163" s="278"/>
      <c r="H163" s="278"/>
      <c r="I163" s="278"/>
      <c r="J163" s="278"/>
      <c r="K163" s="278"/>
      <c r="L163" s="278"/>
    </row>
    <row r="164" spans="1:12" s="135" customFormat="1" ht="15" customHeight="1">
      <c r="A164" s="401">
        <v>1908</v>
      </c>
      <c r="B164" s="252">
        <v>2</v>
      </c>
      <c r="C164" s="401">
        <v>1973</v>
      </c>
      <c r="D164" s="252">
        <v>93</v>
      </c>
      <c r="E164" s="75"/>
      <c r="F164" s="281"/>
      <c r="G164" s="278"/>
      <c r="H164" s="278"/>
      <c r="I164" s="278"/>
      <c r="J164" s="278"/>
      <c r="K164" s="278"/>
      <c r="L164" s="278"/>
    </row>
    <row r="165" spans="1:12" s="135" customFormat="1" ht="15" customHeight="1">
      <c r="A165" s="401">
        <v>1911</v>
      </c>
      <c r="B165" s="252">
        <v>4</v>
      </c>
      <c r="C165" s="401">
        <v>1974</v>
      </c>
      <c r="D165" s="252">
        <v>108</v>
      </c>
      <c r="E165" s="75"/>
      <c r="F165" s="281"/>
      <c r="G165" s="278"/>
      <c r="H165" s="278"/>
      <c r="I165" s="278"/>
      <c r="J165" s="278"/>
      <c r="K165" s="278"/>
      <c r="L165" s="278"/>
    </row>
    <row r="166" spans="1:12" s="135" customFormat="1" ht="15" customHeight="1">
      <c r="A166" s="401">
        <v>1912</v>
      </c>
      <c r="B166" s="252">
        <v>2</v>
      </c>
      <c r="C166" s="401">
        <v>1975</v>
      </c>
      <c r="D166" s="252">
        <v>150</v>
      </c>
      <c r="E166" s="75"/>
      <c r="F166" s="281"/>
      <c r="G166" s="278"/>
      <c r="H166" s="278"/>
      <c r="I166" s="278"/>
      <c r="J166" s="278"/>
      <c r="K166" s="278"/>
      <c r="L166" s="278"/>
    </row>
    <row r="167" spans="1:12" s="135" customFormat="1" ht="15" customHeight="1">
      <c r="A167" s="401">
        <v>1923</v>
      </c>
      <c r="B167" s="252">
        <v>1</v>
      </c>
      <c r="C167" s="401">
        <v>1976</v>
      </c>
      <c r="D167" s="252">
        <v>223</v>
      </c>
      <c r="E167" s="75"/>
      <c r="F167" s="281"/>
      <c r="G167" s="278"/>
      <c r="H167" s="278"/>
      <c r="I167" s="278"/>
      <c r="J167" s="278"/>
      <c r="K167" s="278"/>
      <c r="L167" s="278"/>
    </row>
    <row r="168" spans="1:12" s="135" customFormat="1" ht="15" customHeight="1">
      <c r="A168" s="401">
        <v>1925</v>
      </c>
      <c r="B168" s="252">
        <v>1</v>
      </c>
      <c r="C168" s="401">
        <v>1977</v>
      </c>
      <c r="D168" s="252">
        <v>326</v>
      </c>
      <c r="E168" s="75"/>
      <c r="F168" s="281"/>
      <c r="G168" s="278"/>
      <c r="H168" s="278"/>
      <c r="I168" s="278"/>
      <c r="J168" s="278"/>
      <c r="K168" s="278"/>
      <c r="L168" s="278"/>
    </row>
    <row r="169" spans="1:12" s="135" customFormat="1" ht="15" customHeight="1">
      <c r="A169" s="401">
        <v>1927</v>
      </c>
      <c r="B169" s="252">
        <v>1</v>
      </c>
      <c r="C169" s="401">
        <v>1978</v>
      </c>
      <c r="D169" s="252">
        <v>386</v>
      </c>
      <c r="E169" s="75"/>
      <c r="F169" s="281"/>
      <c r="G169" s="278"/>
      <c r="H169" s="278"/>
      <c r="I169" s="278"/>
      <c r="J169" s="278"/>
      <c r="K169" s="278"/>
      <c r="L169" s="278"/>
    </row>
    <row r="170" spans="1:12" s="135" customFormat="1" ht="15" customHeight="1">
      <c r="A170" s="401">
        <v>1928</v>
      </c>
      <c r="B170" s="252">
        <v>1</v>
      </c>
      <c r="C170" s="401">
        <v>1979</v>
      </c>
      <c r="D170" s="252">
        <v>533</v>
      </c>
      <c r="E170" s="75"/>
      <c r="F170" s="281"/>
      <c r="G170" s="278"/>
      <c r="H170" s="278"/>
      <c r="I170" s="278"/>
      <c r="J170" s="278"/>
      <c r="K170" s="278"/>
      <c r="L170" s="278"/>
    </row>
    <row r="171" spans="1:12" s="135" customFormat="1" ht="15" customHeight="1">
      <c r="A171" s="401">
        <v>1929</v>
      </c>
      <c r="B171" s="252">
        <v>7</v>
      </c>
      <c r="C171" s="401">
        <v>1980</v>
      </c>
      <c r="D171" s="252">
        <v>831</v>
      </c>
      <c r="E171" s="75"/>
      <c r="F171" s="281"/>
      <c r="G171" s="278"/>
      <c r="H171" s="278"/>
      <c r="I171" s="278"/>
      <c r="J171" s="278"/>
      <c r="K171" s="278"/>
      <c r="L171" s="278"/>
    </row>
    <row r="172" spans="1:12" s="135" customFormat="1" ht="15" customHeight="1">
      <c r="A172" s="401">
        <v>1930</v>
      </c>
      <c r="B172" s="252">
        <v>2</v>
      </c>
      <c r="C172" s="401">
        <v>1981</v>
      </c>
      <c r="D172" s="252">
        <v>1114</v>
      </c>
      <c r="E172" s="75"/>
      <c r="F172" s="281"/>
      <c r="G172" s="278"/>
      <c r="H172" s="278"/>
      <c r="I172" s="278"/>
      <c r="J172" s="278"/>
      <c r="K172" s="278"/>
      <c r="L172" s="278"/>
    </row>
    <row r="173" spans="1:12" s="135" customFormat="1" ht="15" customHeight="1">
      <c r="A173" s="401">
        <v>1931</v>
      </c>
      <c r="B173" s="252">
        <v>1</v>
      </c>
      <c r="C173" s="401">
        <v>1982</v>
      </c>
      <c r="D173" s="252">
        <v>1375</v>
      </c>
      <c r="E173" s="75"/>
      <c r="F173" s="281"/>
      <c r="G173" s="278"/>
      <c r="H173" s="278"/>
      <c r="I173" s="278"/>
      <c r="J173" s="278"/>
      <c r="K173" s="278"/>
      <c r="L173" s="278"/>
    </row>
    <row r="174" spans="1:12" s="135" customFormat="1" ht="15" customHeight="1">
      <c r="A174" s="401">
        <v>1932</v>
      </c>
      <c r="B174" s="252">
        <v>2</v>
      </c>
      <c r="C174" s="401">
        <v>1983</v>
      </c>
      <c r="D174" s="252">
        <v>1370</v>
      </c>
      <c r="E174" s="75"/>
      <c r="F174" s="281"/>
      <c r="G174" s="278"/>
      <c r="H174" s="278"/>
      <c r="I174" s="278"/>
      <c r="J174" s="278"/>
      <c r="K174" s="278"/>
      <c r="L174" s="278"/>
    </row>
    <row r="175" spans="1:12" s="135" customFormat="1" ht="15" customHeight="1">
      <c r="A175" s="401">
        <v>1933</v>
      </c>
      <c r="B175" s="252">
        <v>1</v>
      </c>
      <c r="C175" s="401">
        <v>1984</v>
      </c>
      <c r="D175" s="252">
        <v>1330</v>
      </c>
      <c r="E175" s="75"/>
      <c r="F175" s="281"/>
      <c r="G175" s="278"/>
      <c r="H175" s="278"/>
      <c r="I175" s="278"/>
      <c r="J175" s="278"/>
      <c r="K175" s="278"/>
      <c r="L175" s="278"/>
    </row>
    <row r="176" spans="1:12" s="135" customFormat="1" ht="15" customHeight="1">
      <c r="A176" s="401">
        <v>1934</v>
      </c>
      <c r="B176" s="252">
        <v>3</v>
      </c>
      <c r="C176" s="401">
        <v>1985</v>
      </c>
      <c r="D176" s="252">
        <v>1676</v>
      </c>
      <c r="E176" s="75"/>
      <c r="F176" s="281"/>
      <c r="G176" s="278"/>
      <c r="H176" s="278"/>
      <c r="I176" s="278"/>
      <c r="J176" s="278"/>
      <c r="K176" s="278"/>
      <c r="L176" s="278"/>
    </row>
    <row r="177" spans="1:12" s="135" customFormat="1" ht="15" customHeight="1">
      <c r="A177" s="401">
        <v>1936</v>
      </c>
      <c r="B177" s="252">
        <v>2</v>
      </c>
      <c r="C177" s="401">
        <v>1986</v>
      </c>
      <c r="D177" s="252">
        <v>1903</v>
      </c>
      <c r="E177" s="75"/>
      <c r="F177" s="281"/>
      <c r="G177" s="278"/>
      <c r="H177" s="278"/>
      <c r="I177" s="278"/>
      <c r="J177" s="278"/>
      <c r="K177" s="278"/>
      <c r="L177" s="278"/>
    </row>
    <row r="178" spans="1:12" s="135" customFormat="1" ht="15" customHeight="1">
      <c r="A178" s="401">
        <v>1937</v>
      </c>
      <c r="B178" s="252">
        <v>2</v>
      </c>
      <c r="C178" s="401">
        <v>1987</v>
      </c>
      <c r="D178" s="252">
        <v>1802</v>
      </c>
      <c r="E178" s="75"/>
      <c r="F178" s="281"/>
      <c r="G178" s="278"/>
      <c r="H178" s="278"/>
      <c r="I178" s="278"/>
      <c r="J178" s="278"/>
      <c r="K178" s="278"/>
      <c r="L178" s="278"/>
    </row>
    <row r="179" spans="1:12" s="135" customFormat="1" ht="15" customHeight="1">
      <c r="A179" s="401">
        <v>1940</v>
      </c>
      <c r="B179" s="252">
        <v>1</v>
      </c>
      <c r="C179" s="401">
        <v>1988</v>
      </c>
      <c r="D179" s="252">
        <v>2972</v>
      </c>
      <c r="E179" s="75"/>
      <c r="F179" s="281"/>
      <c r="G179" s="278"/>
      <c r="H179" s="278"/>
      <c r="I179" s="278"/>
      <c r="J179" s="278"/>
      <c r="K179" s="278"/>
      <c r="L179" s="278"/>
    </row>
    <row r="180" spans="1:12" s="135" customFormat="1" ht="15" customHeight="1">
      <c r="A180" s="401">
        <v>1942</v>
      </c>
      <c r="B180" s="252">
        <v>2</v>
      </c>
      <c r="C180" s="401">
        <v>1989</v>
      </c>
      <c r="D180" s="252">
        <v>4165</v>
      </c>
      <c r="E180" s="75"/>
      <c r="F180" s="281"/>
      <c r="G180" s="278"/>
      <c r="H180" s="278"/>
      <c r="I180" s="278"/>
      <c r="J180" s="278"/>
      <c r="K180" s="278"/>
      <c r="L180" s="278"/>
    </row>
    <row r="181" spans="1:12" s="135" customFormat="1" ht="15" customHeight="1">
      <c r="A181" s="401">
        <v>1943</v>
      </c>
      <c r="B181" s="252">
        <v>1</v>
      </c>
      <c r="C181" s="401">
        <v>1990</v>
      </c>
      <c r="D181" s="252">
        <v>6033</v>
      </c>
      <c r="E181" s="75"/>
      <c r="F181" s="281"/>
      <c r="G181" s="278"/>
      <c r="H181" s="278"/>
      <c r="I181" s="278"/>
      <c r="J181" s="278"/>
      <c r="K181" s="278"/>
      <c r="L181" s="278"/>
    </row>
    <row r="182" spans="1:12" s="135" customFormat="1" ht="15" customHeight="1">
      <c r="A182" s="401">
        <v>1944</v>
      </c>
      <c r="B182" s="252">
        <v>2</v>
      </c>
      <c r="C182" s="401">
        <v>1991</v>
      </c>
      <c r="D182" s="252">
        <v>7450</v>
      </c>
      <c r="E182" s="75"/>
      <c r="F182" s="281"/>
      <c r="G182" s="278"/>
      <c r="H182" s="278"/>
      <c r="I182" s="278"/>
      <c r="J182" s="278"/>
      <c r="K182" s="278"/>
      <c r="L182" s="278"/>
    </row>
    <row r="183" spans="1:12" s="135" customFormat="1" ht="15" customHeight="1">
      <c r="A183" s="401">
        <v>1946</v>
      </c>
      <c r="B183" s="252">
        <v>4</v>
      </c>
      <c r="C183" s="401">
        <v>1992</v>
      </c>
      <c r="D183" s="252">
        <v>10234</v>
      </c>
      <c r="E183" s="75"/>
      <c r="F183" s="281"/>
      <c r="G183" s="278"/>
      <c r="H183" s="278"/>
      <c r="I183" s="278"/>
      <c r="J183" s="278"/>
      <c r="K183" s="278"/>
      <c r="L183" s="278"/>
    </row>
    <row r="184" spans="1:12" s="135" customFormat="1" ht="15" customHeight="1">
      <c r="A184" s="401">
        <v>1947</v>
      </c>
      <c r="B184" s="252">
        <v>4</v>
      </c>
      <c r="C184" s="401">
        <v>1993</v>
      </c>
      <c r="D184" s="252">
        <v>9963</v>
      </c>
      <c r="E184" s="75"/>
      <c r="F184" s="281"/>
      <c r="G184" s="278"/>
      <c r="H184" s="278"/>
      <c r="I184" s="278"/>
      <c r="J184" s="278"/>
      <c r="K184" s="278"/>
      <c r="L184" s="278"/>
    </row>
    <row r="185" spans="1:12" s="135" customFormat="1" ht="15" customHeight="1">
      <c r="A185" s="401">
        <v>1948</v>
      </c>
      <c r="B185" s="252">
        <v>6</v>
      </c>
      <c r="C185" s="401">
        <v>1994</v>
      </c>
      <c r="D185" s="252">
        <v>11336</v>
      </c>
      <c r="E185" s="75"/>
      <c r="F185" s="281"/>
      <c r="G185" s="278"/>
      <c r="H185" s="278"/>
      <c r="I185" s="278"/>
      <c r="J185" s="278"/>
      <c r="K185" s="278"/>
      <c r="L185" s="278"/>
    </row>
    <row r="186" spans="1:12" s="135" customFormat="1" ht="15" customHeight="1">
      <c r="A186" s="401">
        <v>1949</v>
      </c>
      <c r="B186" s="252">
        <v>2</v>
      </c>
      <c r="C186" s="401">
        <v>1995</v>
      </c>
      <c r="D186" s="252">
        <v>11172</v>
      </c>
      <c r="E186" s="75"/>
      <c r="F186" s="281"/>
      <c r="G186" s="278"/>
      <c r="H186" s="278"/>
      <c r="I186" s="278"/>
      <c r="J186" s="278"/>
      <c r="K186" s="278"/>
      <c r="L186" s="278"/>
    </row>
    <row r="187" spans="1:12" s="135" customFormat="1" ht="15" customHeight="1">
      <c r="A187" s="401">
        <v>1950</v>
      </c>
      <c r="B187" s="252">
        <v>12</v>
      </c>
      <c r="C187" s="401">
        <v>1996</v>
      </c>
      <c r="D187" s="252">
        <v>12595</v>
      </c>
      <c r="E187" s="75"/>
      <c r="F187" s="281"/>
      <c r="G187" s="278"/>
      <c r="H187" s="278"/>
      <c r="I187" s="278"/>
      <c r="J187" s="278"/>
      <c r="K187" s="278"/>
      <c r="L187" s="278"/>
    </row>
    <row r="188" spans="1:12" s="135" customFormat="1" ht="15" customHeight="1">
      <c r="A188" s="401">
        <v>1951</v>
      </c>
      <c r="B188" s="252">
        <v>6</v>
      </c>
      <c r="C188" s="401">
        <v>1997</v>
      </c>
      <c r="D188" s="252">
        <v>16110</v>
      </c>
      <c r="E188" s="75"/>
      <c r="F188" s="281"/>
      <c r="G188" s="278"/>
      <c r="H188" s="278"/>
      <c r="I188" s="278"/>
      <c r="J188" s="278"/>
      <c r="K188" s="278"/>
      <c r="L188" s="278"/>
    </row>
    <row r="189" spans="1:12" s="135" customFormat="1" ht="15" customHeight="1">
      <c r="A189" s="401">
        <v>1952</v>
      </c>
      <c r="B189" s="252">
        <v>4</v>
      </c>
      <c r="C189" s="401">
        <v>1998</v>
      </c>
      <c r="D189" s="252">
        <v>20461</v>
      </c>
      <c r="E189" s="75"/>
      <c r="F189" s="281"/>
      <c r="G189" s="278"/>
      <c r="H189" s="278"/>
      <c r="I189" s="278"/>
      <c r="J189" s="278"/>
      <c r="K189" s="278"/>
      <c r="L189" s="278"/>
    </row>
    <row r="190" spans="1:12" s="135" customFormat="1" ht="15" customHeight="1">
      <c r="A190" s="401">
        <v>1953</v>
      </c>
      <c r="B190" s="252">
        <v>4</v>
      </c>
      <c r="C190" s="401">
        <v>1999</v>
      </c>
      <c r="D190" s="252">
        <v>21745</v>
      </c>
      <c r="E190" s="75"/>
      <c r="F190" s="281"/>
      <c r="G190" s="278"/>
      <c r="H190" s="278"/>
      <c r="I190" s="278"/>
      <c r="J190" s="278"/>
      <c r="K190" s="278"/>
      <c r="L190" s="278"/>
    </row>
    <row r="191" spans="1:12" s="135" customFormat="1" ht="15" customHeight="1">
      <c r="A191" s="401">
        <v>1954</v>
      </c>
      <c r="B191" s="252">
        <v>6</v>
      </c>
      <c r="C191" s="401">
        <v>2000</v>
      </c>
      <c r="D191" s="252">
        <v>19283</v>
      </c>
      <c r="E191" s="75"/>
      <c r="F191" s="281"/>
      <c r="G191" s="278"/>
      <c r="H191" s="278"/>
      <c r="I191" s="278"/>
      <c r="J191" s="278"/>
      <c r="K191" s="278"/>
      <c r="L191" s="278"/>
    </row>
    <row r="192" spans="1:12" s="135" customFormat="1" ht="15" customHeight="1">
      <c r="A192" s="401">
        <v>1955</v>
      </c>
      <c r="B192" s="252">
        <v>9</v>
      </c>
      <c r="C192" s="401">
        <v>2001</v>
      </c>
      <c r="D192" s="252">
        <v>23406</v>
      </c>
      <c r="E192" s="75"/>
      <c r="F192" s="281"/>
      <c r="G192" s="278"/>
      <c r="H192" s="278"/>
      <c r="I192" s="278"/>
      <c r="J192" s="278"/>
      <c r="K192" s="278"/>
      <c r="L192" s="278"/>
    </row>
    <row r="193" spans="1:12" s="135" customFormat="1" ht="15" customHeight="1">
      <c r="A193" s="401">
        <v>1956</v>
      </c>
      <c r="B193" s="252">
        <v>12</v>
      </c>
      <c r="C193" s="401">
        <v>2002</v>
      </c>
      <c r="D193" s="252">
        <v>25687</v>
      </c>
      <c r="E193" s="75"/>
      <c r="F193" s="281"/>
      <c r="G193" s="278"/>
      <c r="H193" s="278"/>
      <c r="I193" s="278"/>
      <c r="J193" s="278"/>
      <c r="K193" s="278"/>
      <c r="L193" s="278"/>
    </row>
    <row r="194" spans="1:12" s="135" customFormat="1" ht="15" customHeight="1">
      <c r="A194" s="401">
        <v>1957</v>
      </c>
      <c r="B194" s="252">
        <v>11</v>
      </c>
      <c r="C194" s="401">
        <v>2003</v>
      </c>
      <c r="D194" s="252">
        <v>28995</v>
      </c>
      <c r="E194" s="75"/>
      <c r="F194" s="281"/>
      <c r="G194" s="278"/>
      <c r="H194" s="278"/>
      <c r="I194" s="278"/>
      <c r="J194" s="278"/>
      <c r="K194" s="278"/>
      <c r="L194" s="278"/>
    </row>
    <row r="195" spans="1:12" s="135" customFormat="1" ht="15" customHeight="1">
      <c r="A195" s="401">
        <v>1958</v>
      </c>
      <c r="B195" s="252">
        <v>11</v>
      </c>
      <c r="C195" s="401">
        <v>2004</v>
      </c>
      <c r="D195" s="252">
        <v>33199</v>
      </c>
      <c r="E195" s="75"/>
      <c r="F195" s="281"/>
      <c r="G195" s="278"/>
      <c r="H195" s="278"/>
      <c r="I195" s="278"/>
      <c r="J195" s="278"/>
      <c r="K195" s="278"/>
      <c r="L195" s="278"/>
    </row>
    <row r="196" spans="1:12" s="135" customFormat="1" ht="15" customHeight="1">
      <c r="A196" s="401">
        <v>1959</v>
      </c>
      <c r="B196" s="252">
        <v>14</v>
      </c>
      <c r="C196" s="401">
        <v>2005</v>
      </c>
      <c r="D196" s="252">
        <v>38159</v>
      </c>
      <c r="E196" s="75"/>
      <c r="F196" s="281"/>
      <c r="G196" s="278"/>
      <c r="H196" s="278"/>
      <c r="I196" s="278"/>
      <c r="J196" s="278"/>
      <c r="K196" s="278"/>
      <c r="L196" s="278"/>
    </row>
    <row r="197" spans="1:12" s="135" customFormat="1" ht="15" customHeight="1">
      <c r="A197" s="401">
        <v>1960</v>
      </c>
      <c r="B197" s="252">
        <v>12</v>
      </c>
      <c r="C197" s="401">
        <v>2006</v>
      </c>
      <c r="D197" s="252">
        <v>53373</v>
      </c>
      <c r="E197" s="75"/>
      <c r="F197" s="281"/>
      <c r="G197" s="278"/>
      <c r="H197" s="278"/>
      <c r="I197" s="278"/>
      <c r="J197" s="278"/>
      <c r="K197" s="278"/>
      <c r="L197" s="278"/>
    </row>
    <row r="198" spans="1:12" s="135" customFormat="1" ht="15" customHeight="1">
      <c r="A198" s="401">
        <v>1961</v>
      </c>
      <c r="B198" s="252">
        <v>10</v>
      </c>
      <c r="C198" s="401">
        <v>2007</v>
      </c>
      <c r="D198" s="252">
        <v>62664</v>
      </c>
      <c r="E198" s="75"/>
      <c r="F198" s="281"/>
      <c r="G198" s="278"/>
      <c r="H198" s="278"/>
      <c r="I198" s="278"/>
      <c r="J198" s="278"/>
      <c r="K198" s="278"/>
      <c r="L198" s="278"/>
    </row>
    <row r="199" spans="1:12" s="135" customFormat="1" ht="15" customHeight="1">
      <c r="A199" s="401">
        <v>1962</v>
      </c>
      <c r="B199" s="252">
        <v>11</v>
      </c>
      <c r="C199" s="401">
        <v>2008</v>
      </c>
      <c r="D199" s="252">
        <v>98111</v>
      </c>
      <c r="E199" s="75"/>
      <c r="F199" s="281"/>
      <c r="G199" s="278"/>
      <c r="H199" s="278"/>
      <c r="I199" s="278"/>
      <c r="J199" s="278"/>
      <c r="K199" s="278"/>
      <c r="L199" s="278"/>
    </row>
    <row r="200" spans="1:12" s="135" customFormat="1" ht="15" customHeight="1">
      <c r="A200" s="401">
        <v>1963</v>
      </c>
      <c r="B200" s="252">
        <v>13</v>
      </c>
      <c r="C200" s="401">
        <v>2009</v>
      </c>
      <c r="D200" s="252">
        <v>95915</v>
      </c>
      <c r="E200" s="75"/>
      <c r="F200" s="281"/>
      <c r="G200" s="278"/>
      <c r="H200" s="278"/>
      <c r="I200" s="278"/>
      <c r="J200" s="278"/>
      <c r="K200" s="278"/>
      <c r="L200" s="278"/>
    </row>
    <row r="201" spans="1:12" s="135" customFormat="1" ht="15" customHeight="1">
      <c r="A201" s="401">
        <v>1964</v>
      </c>
      <c r="B201" s="252">
        <v>24</v>
      </c>
      <c r="C201" s="401">
        <v>2010</v>
      </c>
      <c r="D201" s="252">
        <v>66678</v>
      </c>
      <c r="E201" s="75"/>
      <c r="F201" s="281"/>
      <c r="G201" s="278"/>
      <c r="H201" s="278"/>
      <c r="I201" s="278"/>
      <c r="J201" s="278"/>
      <c r="K201" s="278"/>
      <c r="L201" s="278"/>
    </row>
    <row r="202" spans="1:12" s="135" customFormat="1" ht="15" customHeight="1">
      <c r="A202" s="401">
        <v>1965</v>
      </c>
      <c r="B202" s="252">
        <v>26</v>
      </c>
      <c r="C202" s="401">
        <v>2011</v>
      </c>
      <c r="D202" s="252">
        <v>73610</v>
      </c>
      <c r="E202" s="75"/>
      <c r="F202" s="281"/>
      <c r="G202" s="278"/>
      <c r="H202" s="278"/>
      <c r="I202" s="278"/>
      <c r="J202" s="278"/>
      <c r="K202" s="278"/>
      <c r="L202" s="278"/>
    </row>
    <row r="203" spans="1:12" s="135" customFormat="1" ht="15" customHeight="1">
      <c r="A203" s="401">
        <v>1966</v>
      </c>
      <c r="B203" s="252">
        <v>33</v>
      </c>
      <c r="C203" s="401">
        <v>2012</v>
      </c>
      <c r="D203" s="252">
        <v>17884</v>
      </c>
      <c r="E203" s="75"/>
      <c r="F203" s="281"/>
      <c r="G203" s="278"/>
      <c r="H203" s="278"/>
      <c r="I203" s="278"/>
      <c r="J203" s="278"/>
      <c r="K203" s="278"/>
      <c r="L203" s="278"/>
    </row>
    <row r="204" spans="1:12" s="135" customFormat="1" ht="15" customHeight="1">
      <c r="A204" s="401">
        <v>1967</v>
      </c>
      <c r="B204" s="252">
        <v>34</v>
      </c>
      <c r="C204" s="401">
        <v>2013</v>
      </c>
      <c r="D204" s="252">
        <v>1</v>
      </c>
      <c r="E204" s="75"/>
      <c r="F204" s="281"/>
      <c r="G204" s="278"/>
      <c r="H204" s="278"/>
      <c r="I204" s="278"/>
      <c r="J204" s="278"/>
      <c r="K204" s="278"/>
      <c r="L204" s="278"/>
    </row>
    <row r="205" spans="1:12" s="135" customFormat="1" ht="15" customHeight="1">
      <c r="A205" s="402">
        <v>1968</v>
      </c>
      <c r="B205" s="269">
        <v>36</v>
      </c>
      <c r="C205" s="109" t="s">
        <v>644</v>
      </c>
      <c r="D205" s="109" t="s">
        <v>644</v>
      </c>
      <c r="E205" s="75"/>
      <c r="F205" s="281"/>
      <c r="G205" s="278"/>
      <c r="H205" s="278"/>
      <c r="I205" s="278"/>
      <c r="J205" s="278"/>
      <c r="K205" s="278"/>
      <c r="L205" s="278"/>
    </row>
    <row r="206" spans="1:12" s="41" customFormat="1" ht="15" customHeight="1">
      <c r="A206" s="95" t="s">
        <v>292</v>
      </c>
      <c r="B206" s="275"/>
      <c r="C206" s="138"/>
      <c r="D206" s="272"/>
      <c r="E206" s="138"/>
      <c r="F206" s="466"/>
      <c r="G206" s="361"/>
      <c r="H206" s="361"/>
      <c r="I206" s="361"/>
      <c r="J206" s="361"/>
      <c r="K206" s="361"/>
      <c r="L206" s="361"/>
    </row>
    <row r="207" spans="1:12" s="41" customFormat="1" ht="15" customHeight="1">
      <c r="A207" s="95"/>
      <c r="B207" s="138"/>
      <c r="C207" s="138"/>
      <c r="D207" s="138"/>
      <c r="E207" s="138"/>
      <c r="F207" s="466"/>
      <c r="G207" s="361"/>
      <c r="H207" s="361"/>
      <c r="I207" s="361"/>
      <c r="J207" s="361"/>
      <c r="K207" s="361"/>
      <c r="L207" s="361"/>
    </row>
    <row r="208" spans="1:12" ht="20.100000000000001" customHeight="1">
      <c r="A208" s="567" t="s">
        <v>702</v>
      </c>
      <c r="B208" s="567"/>
      <c r="C208" s="567"/>
      <c r="D208" s="567"/>
      <c r="E208" s="567"/>
      <c r="F208" s="464"/>
    </row>
    <row r="209" spans="1:12" s="41" customFormat="1" ht="27" customHeight="1">
      <c r="A209" s="26" t="s">
        <v>453</v>
      </c>
      <c r="B209" s="26">
        <v>2008</v>
      </c>
      <c r="C209" s="26">
        <v>2009</v>
      </c>
      <c r="D209" s="26">
        <v>2010</v>
      </c>
      <c r="E209" s="26">
        <v>2011</v>
      </c>
      <c r="F209" s="466"/>
      <c r="G209" s="361"/>
      <c r="H209" s="361"/>
      <c r="I209" s="361"/>
      <c r="J209" s="361"/>
      <c r="K209" s="361"/>
      <c r="L209" s="361"/>
    </row>
    <row r="210" spans="1:12" s="41" customFormat="1" ht="27" customHeight="1">
      <c r="A210" s="86" t="s">
        <v>238</v>
      </c>
      <c r="B210" s="82">
        <v>492800</v>
      </c>
      <c r="C210" s="82">
        <v>524394</v>
      </c>
      <c r="D210" s="82">
        <v>601716</v>
      </c>
      <c r="E210" s="82">
        <v>637120</v>
      </c>
      <c r="F210" s="466"/>
      <c r="G210" s="361"/>
      <c r="H210" s="361"/>
      <c r="I210" s="361"/>
      <c r="J210" s="361"/>
      <c r="K210" s="361"/>
      <c r="L210" s="361"/>
    </row>
    <row r="211" spans="1:12" s="41" customFormat="1" ht="27" customHeight="1">
      <c r="A211" s="97" t="s">
        <v>703</v>
      </c>
      <c r="B211" s="78">
        <v>8103</v>
      </c>
      <c r="C211" s="78">
        <v>6920</v>
      </c>
      <c r="D211" s="78">
        <v>11703</v>
      </c>
      <c r="E211" s="78">
        <v>9505</v>
      </c>
      <c r="F211" s="466"/>
      <c r="G211" s="361"/>
      <c r="H211" s="361"/>
      <c r="I211" s="361"/>
      <c r="J211" s="361"/>
      <c r="K211" s="361"/>
      <c r="L211" s="361"/>
    </row>
    <row r="212" spans="1:12" s="41" customFormat="1" ht="27" customHeight="1">
      <c r="A212" s="97" t="s">
        <v>704</v>
      </c>
      <c r="B212" s="78">
        <v>245095</v>
      </c>
      <c r="C212" s="78">
        <v>302555</v>
      </c>
      <c r="D212" s="78">
        <v>347985</v>
      </c>
      <c r="E212" s="78">
        <v>375331</v>
      </c>
      <c r="F212" s="466"/>
      <c r="G212" s="361"/>
      <c r="H212" s="361"/>
      <c r="I212" s="361"/>
      <c r="J212" s="361"/>
      <c r="K212" s="361"/>
      <c r="L212" s="361"/>
    </row>
    <row r="213" spans="1:12" s="41" customFormat="1" ht="27" customHeight="1">
      <c r="A213" s="97" t="s">
        <v>705</v>
      </c>
      <c r="B213" s="78">
        <v>125985</v>
      </c>
      <c r="C213" s="78">
        <v>102882</v>
      </c>
      <c r="D213" s="78">
        <v>105577</v>
      </c>
      <c r="E213" s="78">
        <v>102104</v>
      </c>
      <c r="F213" s="466"/>
      <c r="G213" s="361"/>
      <c r="H213" s="361"/>
      <c r="I213" s="361"/>
      <c r="J213" s="361"/>
      <c r="K213" s="361"/>
      <c r="L213" s="361"/>
    </row>
    <row r="214" spans="1:12" s="41" customFormat="1" ht="27" customHeight="1">
      <c r="A214" s="97" t="s">
        <v>706</v>
      </c>
      <c r="B214" s="78">
        <v>11973</v>
      </c>
      <c r="C214" s="78">
        <v>12482</v>
      </c>
      <c r="D214" s="78">
        <v>13179</v>
      </c>
      <c r="E214" s="78">
        <v>10715</v>
      </c>
      <c r="F214" s="466"/>
      <c r="G214" s="361"/>
      <c r="H214" s="361"/>
      <c r="I214" s="361"/>
      <c r="J214" s="361"/>
      <c r="K214" s="361"/>
      <c r="L214" s="361"/>
    </row>
    <row r="215" spans="1:12" s="41" customFormat="1" ht="27" customHeight="1">
      <c r="A215" s="97" t="s">
        <v>707</v>
      </c>
      <c r="B215" s="78">
        <v>9416</v>
      </c>
      <c r="C215" s="78">
        <v>8619</v>
      </c>
      <c r="D215" s="78">
        <v>9672</v>
      </c>
      <c r="E215" s="78">
        <v>11879</v>
      </c>
      <c r="F215" s="466"/>
      <c r="G215" s="361"/>
      <c r="H215" s="361"/>
      <c r="I215" s="361"/>
      <c r="J215" s="361"/>
      <c r="K215" s="361"/>
      <c r="L215" s="361"/>
    </row>
    <row r="216" spans="1:12" s="41" customFormat="1" ht="27" customHeight="1">
      <c r="A216" s="97" t="s">
        <v>708</v>
      </c>
      <c r="B216" s="78">
        <v>92228</v>
      </c>
      <c r="C216" s="78">
        <v>90936</v>
      </c>
      <c r="D216" s="78">
        <v>113600</v>
      </c>
      <c r="E216" s="78">
        <v>127586</v>
      </c>
      <c r="F216" s="466"/>
      <c r="G216" s="361"/>
      <c r="H216" s="361"/>
      <c r="I216" s="361"/>
      <c r="J216" s="361"/>
      <c r="K216" s="361"/>
      <c r="L216" s="361"/>
    </row>
    <row r="217" spans="1:12" s="41" customFormat="1" ht="27" customHeight="1">
      <c r="A217" s="87" t="s">
        <v>239</v>
      </c>
      <c r="B217" s="82">
        <v>200442</v>
      </c>
      <c r="C217" s="82">
        <v>206845</v>
      </c>
      <c r="D217" s="82">
        <v>229825</v>
      </c>
      <c r="E217" s="82">
        <v>243419</v>
      </c>
      <c r="F217" s="466"/>
      <c r="G217" s="361"/>
      <c r="H217" s="361"/>
      <c r="I217" s="361"/>
      <c r="J217" s="361"/>
      <c r="K217" s="361"/>
      <c r="L217" s="361"/>
    </row>
    <row r="218" spans="1:12" s="41" customFormat="1" ht="27" customHeight="1">
      <c r="A218" s="97" t="s">
        <v>703</v>
      </c>
      <c r="B218" s="78">
        <v>4295</v>
      </c>
      <c r="C218" s="78">
        <v>3278</v>
      </c>
      <c r="D218" s="78">
        <v>4991</v>
      </c>
      <c r="E218" s="78">
        <v>4555</v>
      </c>
      <c r="F218" s="466"/>
      <c r="G218" s="361"/>
      <c r="H218" s="361"/>
      <c r="I218" s="361"/>
      <c r="J218" s="361"/>
      <c r="K218" s="361"/>
      <c r="L218" s="361"/>
    </row>
    <row r="219" spans="1:12" s="41" customFormat="1" ht="27" customHeight="1">
      <c r="A219" s="97" t="s">
        <v>704</v>
      </c>
      <c r="B219" s="78">
        <v>100701</v>
      </c>
      <c r="C219" s="78">
        <v>116874</v>
      </c>
      <c r="D219" s="78">
        <v>130433</v>
      </c>
      <c r="E219" s="78">
        <v>138887</v>
      </c>
      <c r="F219" s="466"/>
      <c r="G219" s="361"/>
      <c r="H219" s="361"/>
      <c r="I219" s="361"/>
      <c r="J219" s="361"/>
      <c r="K219" s="361"/>
      <c r="L219" s="361"/>
    </row>
    <row r="220" spans="1:12" s="41" customFormat="1" ht="27" customHeight="1">
      <c r="A220" s="97" t="s">
        <v>705</v>
      </c>
      <c r="B220" s="78">
        <v>41743</v>
      </c>
      <c r="C220" s="78">
        <v>36337</v>
      </c>
      <c r="D220" s="78">
        <v>37192</v>
      </c>
      <c r="E220" s="78">
        <v>34340</v>
      </c>
      <c r="F220" s="466"/>
      <c r="G220" s="361"/>
      <c r="H220" s="361"/>
      <c r="I220" s="361"/>
      <c r="J220" s="361"/>
      <c r="K220" s="361"/>
      <c r="L220" s="361"/>
    </row>
    <row r="221" spans="1:12" s="41" customFormat="1" ht="27" customHeight="1">
      <c r="A221" s="97" t="s">
        <v>706</v>
      </c>
      <c r="B221" s="78">
        <v>5228</v>
      </c>
      <c r="C221" s="78">
        <v>5108</v>
      </c>
      <c r="D221" s="78">
        <v>5659</v>
      </c>
      <c r="E221" s="78">
        <v>4622</v>
      </c>
      <c r="F221" s="466"/>
      <c r="G221" s="361"/>
      <c r="H221" s="361"/>
      <c r="I221" s="361"/>
      <c r="J221" s="361"/>
      <c r="K221" s="361"/>
      <c r="L221" s="361"/>
    </row>
    <row r="222" spans="1:12" s="41" customFormat="1" ht="27" customHeight="1">
      <c r="A222" s="97" t="s">
        <v>707</v>
      </c>
      <c r="B222" s="78">
        <v>6156</v>
      </c>
      <c r="C222" s="78">
        <v>5248</v>
      </c>
      <c r="D222" s="78">
        <v>5046</v>
      </c>
      <c r="E222" s="78">
        <v>6769</v>
      </c>
      <c r="F222" s="466"/>
      <c r="G222" s="361"/>
      <c r="H222" s="361"/>
      <c r="I222" s="361"/>
      <c r="J222" s="361"/>
      <c r="K222" s="361"/>
      <c r="L222" s="361"/>
    </row>
    <row r="223" spans="1:12" s="41" customFormat="1" ht="27" customHeight="1">
      <c r="A223" s="97" t="s">
        <v>708</v>
      </c>
      <c r="B223" s="78">
        <v>42319</v>
      </c>
      <c r="C223" s="78">
        <v>40000</v>
      </c>
      <c r="D223" s="78">
        <v>46504</v>
      </c>
      <c r="E223" s="78">
        <v>54246</v>
      </c>
      <c r="F223" s="466"/>
      <c r="G223" s="361"/>
      <c r="H223" s="361"/>
      <c r="I223" s="361"/>
      <c r="J223" s="361"/>
      <c r="K223" s="361"/>
      <c r="L223" s="361"/>
    </row>
    <row r="224" spans="1:12" s="41" customFormat="1" ht="27" customHeight="1">
      <c r="A224" s="87" t="s">
        <v>119</v>
      </c>
      <c r="B224" s="82">
        <v>23847</v>
      </c>
      <c r="C224" s="82">
        <v>26988</v>
      </c>
      <c r="D224" s="82">
        <v>31898</v>
      </c>
      <c r="E224" s="82">
        <v>34223</v>
      </c>
      <c r="F224" s="466"/>
      <c r="G224" s="361"/>
      <c r="H224" s="361"/>
      <c r="I224" s="361"/>
      <c r="J224" s="361"/>
      <c r="K224" s="361"/>
      <c r="L224" s="361"/>
    </row>
    <row r="225" spans="1:12" s="41" customFormat="1" ht="27" customHeight="1">
      <c r="A225" s="97" t="s">
        <v>703</v>
      </c>
      <c r="B225" s="78">
        <v>546</v>
      </c>
      <c r="C225" s="78">
        <v>492</v>
      </c>
      <c r="D225" s="78">
        <v>709</v>
      </c>
      <c r="E225" s="78">
        <v>706</v>
      </c>
      <c r="F225" s="466"/>
      <c r="G225" s="361"/>
      <c r="H225" s="361"/>
      <c r="I225" s="361"/>
      <c r="J225" s="361"/>
      <c r="K225" s="361"/>
      <c r="L225" s="361"/>
    </row>
    <row r="226" spans="1:12" s="41" customFormat="1" ht="27" customHeight="1">
      <c r="A226" s="97" t="s">
        <v>704</v>
      </c>
      <c r="B226" s="78">
        <v>14217</v>
      </c>
      <c r="C226" s="78">
        <v>16750</v>
      </c>
      <c r="D226" s="78">
        <v>19523</v>
      </c>
      <c r="E226" s="78">
        <v>21752</v>
      </c>
      <c r="F226" s="466"/>
      <c r="G226" s="361"/>
      <c r="H226" s="361"/>
      <c r="I226" s="361"/>
      <c r="J226" s="361"/>
      <c r="K226" s="361"/>
      <c r="L226" s="361"/>
    </row>
    <row r="227" spans="1:12" s="41" customFormat="1" ht="27" customHeight="1">
      <c r="A227" s="97" t="s">
        <v>705</v>
      </c>
      <c r="B227" s="78">
        <v>3750</v>
      </c>
      <c r="C227" s="78">
        <v>3821</v>
      </c>
      <c r="D227" s="78">
        <v>4638</v>
      </c>
      <c r="E227" s="78">
        <v>4232</v>
      </c>
      <c r="F227" s="466"/>
      <c r="G227" s="361"/>
      <c r="H227" s="361"/>
      <c r="I227" s="361"/>
      <c r="J227" s="361"/>
      <c r="K227" s="361"/>
      <c r="L227" s="361"/>
    </row>
    <row r="228" spans="1:12" s="41" customFormat="1" ht="27" customHeight="1">
      <c r="A228" s="97" t="s">
        <v>706</v>
      </c>
      <c r="B228" s="78">
        <v>975</v>
      </c>
      <c r="C228" s="78">
        <v>1065</v>
      </c>
      <c r="D228" s="78">
        <v>1314</v>
      </c>
      <c r="E228" s="78">
        <v>1112</v>
      </c>
      <c r="F228" s="466"/>
      <c r="G228" s="361"/>
      <c r="H228" s="361"/>
      <c r="I228" s="361"/>
      <c r="J228" s="361"/>
      <c r="K228" s="361"/>
      <c r="L228" s="361"/>
    </row>
    <row r="229" spans="1:12" s="41" customFormat="1" ht="27" customHeight="1">
      <c r="A229" s="97" t="s">
        <v>707</v>
      </c>
      <c r="B229" s="78">
        <v>135</v>
      </c>
      <c r="C229" s="78">
        <v>186</v>
      </c>
      <c r="D229" s="78">
        <v>223</v>
      </c>
      <c r="E229" s="78">
        <v>273</v>
      </c>
      <c r="F229" s="466"/>
      <c r="G229" s="361"/>
      <c r="H229" s="361"/>
      <c r="I229" s="361"/>
      <c r="J229" s="361"/>
      <c r="K229" s="361"/>
      <c r="L229" s="361"/>
    </row>
    <row r="230" spans="1:12" s="41" customFormat="1" ht="27" customHeight="1">
      <c r="A230" s="98" t="s">
        <v>708</v>
      </c>
      <c r="B230" s="79">
        <v>4224</v>
      </c>
      <c r="C230" s="79">
        <v>4674</v>
      </c>
      <c r="D230" s="79">
        <v>5491</v>
      </c>
      <c r="E230" s="79">
        <v>6148</v>
      </c>
      <c r="F230" s="466"/>
      <c r="G230" s="361"/>
      <c r="H230" s="361"/>
      <c r="I230" s="361"/>
      <c r="J230" s="361"/>
      <c r="K230" s="361"/>
      <c r="L230" s="361"/>
    </row>
    <row r="231" spans="1:12" s="41" customFormat="1" ht="15" customHeight="1">
      <c r="A231" s="95" t="s">
        <v>292</v>
      </c>
      <c r="B231" s="138"/>
      <c r="C231" s="138"/>
      <c r="D231" s="138"/>
      <c r="E231" s="138"/>
      <c r="F231" s="466"/>
      <c r="G231" s="361"/>
      <c r="H231" s="361"/>
      <c r="I231" s="361"/>
      <c r="J231" s="361"/>
      <c r="K231" s="361"/>
      <c r="L231" s="361"/>
    </row>
    <row r="232" spans="1:12" s="41" customFormat="1" ht="15" customHeight="1">
      <c r="A232" s="95"/>
      <c r="B232" s="138"/>
      <c r="C232" s="138"/>
      <c r="D232" s="138"/>
      <c r="E232" s="138"/>
      <c r="F232" s="466"/>
      <c r="G232" s="361"/>
      <c r="H232" s="361"/>
      <c r="I232" s="361"/>
      <c r="J232" s="361"/>
      <c r="K232" s="361"/>
      <c r="L232" s="361"/>
    </row>
    <row r="233" spans="1:12" ht="20.100000000000001" customHeight="1">
      <c r="A233" s="2618" t="s">
        <v>709</v>
      </c>
      <c r="B233" s="2618"/>
      <c r="C233" s="2618"/>
      <c r="D233" s="2618"/>
      <c r="E233" s="2618"/>
      <c r="F233" s="2618"/>
    </row>
    <row r="234" spans="1:12" s="41" customFormat="1" ht="15" customHeight="1">
      <c r="A234" s="29" t="s">
        <v>564</v>
      </c>
      <c r="B234" s="138"/>
      <c r="C234" s="138"/>
      <c r="D234" s="138"/>
      <c r="E234" s="138"/>
      <c r="F234" s="466"/>
      <c r="G234" s="361"/>
      <c r="H234" s="361"/>
      <c r="I234" s="361"/>
      <c r="J234" s="361"/>
      <c r="K234" s="361"/>
      <c r="L234" s="361"/>
    </row>
    <row r="235" spans="1:12" ht="16.5" customHeight="1">
      <c r="A235" s="2620" t="s">
        <v>452</v>
      </c>
      <c r="B235" s="2622" t="s">
        <v>236</v>
      </c>
      <c r="C235" s="2578"/>
      <c r="D235" s="2578"/>
      <c r="E235" s="2623" t="s">
        <v>234</v>
      </c>
      <c r="F235" s="545"/>
    </row>
    <row r="236" spans="1:12" ht="29.25" customHeight="1">
      <c r="A236" s="2621"/>
      <c r="B236" s="666" t="s">
        <v>455</v>
      </c>
      <c r="C236" s="667" t="s">
        <v>456</v>
      </c>
      <c r="D236" s="667" t="s">
        <v>457</v>
      </c>
      <c r="E236" s="2624"/>
    </row>
    <row r="237" spans="1:12" ht="18.75" customHeight="1">
      <c r="A237" s="678" t="s">
        <v>822</v>
      </c>
      <c r="B237" s="35">
        <v>356.3</v>
      </c>
      <c r="C237" s="35">
        <v>452.9</v>
      </c>
      <c r="D237" s="35">
        <v>98</v>
      </c>
      <c r="E237" s="99">
        <v>907.2</v>
      </c>
    </row>
    <row r="238" spans="1:12" ht="18.75" customHeight="1">
      <c r="A238" s="678" t="s">
        <v>821</v>
      </c>
      <c r="B238" s="143">
        <v>133.30000000000001</v>
      </c>
      <c r="C238" s="143">
        <v>284.10000000000002</v>
      </c>
      <c r="D238" s="143">
        <v>521.9</v>
      </c>
      <c r="E238" s="449">
        <v>939.3</v>
      </c>
      <c r="F238" s="487"/>
    </row>
    <row r="239" spans="1:12" ht="18.75" customHeight="1">
      <c r="A239" s="679" t="s">
        <v>823</v>
      </c>
      <c r="B239" s="143">
        <v>77.5</v>
      </c>
      <c r="C239" s="143">
        <v>117.7</v>
      </c>
      <c r="D239" s="143">
        <v>0</v>
      </c>
      <c r="E239" s="449">
        <v>195.2</v>
      </c>
    </row>
    <row r="240" spans="1:12" ht="18.75" customHeight="1">
      <c r="A240" s="412" t="s">
        <v>824</v>
      </c>
      <c r="B240" s="175">
        <v>144</v>
      </c>
      <c r="C240" s="175">
        <v>0</v>
      </c>
      <c r="D240" s="175">
        <v>0</v>
      </c>
      <c r="E240" s="450">
        <v>144</v>
      </c>
    </row>
    <row r="241" spans="1:13" s="41" customFormat="1" ht="15" customHeight="1">
      <c r="A241" s="88" t="s">
        <v>458</v>
      </c>
      <c r="B241" s="579"/>
      <c r="C241" s="579"/>
      <c r="D241" s="579"/>
      <c r="E241" s="138"/>
      <c r="F241" s="361"/>
      <c r="G241" s="361"/>
      <c r="H241" s="361"/>
      <c r="I241" s="361"/>
      <c r="J241" s="546"/>
      <c r="K241" s="361"/>
      <c r="L241" s="361"/>
    </row>
    <row r="242" spans="1:13" s="393" customFormat="1" ht="15" customHeight="1">
      <c r="A242" s="366" t="s">
        <v>715</v>
      </c>
      <c r="B242" s="668"/>
      <c r="C242" s="668"/>
      <c r="D242" s="668"/>
      <c r="E242" s="669"/>
      <c r="F242" s="460"/>
      <c r="G242" s="460"/>
      <c r="H242" s="460"/>
      <c r="I242" s="547"/>
      <c r="J242" s="547"/>
      <c r="K242" s="547"/>
      <c r="L242" s="547"/>
      <c r="M242" s="403"/>
    </row>
    <row r="243" spans="1:13" s="41" customFormat="1" ht="15" customHeight="1">
      <c r="A243" s="579"/>
      <c r="B243" s="579"/>
      <c r="C243" s="579"/>
      <c r="D243" s="579"/>
      <c r="E243" s="138"/>
      <c r="F243" s="361"/>
      <c r="G243" s="361"/>
      <c r="H243" s="361"/>
      <c r="I243" s="361"/>
      <c r="J243" s="546"/>
      <c r="K243" s="361"/>
      <c r="L243" s="361"/>
    </row>
    <row r="244" spans="1:13" ht="20.100000000000001" customHeight="1">
      <c r="A244" s="2618" t="s">
        <v>710</v>
      </c>
      <c r="B244" s="2618"/>
      <c r="C244" s="2618"/>
      <c r="D244" s="2618"/>
      <c r="E244" s="2618"/>
      <c r="F244" s="2618"/>
    </row>
    <row r="245" spans="1:13" s="41" customFormat="1" ht="15" customHeight="1">
      <c r="A245" s="29" t="s">
        <v>564</v>
      </c>
      <c r="B245" s="138"/>
      <c r="C245" s="138"/>
      <c r="D245" s="138"/>
      <c r="E245" s="138"/>
      <c r="F245" s="466"/>
      <c r="G245" s="361"/>
      <c r="H245" s="361"/>
      <c r="I245" s="361"/>
      <c r="J245" s="361"/>
      <c r="K245" s="361"/>
      <c r="L245" s="361"/>
    </row>
    <row r="246" spans="1:13" ht="16.5" customHeight="1">
      <c r="A246" s="2620" t="s">
        <v>452</v>
      </c>
      <c r="B246" s="2622" t="s">
        <v>236</v>
      </c>
      <c r="C246" s="2578"/>
      <c r="D246" s="2578"/>
      <c r="E246" s="2623" t="s">
        <v>234</v>
      </c>
      <c r="F246" s="545"/>
    </row>
    <row r="247" spans="1:13" ht="29.25" customHeight="1">
      <c r="A247" s="2621"/>
      <c r="B247" s="666" t="s">
        <v>455</v>
      </c>
      <c r="C247" s="667" t="s">
        <v>456</v>
      </c>
      <c r="D247" s="667" t="s">
        <v>457</v>
      </c>
      <c r="E247" s="2624"/>
    </row>
    <row r="248" spans="1:13" ht="18.75" customHeight="1">
      <c r="A248" s="678" t="s">
        <v>822</v>
      </c>
      <c r="B248" s="25">
        <v>345</v>
      </c>
      <c r="C248" s="25">
        <v>392.4</v>
      </c>
      <c r="D248" s="25">
        <v>184.1</v>
      </c>
      <c r="E248" s="99">
        <v>921.5</v>
      </c>
    </row>
    <row r="249" spans="1:13" ht="18.75" customHeight="1">
      <c r="A249" s="678" t="s">
        <v>821</v>
      </c>
      <c r="B249" s="25">
        <v>144.30000000000001</v>
      </c>
      <c r="C249" s="25">
        <v>294.39999999999998</v>
      </c>
      <c r="D249" s="25">
        <v>531.9</v>
      </c>
      <c r="E249" s="99">
        <v>970.59999999999991</v>
      </c>
    </row>
    <row r="250" spans="1:13" ht="18.75" customHeight="1">
      <c r="A250" s="678" t="s">
        <v>823</v>
      </c>
      <c r="B250" s="25">
        <v>77.5</v>
      </c>
      <c r="C250" s="25">
        <v>96.5</v>
      </c>
      <c r="D250" s="25">
        <v>80.5</v>
      </c>
      <c r="E250" s="99">
        <v>254.5</v>
      </c>
    </row>
    <row r="251" spans="1:13" ht="18.75" customHeight="1">
      <c r="A251" s="679" t="s">
        <v>824</v>
      </c>
      <c r="B251" s="143">
        <v>144</v>
      </c>
      <c r="C251" s="143">
        <v>47.9</v>
      </c>
      <c r="D251" s="143">
        <v>0</v>
      </c>
      <c r="E251" s="451">
        <v>191.9</v>
      </c>
      <c r="F251" s="487"/>
    </row>
    <row r="252" spans="1:13" ht="18.75" customHeight="1">
      <c r="A252" s="412" t="s">
        <v>825</v>
      </c>
      <c r="B252" s="175">
        <v>30</v>
      </c>
      <c r="C252" s="175">
        <v>0</v>
      </c>
      <c r="D252" s="175">
        <v>0</v>
      </c>
      <c r="E252" s="452">
        <v>30</v>
      </c>
    </row>
    <row r="253" spans="1:13" s="41" customFormat="1" ht="15" customHeight="1">
      <c r="A253" s="88" t="s">
        <v>458</v>
      </c>
      <c r="B253" s="579"/>
      <c r="C253" s="579"/>
      <c r="D253" s="579"/>
      <c r="E253" s="138"/>
      <c r="F253" s="361"/>
      <c r="G253" s="361"/>
      <c r="H253" s="361"/>
      <c r="I253" s="361"/>
      <c r="J253" s="546"/>
      <c r="K253" s="361"/>
      <c r="L253" s="361"/>
    </row>
    <row r="254" spans="1:13" s="393" customFormat="1" ht="15" customHeight="1">
      <c r="A254" s="366" t="s">
        <v>715</v>
      </c>
      <c r="B254" s="668"/>
      <c r="C254" s="668"/>
      <c r="D254" s="668"/>
      <c r="E254" s="669"/>
      <c r="F254" s="460"/>
      <c r="G254" s="460"/>
      <c r="H254" s="460"/>
      <c r="I254" s="547"/>
      <c r="J254" s="547"/>
      <c r="K254" s="547"/>
      <c r="L254" s="547"/>
      <c r="M254" s="403"/>
    </row>
    <row r="255" spans="1:13" s="41" customFormat="1" ht="15" customHeight="1">
      <c r="A255" s="579"/>
      <c r="B255" s="579"/>
      <c r="C255" s="579"/>
      <c r="D255" s="579"/>
      <c r="E255" s="138"/>
      <c r="F255" s="361"/>
      <c r="G255" s="361"/>
      <c r="H255" s="361"/>
      <c r="I255" s="361"/>
      <c r="J255" s="546"/>
      <c r="K255" s="361"/>
      <c r="L255" s="361"/>
    </row>
    <row r="256" spans="1:13" ht="15">
      <c r="A256" s="566" t="s">
        <v>711</v>
      </c>
      <c r="B256" s="670"/>
      <c r="C256" s="670"/>
      <c r="D256" s="670"/>
      <c r="E256" s="670"/>
      <c r="F256" s="548"/>
    </row>
    <row r="257" spans="1:13" s="41" customFormat="1" ht="15" customHeight="1">
      <c r="A257" s="29" t="s">
        <v>564</v>
      </c>
      <c r="B257" s="138"/>
      <c r="C257" s="138"/>
      <c r="D257" s="138"/>
      <c r="E257" s="138"/>
      <c r="F257" s="466"/>
      <c r="G257" s="361"/>
      <c r="H257" s="361"/>
      <c r="I257" s="361"/>
      <c r="J257" s="361"/>
      <c r="K257" s="361"/>
      <c r="L257" s="361"/>
    </row>
    <row r="258" spans="1:13" ht="16.5" customHeight="1">
      <c r="A258" s="47" t="s">
        <v>453</v>
      </c>
      <c r="B258" s="2604" t="s">
        <v>463</v>
      </c>
      <c r="C258" s="2604"/>
      <c r="D258" s="2616"/>
      <c r="E258" s="2616"/>
      <c r="F258" s="545"/>
    </row>
    <row r="259" spans="1:13" ht="18.75" customHeight="1">
      <c r="A259" s="414" t="s">
        <v>454</v>
      </c>
      <c r="B259" s="2625">
        <v>15829.6</v>
      </c>
      <c r="C259" s="2625"/>
      <c r="D259" s="2619"/>
      <c r="E259" s="2619"/>
      <c r="F259" s="487"/>
    </row>
    <row r="260" spans="1:13" ht="18.75" customHeight="1">
      <c r="A260" s="75" t="s">
        <v>455</v>
      </c>
      <c r="B260" s="2615">
        <v>12412.6</v>
      </c>
      <c r="C260" s="2615">
        <v>12412.6</v>
      </c>
      <c r="D260" s="2615"/>
      <c r="E260" s="2615"/>
    </row>
    <row r="261" spans="1:13" ht="18.75" customHeight="1">
      <c r="A261" s="75" t="s">
        <v>456</v>
      </c>
      <c r="B261" s="2615">
        <v>1809</v>
      </c>
      <c r="C261" s="2615">
        <v>1809</v>
      </c>
      <c r="D261" s="2615"/>
      <c r="E261" s="2615"/>
    </row>
    <row r="262" spans="1:13" ht="18.75" customHeight="1">
      <c r="A262" s="76" t="s">
        <v>457</v>
      </c>
      <c r="B262" s="2617">
        <v>1608</v>
      </c>
      <c r="C262" s="2617">
        <v>1608</v>
      </c>
      <c r="D262" s="2615"/>
      <c r="E262" s="2615"/>
    </row>
    <row r="263" spans="1:13" s="41" customFormat="1" ht="15" customHeight="1">
      <c r="A263" s="138" t="s">
        <v>501</v>
      </c>
      <c r="B263" s="579"/>
      <c r="C263" s="579"/>
      <c r="D263" s="579"/>
      <c r="E263" s="138"/>
      <c r="F263" s="361"/>
      <c r="G263" s="361"/>
      <c r="H263" s="361"/>
      <c r="I263" s="361"/>
      <c r="J263" s="546"/>
      <c r="K263" s="361"/>
      <c r="L263" s="361"/>
    </row>
    <row r="264" spans="1:13" s="393" customFormat="1" ht="15" customHeight="1">
      <c r="A264" s="366" t="s">
        <v>737</v>
      </c>
      <c r="B264" s="668"/>
      <c r="C264" s="668"/>
      <c r="D264" s="668"/>
      <c r="E264" s="669"/>
      <c r="F264" s="460"/>
      <c r="G264" s="460"/>
      <c r="H264" s="460"/>
      <c r="I264" s="547"/>
      <c r="J264" s="547"/>
      <c r="K264" s="547"/>
      <c r="L264" s="547"/>
      <c r="M264" s="403"/>
    </row>
    <row r="265" spans="1:13" s="41" customFormat="1" ht="15" customHeight="1">
      <c r="A265" s="138"/>
      <c r="B265" s="579"/>
      <c r="C265" s="579"/>
      <c r="D265" s="579"/>
      <c r="E265" s="138"/>
      <c r="F265" s="361"/>
      <c r="G265" s="361"/>
      <c r="H265" s="361"/>
      <c r="I265" s="361"/>
      <c r="J265" s="546"/>
      <c r="K265" s="361"/>
      <c r="L265" s="361"/>
    </row>
    <row r="266" spans="1:13" ht="20.100000000000001" customHeight="1">
      <c r="A266" s="567" t="s">
        <v>738</v>
      </c>
      <c r="B266" s="567"/>
      <c r="C266" s="567"/>
      <c r="D266" s="567"/>
      <c r="E266" s="567"/>
    </row>
    <row r="267" spans="1:13" s="135" customFormat="1" ht="27" customHeight="1">
      <c r="A267" s="26" t="s">
        <v>305</v>
      </c>
      <c r="B267" s="27">
        <v>2005</v>
      </c>
      <c r="C267" s="27">
        <v>2009</v>
      </c>
      <c r="D267" s="27">
        <v>2010</v>
      </c>
      <c r="E267" s="26">
        <v>2011</v>
      </c>
      <c r="F267" s="395"/>
      <c r="G267" s="278"/>
      <c r="H267" s="278"/>
      <c r="I267" s="278"/>
      <c r="J267" s="278"/>
      <c r="K267" s="278"/>
      <c r="L267" s="278"/>
    </row>
    <row r="268" spans="1:13" s="135" customFormat="1" ht="27" customHeight="1">
      <c r="A268" s="43" t="s">
        <v>537</v>
      </c>
      <c r="B268" s="646">
        <v>76633</v>
      </c>
      <c r="C268" s="646">
        <v>102118</v>
      </c>
      <c r="D268" s="646">
        <v>135715</v>
      </c>
      <c r="E268" s="290">
        <v>142430</v>
      </c>
      <c r="F268" s="281"/>
      <c r="G268" s="278"/>
      <c r="H268" s="278"/>
      <c r="I268" s="278"/>
      <c r="J268" s="278"/>
      <c r="K268" s="278"/>
      <c r="L268" s="278"/>
    </row>
    <row r="269" spans="1:13" s="135" customFormat="1" ht="27" customHeight="1">
      <c r="A269" s="304" t="s">
        <v>169</v>
      </c>
      <c r="B269" s="190">
        <v>6724</v>
      </c>
      <c r="C269" s="190">
        <v>8049</v>
      </c>
      <c r="D269" s="190">
        <v>11846</v>
      </c>
      <c r="E269" s="252">
        <v>12286</v>
      </c>
      <c r="F269" s="278"/>
      <c r="G269" s="278"/>
      <c r="H269" s="278"/>
      <c r="I269" s="278"/>
      <c r="J269" s="278"/>
      <c r="K269" s="278"/>
      <c r="L269" s="278"/>
    </row>
    <row r="270" spans="1:13" s="135" customFormat="1" ht="27" customHeight="1">
      <c r="A270" s="304" t="s">
        <v>170</v>
      </c>
      <c r="B270" s="190">
        <v>6255</v>
      </c>
      <c r="C270" s="190">
        <v>7480</v>
      </c>
      <c r="D270" s="190">
        <v>10460</v>
      </c>
      <c r="E270" s="252">
        <v>10822</v>
      </c>
      <c r="F270" s="278"/>
      <c r="G270" s="278"/>
      <c r="H270" s="278"/>
      <c r="I270" s="278"/>
      <c r="J270" s="278"/>
      <c r="K270" s="278"/>
      <c r="L270" s="278"/>
    </row>
    <row r="271" spans="1:13" s="135" customFormat="1" ht="27" customHeight="1">
      <c r="A271" s="304" t="s">
        <v>171</v>
      </c>
      <c r="B271" s="190">
        <v>6268</v>
      </c>
      <c r="C271" s="190">
        <v>8171</v>
      </c>
      <c r="D271" s="190">
        <v>11536</v>
      </c>
      <c r="E271" s="252">
        <v>12382</v>
      </c>
      <c r="F271" s="278"/>
      <c r="G271" s="278"/>
      <c r="H271" s="278"/>
      <c r="I271" s="278"/>
      <c r="J271" s="278"/>
      <c r="K271" s="278"/>
      <c r="L271" s="278"/>
    </row>
    <row r="272" spans="1:13" s="135" customFormat="1" ht="27" customHeight="1">
      <c r="A272" s="304" t="s">
        <v>498</v>
      </c>
      <c r="B272" s="190">
        <v>6118</v>
      </c>
      <c r="C272" s="190">
        <v>8218</v>
      </c>
      <c r="D272" s="190">
        <v>10844</v>
      </c>
      <c r="E272" s="252">
        <v>11577</v>
      </c>
      <c r="F272" s="278"/>
      <c r="G272" s="278"/>
      <c r="H272" s="278"/>
      <c r="I272" s="278"/>
      <c r="J272" s="278"/>
      <c r="K272" s="278"/>
      <c r="L272" s="278"/>
    </row>
    <row r="273" spans="1:12" s="135" customFormat="1" ht="27" customHeight="1">
      <c r="A273" s="304" t="s">
        <v>173</v>
      </c>
      <c r="B273" s="190">
        <v>6442</v>
      </c>
      <c r="C273" s="190">
        <v>8612</v>
      </c>
      <c r="D273" s="190">
        <v>11613</v>
      </c>
      <c r="E273" s="252">
        <v>11983</v>
      </c>
      <c r="F273" s="278"/>
      <c r="G273" s="278"/>
      <c r="H273" s="278"/>
      <c r="I273" s="278"/>
      <c r="J273" s="278"/>
      <c r="K273" s="278"/>
      <c r="L273" s="278"/>
    </row>
    <row r="274" spans="1:12" s="135" customFormat="1" ht="27" customHeight="1">
      <c r="A274" s="304" t="s">
        <v>174</v>
      </c>
      <c r="B274" s="190">
        <v>6421</v>
      </c>
      <c r="C274" s="190">
        <v>8593</v>
      </c>
      <c r="D274" s="190">
        <v>11148</v>
      </c>
      <c r="E274" s="252">
        <v>11450</v>
      </c>
      <c r="F274" s="278"/>
      <c r="G274" s="278"/>
      <c r="H274" s="278"/>
      <c r="I274" s="278"/>
      <c r="J274" s="278"/>
      <c r="K274" s="278"/>
      <c r="L274" s="278"/>
    </row>
    <row r="275" spans="1:12" s="135" customFormat="1" ht="27" customHeight="1">
      <c r="A275" s="304" t="s">
        <v>175</v>
      </c>
      <c r="B275" s="190">
        <v>6332</v>
      </c>
      <c r="C275" s="190">
        <v>8548</v>
      </c>
      <c r="D275" s="190">
        <v>10857</v>
      </c>
      <c r="E275" s="252">
        <v>12008</v>
      </c>
      <c r="F275" s="544"/>
      <c r="G275" s="278"/>
      <c r="H275" s="278"/>
      <c r="I275" s="278"/>
      <c r="J275" s="278"/>
      <c r="K275" s="278"/>
      <c r="L275" s="278"/>
    </row>
    <row r="276" spans="1:12" s="135" customFormat="1" ht="27" customHeight="1">
      <c r="A276" s="304" t="s">
        <v>176</v>
      </c>
      <c r="B276" s="190">
        <v>6468</v>
      </c>
      <c r="C276" s="190">
        <v>8802</v>
      </c>
      <c r="D276" s="190">
        <v>11402</v>
      </c>
      <c r="E276" s="252">
        <v>11423</v>
      </c>
      <c r="F276" s="395"/>
      <c r="G276" s="278"/>
      <c r="H276" s="278"/>
      <c r="I276" s="278"/>
      <c r="J276" s="278"/>
      <c r="K276" s="278"/>
      <c r="L276" s="278"/>
    </row>
    <row r="277" spans="1:12" s="135" customFormat="1" ht="27" customHeight="1">
      <c r="A277" s="304" t="s">
        <v>177</v>
      </c>
      <c r="B277" s="190">
        <v>6293</v>
      </c>
      <c r="C277" s="190">
        <v>8285</v>
      </c>
      <c r="D277" s="190">
        <v>10946</v>
      </c>
      <c r="E277" s="252">
        <v>11411</v>
      </c>
      <c r="F277" s="278"/>
      <c r="G277" s="278"/>
      <c r="H277" s="278"/>
      <c r="I277" s="278"/>
      <c r="J277" s="278"/>
      <c r="K277" s="278"/>
      <c r="L277" s="278"/>
    </row>
    <row r="278" spans="1:12" s="135" customFormat="1" ht="27" customHeight="1">
      <c r="A278" s="304" t="s">
        <v>306</v>
      </c>
      <c r="B278" s="190">
        <v>6305</v>
      </c>
      <c r="C278" s="190">
        <v>9131</v>
      </c>
      <c r="D278" s="190">
        <v>11532</v>
      </c>
      <c r="E278" s="252">
        <v>12229</v>
      </c>
      <c r="F278" s="278"/>
      <c r="G278" s="278"/>
      <c r="H278" s="278"/>
      <c r="I278" s="278"/>
      <c r="J278" s="278"/>
      <c r="K278" s="278"/>
      <c r="L278" s="278"/>
    </row>
    <row r="279" spans="1:12" s="135" customFormat="1" ht="27" customHeight="1">
      <c r="A279" s="304" t="s">
        <v>179</v>
      </c>
      <c r="B279" s="190">
        <v>6305</v>
      </c>
      <c r="C279" s="190">
        <v>9287</v>
      </c>
      <c r="D279" s="190">
        <v>11689</v>
      </c>
      <c r="E279" s="252">
        <v>12488</v>
      </c>
      <c r="F279" s="278"/>
      <c r="G279" s="278"/>
      <c r="H279" s="278"/>
      <c r="I279" s="278"/>
      <c r="J279" s="278"/>
      <c r="K279" s="278"/>
      <c r="L279" s="278"/>
    </row>
    <row r="280" spans="1:12" s="135" customFormat="1" ht="27" customHeight="1">
      <c r="A280" s="304" t="s">
        <v>180</v>
      </c>
      <c r="B280" s="190">
        <v>6702</v>
      </c>
      <c r="C280" s="190">
        <v>8942</v>
      </c>
      <c r="D280" s="190">
        <v>11842</v>
      </c>
      <c r="E280" s="252">
        <v>12371</v>
      </c>
      <c r="F280" s="278"/>
      <c r="G280" s="278"/>
      <c r="H280" s="278"/>
      <c r="I280" s="278"/>
      <c r="J280" s="278"/>
      <c r="K280" s="278"/>
      <c r="L280" s="278"/>
    </row>
    <row r="281" spans="1:12" s="135" customFormat="1" ht="27" customHeight="1">
      <c r="A281" s="89" t="s">
        <v>307</v>
      </c>
      <c r="B281" s="646">
        <v>2636</v>
      </c>
      <c r="C281" s="646">
        <v>3274</v>
      </c>
      <c r="D281" s="646">
        <v>3131</v>
      </c>
      <c r="E281" s="646">
        <v>2753</v>
      </c>
      <c r="F281" s="278"/>
      <c r="G281" s="278"/>
      <c r="H281" s="278"/>
      <c r="I281" s="278"/>
      <c r="J281" s="278"/>
      <c r="K281" s="278"/>
      <c r="L281" s="278"/>
    </row>
    <row r="282" spans="1:12" s="135" customFormat="1" ht="27" customHeight="1">
      <c r="A282" s="304" t="s">
        <v>169</v>
      </c>
      <c r="B282" s="190">
        <v>296</v>
      </c>
      <c r="C282" s="190">
        <v>377</v>
      </c>
      <c r="D282" s="190">
        <v>242</v>
      </c>
      <c r="E282" s="190">
        <v>214</v>
      </c>
      <c r="F282" s="278"/>
      <c r="G282" s="278"/>
      <c r="H282" s="278"/>
      <c r="I282" s="278"/>
      <c r="J282" s="278"/>
      <c r="K282" s="278"/>
      <c r="L282" s="278"/>
    </row>
    <row r="283" spans="1:12" s="135" customFormat="1" ht="27" customHeight="1">
      <c r="A283" s="304" t="s">
        <v>170</v>
      </c>
      <c r="B283" s="190">
        <v>235</v>
      </c>
      <c r="C283" s="190">
        <v>356</v>
      </c>
      <c r="D283" s="190">
        <v>260</v>
      </c>
      <c r="E283" s="190">
        <v>241</v>
      </c>
      <c r="F283" s="278"/>
      <c r="G283" s="278"/>
      <c r="H283" s="278"/>
      <c r="I283" s="278"/>
      <c r="J283" s="278"/>
      <c r="K283" s="278"/>
      <c r="L283" s="278"/>
    </row>
    <row r="284" spans="1:12" s="135" customFormat="1" ht="27" customHeight="1">
      <c r="A284" s="304" t="s">
        <v>171</v>
      </c>
      <c r="B284" s="190">
        <v>222</v>
      </c>
      <c r="C284" s="190">
        <v>320</v>
      </c>
      <c r="D284" s="190">
        <v>260</v>
      </c>
      <c r="E284" s="190">
        <v>290</v>
      </c>
      <c r="F284" s="278"/>
      <c r="G284" s="278"/>
      <c r="H284" s="278"/>
      <c r="I284" s="278"/>
      <c r="J284" s="278"/>
      <c r="K284" s="278"/>
      <c r="L284" s="278"/>
    </row>
    <row r="285" spans="1:12" s="135" customFormat="1" ht="27" customHeight="1">
      <c r="A285" s="304" t="s">
        <v>498</v>
      </c>
      <c r="B285" s="190">
        <v>186</v>
      </c>
      <c r="C285" s="190">
        <v>211</v>
      </c>
      <c r="D285" s="190">
        <v>235</v>
      </c>
      <c r="E285" s="190">
        <v>203</v>
      </c>
      <c r="F285" s="278"/>
      <c r="G285" s="278"/>
      <c r="H285" s="278"/>
      <c r="I285" s="278"/>
      <c r="J285" s="278"/>
      <c r="K285" s="278"/>
      <c r="L285" s="278"/>
    </row>
    <row r="286" spans="1:12" s="135" customFormat="1" ht="27" customHeight="1">
      <c r="A286" s="304" t="s">
        <v>173</v>
      </c>
      <c r="B286" s="190">
        <v>216</v>
      </c>
      <c r="C286" s="190">
        <v>307</v>
      </c>
      <c r="D286" s="190">
        <v>306</v>
      </c>
      <c r="E286" s="190">
        <v>245</v>
      </c>
      <c r="F286" s="278"/>
      <c r="G286" s="278"/>
      <c r="H286" s="278"/>
      <c r="I286" s="278"/>
      <c r="J286" s="278"/>
      <c r="K286" s="278"/>
      <c r="L286" s="278"/>
    </row>
    <row r="287" spans="1:12" s="135" customFormat="1" ht="27" customHeight="1">
      <c r="A287" s="304" t="s">
        <v>174</v>
      </c>
      <c r="B287" s="190">
        <v>238</v>
      </c>
      <c r="C287" s="190">
        <v>297</v>
      </c>
      <c r="D287" s="190">
        <v>262</v>
      </c>
      <c r="E287" s="190">
        <v>252</v>
      </c>
      <c r="F287" s="278"/>
      <c r="G287" s="278"/>
      <c r="H287" s="278"/>
      <c r="I287" s="278"/>
      <c r="J287" s="278"/>
      <c r="K287" s="278"/>
      <c r="L287" s="278"/>
    </row>
    <row r="288" spans="1:12" s="135" customFormat="1" ht="27" customHeight="1">
      <c r="A288" s="304" t="s">
        <v>175</v>
      </c>
      <c r="B288" s="190">
        <v>190</v>
      </c>
      <c r="C288" s="190">
        <v>342</v>
      </c>
      <c r="D288" s="190">
        <v>254</v>
      </c>
      <c r="E288" s="190">
        <v>316</v>
      </c>
      <c r="F288" s="278"/>
      <c r="G288" s="278"/>
      <c r="H288" s="278"/>
      <c r="I288" s="278"/>
      <c r="J288" s="278"/>
      <c r="K288" s="278"/>
      <c r="L288" s="278"/>
    </row>
    <row r="289" spans="1:12" s="135" customFormat="1" ht="27" customHeight="1">
      <c r="A289" s="304" t="s">
        <v>176</v>
      </c>
      <c r="B289" s="190">
        <v>193</v>
      </c>
      <c r="C289" s="190">
        <v>218</v>
      </c>
      <c r="D289" s="190">
        <v>241</v>
      </c>
      <c r="E289" s="190">
        <v>210</v>
      </c>
      <c r="F289" s="278"/>
      <c r="G289" s="278"/>
      <c r="H289" s="278"/>
      <c r="I289" s="278"/>
      <c r="J289" s="278"/>
      <c r="K289" s="278"/>
      <c r="L289" s="278"/>
    </row>
    <row r="290" spans="1:12" s="135" customFormat="1" ht="27" customHeight="1">
      <c r="A290" s="304" t="s">
        <v>177</v>
      </c>
      <c r="B290" s="190">
        <v>213</v>
      </c>
      <c r="C290" s="190">
        <v>161</v>
      </c>
      <c r="D290" s="190">
        <v>300</v>
      </c>
      <c r="E290" s="190">
        <v>251</v>
      </c>
      <c r="F290" s="278"/>
      <c r="G290" s="278"/>
      <c r="H290" s="278"/>
      <c r="I290" s="278"/>
      <c r="J290" s="278"/>
      <c r="K290" s="278"/>
      <c r="L290" s="278"/>
    </row>
    <row r="291" spans="1:12" s="135" customFormat="1" ht="27" customHeight="1">
      <c r="A291" s="304" t="s">
        <v>306</v>
      </c>
      <c r="B291" s="190">
        <v>170</v>
      </c>
      <c r="C291" s="190">
        <v>235</v>
      </c>
      <c r="D291" s="190">
        <v>321</v>
      </c>
      <c r="E291" s="190">
        <v>231</v>
      </c>
      <c r="F291" s="278"/>
      <c r="G291" s="278"/>
      <c r="H291" s="278"/>
      <c r="I291" s="278"/>
      <c r="J291" s="278"/>
      <c r="K291" s="278"/>
      <c r="L291" s="278"/>
    </row>
    <row r="292" spans="1:12" s="135" customFormat="1" ht="27" customHeight="1">
      <c r="A292" s="304" t="s">
        <v>179</v>
      </c>
      <c r="B292" s="190">
        <v>190</v>
      </c>
      <c r="C292" s="190">
        <v>258</v>
      </c>
      <c r="D292" s="190">
        <v>248</v>
      </c>
      <c r="E292" s="190">
        <v>177</v>
      </c>
      <c r="F292" s="278"/>
      <c r="G292" s="278"/>
      <c r="H292" s="278"/>
      <c r="I292" s="278"/>
      <c r="J292" s="278"/>
      <c r="K292" s="278"/>
      <c r="L292" s="278"/>
    </row>
    <row r="293" spans="1:12" s="135" customFormat="1" ht="27" customHeight="1">
      <c r="A293" s="301" t="s">
        <v>180</v>
      </c>
      <c r="B293" s="189">
        <v>287</v>
      </c>
      <c r="C293" s="189">
        <v>192</v>
      </c>
      <c r="D293" s="189">
        <v>202</v>
      </c>
      <c r="E293" s="189">
        <v>123</v>
      </c>
      <c r="F293" s="278"/>
      <c r="G293" s="278"/>
      <c r="H293" s="278"/>
      <c r="I293" s="278"/>
      <c r="J293" s="278"/>
      <c r="K293" s="278"/>
      <c r="L293" s="278"/>
    </row>
    <row r="294" spans="1:12" s="41" customFormat="1" ht="15" customHeight="1">
      <c r="A294" s="88" t="s">
        <v>308</v>
      </c>
      <c r="B294" s="671"/>
      <c r="C294" s="671"/>
      <c r="D294" s="671"/>
      <c r="E294" s="672"/>
      <c r="F294" s="361"/>
      <c r="G294" s="361"/>
      <c r="H294" s="361"/>
      <c r="I294" s="361"/>
      <c r="J294" s="361"/>
      <c r="K294" s="361"/>
      <c r="L294" s="361"/>
    </row>
    <row r="295" spans="1:12" s="41" customFormat="1" ht="15" customHeight="1">
      <c r="A295" s="30" t="s">
        <v>538</v>
      </c>
      <c r="B295" s="671"/>
      <c r="C295" s="671"/>
      <c r="D295" s="671"/>
      <c r="E295" s="672"/>
      <c r="F295" s="361"/>
      <c r="G295" s="361"/>
      <c r="H295" s="361"/>
      <c r="I295" s="361"/>
      <c r="J295" s="361"/>
      <c r="K295" s="361"/>
      <c r="L295" s="361"/>
    </row>
    <row r="296" spans="1:12" s="41" customFormat="1" ht="15" customHeight="1">
      <c r="A296" s="88"/>
      <c r="B296" s="29"/>
      <c r="C296" s="29"/>
      <c r="D296" s="29"/>
      <c r="E296" s="88"/>
      <c r="F296" s="361"/>
      <c r="G296" s="361"/>
      <c r="H296" s="361"/>
      <c r="I296" s="361"/>
      <c r="J296" s="361"/>
      <c r="K296" s="361"/>
      <c r="L296" s="361"/>
    </row>
    <row r="297" spans="1:12" ht="20.100000000000001" customHeight="1">
      <c r="A297" s="567" t="s">
        <v>712</v>
      </c>
      <c r="B297" s="567"/>
      <c r="C297" s="567"/>
      <c r="D297" s="567"/>
      <c r="E297" s="567"/>
    </row>
    <row r="298" spans="1:12" s="135" customFormat="1" ht="27" customHeight="1">
      <c r="A298" s="26" t="s">
        <v>232</v>
      </c>
      <c r="B298" s="27">
        <v>2005</v>
      </c>
      <c r="C298" s="27">
        <v>2009</v>
      </c>
      <c r="D298" s="27">
        <v>2010</v>
      </c>
      <c r="E298" s="26">
        <v>2011</v>
      </c>
      <c r="F298" s="278"/>
      <c r="G298" s="278"/>
      <c r="H298" s="278"/>
      <c r="I298" s="278"/>
      <c r="J298" s="278"/>
      <c r="K298" s="278"/>
      <c r="L298" s="278"/>
    </row>
    <row r="299" spans="1:12" s="135" customFormat="1" ht="27" customHeight="1">
      <c r="A299" s="43" t="s">
        <v>537</v>
      </c>
      <c r="B299" s="265"/>
      <c r="C299" s="265"/>
      <c r="D299" s="265"/>
      <c r="E299" s="141"/>
      <c r="F299" s="278"/>
      <c r="G299" s="278"/>
      <c r="H299" s="278"/>
      <c r="I299" s="278"/>
      <c r="J299" s="278"/>
      <c r="K299" s="278"/>
      <c r="L299" s="278"/>
    </row>
    <row r="300" spans="1:12" s="135" customFormat="1" ht="27" customHeight="1">
      <c r="A300" s="404" t="s">
        <v>309</v>
      </c>
      <c r="B300" s="646">
        <v>76633</v>
      </c>
      <c r="C300" s="646">
        <v>102118</v>
      </c>
      <c r="D300" s="646">
        <v>135715</v>
      </c>
      <c r="E300" s="646">
        <v>142430</v>
      </c>
      <c r="F300" s="279"/>
      <c r="G300" s="279"/>
      <c r="H300" s="278"/>
      <c r="I300" s="278"/>
      <c r="J300" s="278"/>
      <c r="K300" s="278"/>
      <c r="L300" s="278"/>
    </row>
    <row r="301" spans="1:12" s="135" customFormat="1" ht="27" customHeight="1">
      <c r="A301" s="404" t="s">
        <v>519</v>
      </c>
      <c r="B301" s="673"/>
      <c r="C301" s="673"/>
      <c r="D301" s="673"/>
      <c r="E301" s="673"/>
      <c r="F301" s="278"/>
      <c r="G301" s="278"/>
      <c r="H301" s="278"/>
      <c r="I301" s="278"/>
      <c r="J301" s="278"/>
      <c r="K301" s="278"/>
      <c r="L301" s="278"/>
    </row>
    <row r="302" spans="1:12" s="135" customFormat="1" ht="27" customHeight="1">
      <c r="A302" s="265" t="s">
        <v>310</v>
      </c>
      <c r="B302" s="190">
        <v>2482092</v>
      </c>
      <c r="C302" s="190">
        <v>4724183</v>
      </c>
      <c r="D302" s="190">
        <v>5419321</v>
      </c>
      <c r="E302" s="190">
        <v>6175221</v>
      </c>
      <c r="F302" s="279"/>
      <c r="G302" s="278"/>
      <c r="H302" s="278"/>
      <c r="I302" s="278"/>
      <c r="J302" s="278"/>
      <c r="K302" s="278"/>
      <c r="L302" s="278"/>
    </row>
    <row r="303" spans="1:12" s="135" customFormat="1" ht="27" customHeight="1">
      <c r="A303" s="265" t="s">
        <v>311</v>
      </c>
      <c r="B303" s="190">
        <v>2458410</v>
      </c>
      <c r="C303" s="190">
        <v>4650448</v>
      </c>
      <c r="D303" s="190">
        <v>5343809</v>
      </c>
      <c r="E303" s="190">
        <v>6083923</v>
      </c>
      <c r="F303" s="278"/>
      <c r="G303" s="278"/>
      <c r="H303" s="278"/>
      <c r="I303" s="278"/>
      <c r="J303" s="278"/>
      <c r="K303" s="278"/>
      <c r="L303" s="278"/>
    </row>
    <row r="304" spans="1:12" s="135" customFormat="1" ht="27" customHeight="1">
      <c r="A304" s="265" t="s">
        <v>312</v>
      </c>
      <c r="B304" s="190">
        <v>537974</v>
      </c>
      <c r="C304" s="190">
        <v>297694</v>
      </c>
      <c r="D304" s="190">
        <v>272166</v>
      </c>
      <c r="E304" s="190">
        <v>290674</v>
      </c>
      <c r="F304" s="278"/>
      <c r="G304" s="278"/>
      <c r="H304" s="278"/>
      <c r="I304" s="278"/>
      <c r="J304" s="278"/>
      <c r="K304" s="278"/>
      <c r="L304" s="278"/>
    </row>
    <row r="305" spans="1:12" s="135" customFormat="1" ht="27" customHeight="1">
      <c r="A305" s="404" t="s">
        <v>520</v>
      </c>
      <c r="B305" s="190"/>
      <c r="C305" s="190"/>
      <c r="D305" s="190"/>
      <c r="E305" s="190"/>
      <c r="F305" s="278"/>
      <c r="G305" s="278"/>
      <c r="H305" s="278"/>
      <c r="I305" s="278"/>
      <c r="J305" s="278"/>
      <c r="K305" s="278"/>
      <c r="L305" s="278"/>
    </row>
    <row r="306" spans="1:12" s="135" customFormat="1" ht="27" customHeight="1">
      <c r="A306" s="265" t="s">
        <v>313</v>
      </c>
      <c r="B306" s="190">
        <v>112828</v>
      </c>
      <c r="C306" s="190">
        <v>204120</v>
      </c>
      <c r="D306" s="190">
        <v>229021</v>
      </c>
      <c r="E306" s="190">
        <v>254560</v>
      </c>
      <c r="F306" s="278"/>
      <c r="G306" s="278"/>
      <c r="H306" s="278"/>
      <c r="I306" s="278"/>
      <c r="J306" s="278"/>
      <c r="K306" s="278"/>
      <c r="L306" s="278"/>
    </row>
    <row r="307" spans="1:12" s="135" customFormat="1" ht="27" customHeight="1">
      <c r="A307" s="265" t="s">
        <v>314</v>
      </c>
      <c r="B307" s="190">
        <v>100896</v>
      </c>
      <c r="C307" s="190">
        <v>174626</v>
      </c>
      <c r="D307" s="190">
        <v>208790</v>
      </c>
      <c r="E307" s="190">
        <v>226984</v>
      </c>
      <c r="F307" s="278"/>
      <c r="G307" s="278"/>
      <c r="H307" s="278"/>
      <c r="I307" s="278"/>
      <c r="J307" s="278"/>
      <c r="K307" s="278"/>
      <c r="L307" s="278"/>
    </row>
    <row r="308" spans="1:12" s="135" customFormat="1" ht="27" customHeight="1">
      <c r="A308" s="404" t="s">
        <v>521</v>
      </c>
      <c r="B308" s="190"/>
      <c r="C308" s="190"/>
      <c r="D308" s="190"/>
      <c r="E308" s="190"/>
      <c r="F308" s="278"/>
      <c r="G308" s="278"/>
      <c r="H308" s="278"/>
      <c r="I308" s="278"/>
      <c r="J308" s="278"/>
      <c r="K308" s="278"/>
      <c r="L308" s="278"/>
    </row>
    <row r="309" spans="1:12" s="135" customFormat="1" ht="27" customHeight="1">
      <c r="A309" s="265" t="s">
        <v>313</v>
      </c>
      <c r="B309" s="190">
        <v>807</v>
      </c>
      <c r="C309" s="190">
        <v>1860</v>
      </c>
      <c r="D309" s="190">
        <v>2113</v>
      </c>
      <c r="E309" s="190">
        <v>2158</v>
      </c>
      <c r="F309" s="278"/>
      <c r="G309" s="278"/>
      <c r="H309" s="278"/>
      <c r="I309" s="278"/>
      <c r="J309" s="278"/>
      <c r="K309" s="278"/>
      <c r="L309" s="278"/>
    </row>
    <row r="310" spans="1:12" s="135" customFormat="1" ht="27" customHeight="1">
      <c r="A310" s="265" t="s">
        <v>314</v>
      </c>
      <c r="B310" s="190">
        <v>776</v>
      </c>
      <c r="C310" s="190">
        <v>1923</v>
      </c>
      <c r="D310" s="190">
        <v>2411</v>
      </c>
      <c r="E310" s="190">
        <v>3241</v>
      </c>
      <c r="F310" s="278"/>
      <c r="G310" s="278"/>
      <c r="H310" s="278"/>
      <c r="I310" s="278"/>
      <c r="J310" s="278"/>
      <c r="K310" s="278"/>
      <c r="L310" s="278"/>
    </row>
    <row r="311" spans="1:12" s="135" customFormat="1" ht="27" customHeight="1">
      <c r="A311" s="89" t="s">
        <v>307</v>
      </c>
      <c r="B311" s="190"/>
      <c r="C311" s="190"/>
      <c r="D311" s="190"/>
      <c r="E311" s="190"/>
      <c r="F311" s="278"/>
      <c r="G311" s="278"/>
      <c r="H311" s="278"/>
      <c r="I311" s="278"/>
      <c r="J311" s="278"/>
      <c r="K311" s="278"/>
      <c r="L311" s="278"/>
    </row>
    <row r="312" spans="1:12" s="135" customFormat="1" ht="27" customHeight="1">
      <c r="A312" s="404" t="s">
        <v>309</v>
      </c>
      <c r="B312" s="646">
        <v>2636</v>
      </c>
      <c r="C312" s="646">
        <v>3274</v>
      </c>
      <c r="D312" s="646">
        <v>3131</v>
      </c>
      <c r="E312" s="646">
        <v>2753</v>
      </c>
      <c r="F312" s="278"/>
      <c r="G312" s="278"/>
      <c r="H312" s="278"/>
      <c r="I312" s="278"/>
      <c r="J312" s="278"/>
      <c r="K312" s="278"/>
      <c r="L312" s="278"/>
    </row>
    <row r="313" spans="1:12" s="135" customFormat="1" ht="27" customHeight="1">
      <c r="A313" s="404" t="s">
        <v>519</v>
      </c>
      <c r="B313" s="190"/>
      <c r="C313" s="190"/>
      <c r="D313" s="190"/>
      <c r="E313" s="190"/>
      <c r="F313" s="278"/>
      <c r="G313" s="278"/>
      <c r="H313" s="278"/>
      <c r="I313" s="278"/>
      <c r="J313" s="278"/>
      <c r="K313" s="278"/>
      <c r="L313" s="278"/>
    </row>
    <row r="314" spans="1:12" s="135" customFormat="1" ht="27" customHeight="1">
      <c r="A314" s="265" t="s">
        <v>310</v>
      </c>
      <c r="B314" s="190">
        <v>35041</v>
      </c>
      <c r="C314" s="190">
        <v>34476</v>
      </c>
      <c r="D314" s="190">
        <v>39395</v>
      </c>
      <c r="E314" s="190">
        <v>35182</v>
      </c>
      <c r="F314" s="278"/>
      <c r="G314" s="278"/>
      <c r="H314" s="278"/>
      <c r="I314" s="278"/>
      <c r="J314" s="278"/>
      <c r="K314" s="278"/>
      <c r="L314" s="278"/>
    </row>
    <row r="315" spans="1:12" s="135" customFormat="1" ht="27" customHeight="1">
      <c r="A315" s="265" t="s">
        <v>311</v>
      </c>
      <c r="B315" s="190">
        <v>42910</v>
      </c>
      <c r="C315" s="190">
        <v>33683</v>
      </c>
      <c r="D315" s="190">
        <v>43318</v>
      </c>
      <c r="E315" s="190">
        <v>37996</v>
      </c>
      <c r="F315" s="278"/>
      <c r="G315" s="278"/>
      <c r="H315" s="278"/>
      <c r="I315" s="278"/>
      <c r="J315" s="278"/>
      <c r="K315" s="278"/>
      <c r="L315" s="278"/>
    </row>
    <row r="316" spans="1:12" s="135" customFormat="1" ht="27" customHeight="1">
      <c r="A316" s="265" t="s">
        <v>312</v>
      </c>
      <c r="B316" s="190">
        <v>49102</v>
      </c>
      <c r="C316" s="190">
        <v>24230</v>
      </c>
      <c r="D316" s="190">
        <v>9052</v>
      </c>
      <c r="E316" s="190">
        <v>14872</v>
      </c>
      <c r="F316" s="278"/>
      <c r="G316" s="278"/>
      <c r="H316" s="278"/>
      <c r="I316" s="278"/>
      <c r="J316" s="278"/>
      <c r="K316" s="278"/>
      <c r="L316" s="278"/>
    </row>
    <row r="317" spans="1:12" s="135" customFormat="1" ht="27" customHeight="1">
      <c r="A317" s="404" t="s">
        <v>520</v>
      </c>
      <c r="B317" s="673"/>
      <c r="C317" s="673"/>
      <c r="D317" s="673"/>
      <c r="E317" s="673"/>
      <c r="F317" s="278"/>
      <c r="G317" s="278"/>
      <c r="H317" s="278"/>
      <c r="I317" s="278"/>
      <c r="J317" s="278"/>
      <c r="K317" s="278"/>
      <c r="L317" s="278"/>
    </row>
    <row r="318" spans="1:12" s="135" customFormat="1" ht="27" customHeight="1">
      <c r="A318" s="265" t="s">
        <v>313</v>
      </c>
      <c r="B318" s="190">
        <v>350</v>
      </c>
      <c r="C318" s="190">
        <v>658</v>
      </c>
      <c r="D318" s="190">
        <v>407</v>
      </c>
      <c r="E318" s="190">
        <v>104.3</v>
      </c>
      <c r="F318" s="278"/>
      <c r="G318" s="278"/>
      <c r="H318" s="278"/>
      <c r="I318" s="278"/>
      <c r="J318" s="278"/>
      <c r="K318" s="278"/>
      <c r="L318" s="278"/>
    </row>
    <row r="319" spans="1:12" s="135" customFormat="1" ht="27" customHeight="1">
      <c r="A319" s="265" t="s">
        <v>314</v>
      </c>
      <c r="B319" s="190">
        <v>1045</v>
      </c>
      <c r="C319" s="190">
        <v>1982</v>
      </c>
      <c r="D319" s="190">
        <v>1354</v>
      </c>
      <c r="E319" s="190">
        <v>393.3</v>
      </c>
      <c r="F319" s="278"/>
      <c r="G319" s="278"/>
      <c r="H319" s="278"/>
      <c r="I319" s="278"/>
      <c r="J319" s="278"/>
      <c r="K319" s="278"/>
      <c r="L319" s="278"/>
    </row>
    <row r="320" spans="1:12" s="135" customFormat="1" ht="27" customHeight="1">
      <c r="A320" s="404" t="s">
        <v>521</v>
      </c>
      <c r="B320" s="265"/>
      <c r="C320" s="265"/>
      <c r="D320" s="265"/>
      <c r="E320" s="141"/>
      <c r="F320" s="278"/>
      <c r="G320" s="278"/>
      <c r="H320" s="278"/>
      <c r="I320" s="278"/>
      <c r="J320" s="278"/>
      <c r="K320" s="278"/>
      <c r="L320" s="278"/>
    </row>
    <row r="321" spans="1:12" s="135" customFormat="1" ht="27" customHeight="1">
      <c r="A321" s="113" t="s">
        <v>313</v>
      </c>
      <c r="B321" s="674">
        <v>0.13</v>
      </c>
      <c r="C321" s="674">
        <v>0.39400000000000002</v>
      </c>
      <c r="D321" s="674">
        <v>0</v>
      </c>
      <c r="E321" s="675">
        <v>0</v>
      </c>
      <c r="F321" s="278"/>
      <c r="G321" s="278"/>
      <c r="H321" s="278"/>
      <c r="I321" s="278"/>
      <c r="J321" s="278"/>
      <c r="K321" s="278"/>
      <c r="L321" s="278"/>
    </row>
    <row r="322" spans="1:12" s="135" customFormat="1" ht="27" customHeight="1">
      <c r="A322" s="109" t="s">
        <v>314</v>
      </c>
      <c r="B322" s="419">
        <v>0.01</v>
      </c>
      <c r="C322" s="419">
        <v>0.30599999999999999</v>
      </c>
      <c r="D322" s="419">
        <v>0</v>
      </c>
      <c r="E322" s="676">
        <v>0</v>
      </c>
      <c r="F322" s="278"/>
      <c r="G322" s="278"/>
      <c r="H322" s="278"/>
      <c r="I322" s="278"/>
      <c r="J322" s="278"/>
      <c r="K322" s="278"/>
      <c r="L322" s="278"/>
    </row>
    <row r="323" spans="1:12" s="41" customFormat="1" ht="15" customHeight="1">
      <c r="A323" s="88" t="s">
        <v>308</v>
      </c>
      <c r="B323" s="671"/>
      <c r="C323" s="671"/>
      <c r="D323" s="671"/>
      <c r="E323" s="672"/>
      <c r="F323" s="361"/>
      <c r="G323" s="361"/>
      <c r="H323" s="361"/>
      <c r="I323" s="361"/>
      <c r="J323" s="361"/>
      <c r="K323" s="361"/>
      <c r="L323" s="361"/>
    </row>
    <row r="324" spans="1:12" s="41" customFormat="1" ht="15" customHeight="1">
      <c r="A324" s="30" t="s">
        <v>538</v>
      </c>
      <c r="B324" s="182"/>
      <c r="C324" s="182"/>
      <c r="D324" s="182"/>
      <c r="E324" s="182"/>
      <c r="F324" s="361"/>
      <c r="G324" s="361"/>
      <c r="H324" s="361"/>
      <c r="I324" s="361"/>
      <c r="J324" s="361"/>
      <c r="K324" s="361"/>
      <c r="L324" s="361"/>
    </row>
    <row r="325" spans="1:12" s="41" customFormat="1" ht="15" customHeight="1">
      <c r="A325" s="30"/>
      <c r="B325" s="182"/>
      <c r="C325" s="182"/>
      <c r="D325" s="182"/>
      <c r="E325" s="182"/>
      <c r="F325" s="361"/>
      <c r="G325" s="361"/>
      <c r="H325" s="361"/>
      <c r="I325" s="361"/>
      <c r="J325" s="361"/>
      <c r="K325" s="361"/>
      <c r="L325" s="361"/>
    </row>
    <row r="326" spans="1:12" ht="20.100000000000001" customHeight="1">
      <c r="A326" s="585" t="s">
        <v>739</v>
      </c>
      <c r="B326" s="585"/>
      <c r="C326" s="585"/>
      <c r="D326" s="585"/>
      <c r="E326" s="585"/>
    </row>
    <row r="327" spans="1:12" s="41" customFormat="1" ht="15" customHeight="1">
      <c r="A327" s="29" t="s">
        <v>364</v>
      </c>
      <c r="B327" s="88"/>
      <c r="C327" s="88"/>
      <c r="D327" s="88"/>
      <c r="E327" s="88"/>
      <c r="F327" s="361"/>
      <c r="G327" s="361"/>
      <c r="H327" s="361"/>
      <c r="I327" s="361"/>
      <c r="J327" s="361"/>
      <c r="K327" s="361"/>
      <c r="L327" s="361"/>
    </row>
    <row r="328" spans="1:12" s="135" customFormat="1" ht="20.100000000000001" customHeight="1">
      <c r="A328" s="26" t="s">
        <v>496</v>
      </c>
      <c r="B328" s="26">
        <v>2005</v>
      </c>
      <c r="C328" s="26">
        <v>2009</v>
      </c>
      <c r="D328" s="26">
        <v>2010</v>
      </c>
      <c r="E328" s="26">
        <v>2011</v>
      </c>
      <c r="F328" s="278"/>
      <c r="G328" s="278"/>
      <c r="H328" s="278"/>
      <c r="I328" s="278"/>
      <c r="J328" s="278"/>
      <c r="K328" s="278"/>
      <c r="L328" s="278"/>
    </row>
    <row r="329" spans="1:12" s="135" customFormat="1" ht="20.100000000000001" customHeight="1">
      <c r="A329" s="89" t="s">
        <v>234</v>
      </c>
      <c r="B329" s="290">
        <v>113178</v>
      </c>
      <c r="C329" s="290">
        <v>204778.196</v>
      </c>
      <c r="D329" s="290">
        <v>229427.717</v>
      </c>
      <c r="E329" s="290">
        <v>254590</v>
      </c>
      <c r="F329" s="278"/>
      <c r="G329" s="278"/>
      <c r="H329" s="278"/>
      <c r="I329" s="278"/>
      <c r="J329" s="278"/>
      <c r="K329" s="278"/>
      <c r="L329" s="278"/>
    </row>
    <row r="330" spans="1:12" s="135" customFormat="1" ht="20.100000000000001" customHeight="1">
      <c r="A330" s="265" t="s">
        <v>315</v>
      </c>
      <c r="B330" s="257">
        <v>5688</v>
      </c>
      <c r="C330" s="257">
        <v>8421.6910000000007</v>
      </c>
      <c r="D330" s="257">
        <v>7475.7470000000003</v>
      </c>
      <c r="E330" s="257">
        <v>7984</v>
      </c>
      <c r="F330" s="278"/>
      <c r="G330" s="278"/>
      <c r="H330" s="278"/>
      <c r="I330" s="278"/>
      <c r="J330" s="278"/>
      <c r="K330" s="278"/>
      <c r="L330" s="278"/>
    </row>
    <row r="331" spans="1:12" s="135" customFormat="1" ht="20.100000000000001" customHeight="1">
      <c r="A331" s="265" t="s">
        <v>388</v>
      </c>
      <c r="B331" s="257">
        <v>11173</v>
      </c>
      <c r="C331" s="257">
        <v>11230.693000000001</v>
      </c>
      <c r="D331" s="257">
        <v>9538.59</v>
      </c>
      <c r="E331" s="257">
        <v>10089</v>
      </c>
      <c r="F331" s="278"/>
      <c r="G331" s="278"/>
      <c r="H331" s="278"/>
      <c r="I331" s="278"/>
      <c r="J331" s="278"/>
      <c r="K331" s="278"/>
      <c r="L331" s="278"/>
    </row>
    <row r="332" spans="1:12" s="135" customFormat="1" ht="20.100000000000001" customHeight="1">
      <c r="A332" s="265" t="s">
        <v>389</v>
      </c>
      <c r="B332" s="257">
        <v>48585</v>
      </c>
      <c r="C332" s="257">
        <v>99128.717999999993</v>
      </c>
      <c r="D332" s="257">
        <v>112952.25300000001</v>
      </c>
      <c r="E332" s="257">
        <v>122417</v>
      </c>
      <c r="F332" s="278"/>
      <c r="G332" s="278"/>
      <c r="H332" s="278"/>
      <c r="I332" s="278"/>
      <c r="J332" s="278"/>
      <c r="K332" s="278"/>
      <c r="L332" s="278"/>
    </row>
    <row r="333" spans="1:12" s="135" customFormat="1" ht="20.100000000000001" customHeight="1">
      <c r="A333" s="265" t="s">
        <v>396</v>
      </c>
      <c r="B333" s="257">
        <v>42856</v>
      </c>
      <c r="C333" s="257">
        <v>66591.024999999994</v>
      </c>
      <c r="D333" s="257">
        <v>72622.020999999993</v>
      </c>
      <c r="E333" s="257">
        <v>86108</v>
      </c>
      <c r="F333" s="278"/>
      <c r="G333" s="278"/>
      <c r="H333" s="278"/>
      <c r="I333" s="278"/>
      <c r="J333" s="278"/>
      <c r="K333" s="278"/>
      <c r="L333" s="278"/>
    </row>
    <row r="334" spans="1:12" s="135" customFormat="1" ht="20.100000000000001" customHeight="1">
      <c r="A334" s="265" t="s">
        <v>316</v>
      </c>
      <c r="B334" s="257">
        <v>168</v>
      </c>
      <c r="C334" s="257">
        <v>3583.9720000000002</v>
      </c>
      <c r="D334" s="257">
        <v>6546.3770000000004</v>
      </c>
      <c r="E334" s="257">
        <v>6076</v>
      </c>
      <c r="F334" s="278"/>
      <c r="G334" s="278"/>
      <c r="H334" s="278"/>
      <c r="I334" s="278"/>
      <c r="J334" s="278"/>
      <c r="K334" s="278"/>
      <c r="L334" s="278"/>
    </row>
    <row r="335" spans="1:12" s="135" customFormat="1" ht="20.100000000000001" customHeight="1">
      <c r="A335" s="265" t="s">
        <v>317</v>
      </c>
      <c r="B335" s="257">
        <v>10</v>
      </c>
      <c r="C335" s="257">
        <v>110.736</v>
      </c>
      <c r="D335" s="257">
        <v>0</v>
      </c>
      <c r="E335" s="257">
        <v>10</v>
      </c>
      <c r="F335" s="278"/>
      <c r="G335" s="278"/>
      <c r="H335" s="278"/>
      <c r="I335" s="278"/>
      <c r="J335" s="278"/>
      <c r="K335" s="278"/>
      <c r="L335" s="278"/>
    </row>
    <row r="336" spans="1:12" s="135" customFormat="1" ht="20.100000000000001" customHeight="1">
      <c r="A336" s="265" t="s">
        <v>390</v>
      </c>
      <c r="B336" s="257">
        <v>245</v>
      </c>
      <c r="C336" s="257">
        <v>7081.067</v>
      </c>
      <c r="D336" s="257">
        <v>8800.2150000000001</v>
      </c>
      <c r="E336" s="257">
        <v>10810</v>
      </c>
      <c r="F336" s="278"/>
      <c r="G336" s="278"/>
      <c r="H336" s="278"/>
      <c r="I336" s="278"/>
      <c r="J336" s="278"/>
      <c r="K336" s="278"/>
      <c r="L336" s="278"/>
    </row>
    <row r="337" spans="1:12" s="135" customFormat="1" ht="20.100000000000001" customHeight="1">
      <c r="A337" s="265" t="s">
        <v>132</v>
      </c>
      <c r="B337" s="257">
        <v>12</v>
      </c>
      <c r="C337" s="257">
        <v>8630.2939999999999</v>
      </c>
      <c r="D337" s="257">
        <v>11492.514000000001</v>
      </c>
      <c r="E337" s="257">
        <v>11096</v>
      </c>
      <c r="F337" s="278"/>
      <c r="G337" s="278"/>
      <c r="H337" s="278"/>
      <c r="I337" s="278"/>
      <c r="J337" s="278"/>
      <c r="K337" s="278"/>
      <c r="L337" s="278"/>
    </row>
    <row r="338" spans="1:12" s="135" customFormat="1" ht="20.100000000000001" customHeight="1">
      <c r="A338" s="109" t="s">
        <v>87</v>
      </c>
      <c r="B338" s="189">
        <v>4441</v>
      </c>
      <c r="C338" s="109">
        <v>0</v>
      </c>
      <c r="D338" s="109">
        <v>0</v>
      </c>
      <c r="E338" s="76">
        <v>0</v>
      </c>
      <c r="F338" s="278"/>
      <c r="G338" s="278"/>
      <c r="H338" s="278"/>
      <c r="I338" s="278"/>
      <c r="J338" s="278"/>
      <c r="K338" s="278"/>
      <c r="L338" s="278"/>
    </row>
    <row r="339" spans="1:12" s="41" customFormat="1" ht="15" customHeight="1">
      <c r="A339" s="88" t="s">
        <v>308</v>
      </c>
      <c r="B339" s="88"/>
      <c r="C339" s="88"/>
      <c r="D339" s="88"/>
      <c r="E339" s="88"/>
      <c r="F339" s="361"/>
      <c r="G339" s="361"/>
      <c r="H339" s="361"/>
      <c r="I339" s="361"/>
      <c r="J339" s="361"/>
      <c r="K339" s="361"/>
      <c r="L339" s="361"/>
    </row>
    <row r="340" spans="1:12" s="41" customFormat="1" ht="15" customHeight="1">
      <c r="A340" s="30" t="s">
        <v>714</v>
      </c>
      <c r="B340" s="88"/>
      <c r="C340" s="88"/>
      <c r="D340" s="88"/>
      <c r="E340" s="88"/>
      <c r="F340" s="361"/>
      <c r="G340" s="361"/>
      <c r="H340" s="361"/>
      <c r="I340" s="361"/>
      <c r="J340" s="361"/>
      <c r="K340" s="361"/>
      <c r="L340" s="361"/>
    </row>
    <row r="341" spans="1:12" s="41" customFormat="1" ht="15" customHeight="1">
      <c r="A341" s="88"/>
      <c r="B341" s="88"/>
      <c r="C341" s="88"/>
      <c r="D341" s="88"/>
      <c r="E341" s="88"/>
      <c r="F341" s="361"/>
      <c r="G341" s="361"/>
      <c r="H341" s="361"/>
      <c r="I341" s="361"/>
      <c r="J341" s="361"/>
      <c r="K341" s="361"/>
      <c r="L341" s="361"/>
    </row>
    <row r="342" spans="1:12" ht="20.100000000000001" customHeight="1">
      <c r="A342" s="585" t="s">
        <v>740</v>
      </c>
      <c r="B342" s="585"/>
      <c r="C342" s="585"/>
      <c r="D342" s="585"/>
      <c r="E342" s="585"/>
    </row>
    <row r="343" spans="1:12" s="41" customFormat="1" ht="15" customHeight="1">
      <c r="A343" s="29" t="s">
        <v>364</v>
      </c>
      <c r="B343" s="88"/>
      <c r="C343" s="88"/>
      <c r="D343" s="88"/>
      <c r="E343" s="88"/>
      <c r="F343" s="361"/>
      <c r="G343" s="361"/>
      <c r="H343" s="361"/>
      <c r="I343" s="361"/>
      <c r="J343" s="361"/>
      <c r="K343" s="361"/>
      <c r="L343" s="361"/>
    </row>
    <row r="344" spans="1:12" s="135" customFormat="1" ht="20.100000000000001" customHeight="1">
      <c r="A344" s="26" t="s">
        <v>496</v>
      </c>
      <c r="B344" s="26">
        <v>2005</v>
      </c>
      <c r="C344" s="26">
        <v>2009</v>
      </c>
      <c r="D344" s="26">
        <v>2010</v>
      </c>
      <c r="E344" s="26">
        <v>2011</v>
      </c>
      <c r="F344" s="278"/>
      <c r="G344" s="278"/>
      <c r="H344" s="278"/>
      <c r="I344" s="278"/>
      <c r="J344" s="278"/>
      <c r="K344" s="278"/>
      <c r="L344" s="278"/>
    </row>
    <row r="345" spans="1:12" s="135" customFormat="1" ht="20.100000000000001" customHeight="1">
      <c r="A345" s="89" t="s">
        <v>234</v>
      </c>
      <c r="B345" s="251">
        <v>101941</v>
      </c>
      <c r="C345" s="251">
        <v>176607.524</v>
      </c>
      <c r="D345" s="251">
        <v>210144.22200000001</v>
      </c>
      <c r="E345" s="251">
        <v>227016</v>
      </c>
      <c r="F345" s="278"/>
      <c r="G345" s="278"/>
      <c r="H345" s="278"/>
      <c r="I345" s="278"/>
      <c r="J345" s="278"/>
      <c r="K345" s="278"/>
      <c r="L345" s="278"/>
    </row>
    <row r="346" spans="1:12" s="135" customFormat="1" ht="20.100000000000001" customHeight="1">
      <c r="A346" s="265" t="s">
        <v>315</v>
      </c>
      <c r="B346" s="252">
        <v>16325</v>
      </c>
      <c r="C346" s="252">
        <v>33770.695999999996</v>
      </c>
      <c r="D346" s="252">
        <v>30929.027999999998</v>
      </c>
      <c r="E346" s="252">
        <v>34192</v>
      </c>
      <c r="F346" s="278"/>
      <c r="G346" s="278"/>
      <c r="H346" s="278"/>
      <c r="I346" s="278"/>
      <c r="J346" s="278"/>
      <c r="K346" s="278"/>
      <c r="L346" s="278"/>
    </row>
    <row r="347" spans="1:12" s="135" customFormat="1" ht="20.100000000000001" customHeight="1">
      <c r="A347" s="265" t="s">
        <v>388</v>
      </c>
      <c r="B347" s="252">
        <v>16195</v>
      </c>
      <c r="C347" s="252">
        <v>15490.704</v>
      </c>
      <c r="D347" s="252">
        <v>20205.009000000002</v>
      </c>
      <c r="E347" s="252">
        <v>16291</v>
      </c>
      <c r="F347" s="278"/>
      <c r="G347" s="278"/>
      <c r="H347" s="278"/>
      <c r="I347" s="278"/>
      <c r="J347" s="278"/>
      <c r="K347" s="278"/>
      <c r="L347" s="278"/>
    </row>
    <row r="348" spans="1:12" s="135" customFormat="1" ht="20.100000000000001" customHeight="1">
      <c r="A348" s="265" t="s">
        <v>389</v>
      </c>
      <c r="B348" s="252">
        <v>22895</v>
      </c>
      <c r="C348" s="252">
        <v>33003.89</v>
      </c>
      <c r="D348" s="252">
        <v>43382.948000000004</v>
      </c>
      <c r="E348" s="252">
        <v>60959</v>
      </c>
      <c r="F348" s="278"/>
      <c r="G348" s="278"/>
      <c r="H348" s="278"/>
      <c r="I348" s="278"/>
      <c r="J348" s="278"/>
      <c r="K348" s="278"/>
      <c r="L348" s="278"/>
    </row>
    <row r="349" spans="1:12" s="135" customFormat="1" ht="20.100000000000001" customHeight="1">
      <c r="A349" s="265" t="s">
        <v>396</v>
      </c>
      <c r="B349" s="252">
        <v>41889</v>
      </c>
      <c r="C349" s="252">
        <v>69344.358000000007</v>
      </c>
      <c r="D349" s="252">
        <v>79174.845000000001</v>
      </c>
      <c r="E349" s="252">
        <v>80576</v>
      </c>
      <c r="F349" s="278"/>
      <c r="G349" s="278"/>
      <c r="H349" s="278"/>
      <c r="I349" s="278"/>
      <c r="J349" s="278"/>
      <c r="K349" s="278"/>
      <c r="L349" s="278"/>
    </row>
    <row r="350" spans="1:12" s="135" customFormat="1" ht="20.100000000000001" customHeight="1">
      <c r="A350" s="265" t="s">
        <v>316</v>
      </c>
      <c r="B350" s="252">
        <v>261</v>
      </c>
      <c r="C350" s="252">
        <v>4762.4610000000002</v>
      </c>
      <c r="D350" s="252">
        <v>6786.0439999999999</v>
      </c>
      <c r="E350" s="252">
        <v>5774</v>
      </c>
      <c r="F350" s="278"/>
      <c r="G350" s="278"/>
      <c r="H350" s="278"/>
      <c r="I350" s="278"/>
      <c r="J350" s="278"/>
      <c r="K350" s="278"/>
      <c r="L350" s="278"/>
    </row>
    <row r="351" spans="1:12" s="135" customFormat="1" ht="20.100000000000001" customHeight="1">
      <c r="A351" s="265" t="s">
        <v>317</v>
      </c>
      <c r="B351" s="252">
        <v>0</v>
      </c>
      <c r="C351" s="252">
        <v>0</v>
      </c>
      <c r="D351" s="252">
        <v>118.42400000000001</v>
      </c>
      <c r="E351" s="252">
        <v>229</v>
      </c>
      <c r="F351" s="278"/>
      <c r="G351" s="278"/>
      <c r="H351" s="278"/>
      <c r="I351" s="278"/>
      <c r="J351" s="278"/>
      <c r="K351" s="278"/>
      <c r="L351" s="278"/>
    </row>
    <row r="352" spans="1:12" s="135" customFormat="1" ht="20.100000000000001" customHeight="1">
      <c r="A352" s="265" t="s">
        <v>390</v>
      </c>
      <c r="B352" s="252">
        <v>397</v>
      </c>
      <c r="C352" s="252">
        <v>11477.334000000001</v>
      </c>
      <c r="D352" s="252">
        <v>19098.516</v>
      </c>
      <c r="E352" s="252">
        <v>18517</v>
      </c>
      <c r="F352" s="278"/>
      <c r="G352" s="278"/>
      <c r="H352" s="278"/>
      <c r="I352" s="278"/>
      <c r="J352" s="278"/>
      <c r="K352" s="278"/>
      <c r="L352" s="278"/>
    </row>
    <row r="353" spans="1:12" s="135" customFormat="1" ht="20.100000000000001" customHeight="1">
      <c r="A353" s="265" t="s">
        <v>132</v>
      </c>
      <c r="B353" s="252">
        <v>1</v>
      </c>
      <c r="C353" s="252">
        <v>8758.0810000000001</v>
      </c>
      <c r="D353" s="252">
        <v>10449.407999999999</v>
      </c>
      <c r="E353" s="252">
        <v>10478</v>
      </c>
      <c r="F353" s="278"/>
      <c r="G353" s="278"/>
      <c r="H353" s="278"/>
      <c r="I353" s="278"/>
      <c r="J353" s="278"/>
      <c r="K353" s="278"/>
      <c r="L353" s="278"/>
    </row>
    <row r="354" spans="1:12" s="135" customFormat="1" ht="20.100000000000001" customHeight="1">
      <c r="A354" s="109" t="s">
        <v>87</v>
      </c>
      <c r="B354" s="269">
        <v>3978</v>
      </c>
      <c r="C354" s="269">
        <v>0</v>
      </c>
      <c r="D354" s="269">
        <v>0</v>
      </c>
      <c r="E354" s="269">
        <v>0</v>
      </c>
      <c r="F354" s="278"/>
      <c r="G354" s="278"/>
      <c r="H354" s="278"/>
      <c r="I354" s="278"/>
      <c r="J354" s="278"/>
      <c r="K354" s="278"/>
      <c r="L354" s="278"/>
    </row>
    <row r="355" spans="1:12" s="41" customFormat="1" ht="15" customHeight="1">
      <c r="A355" s="88" t="s">
        <v>308</v>
      </c>
      <c r="B355" s="88"/>
      <c r="C355" s="88"/>
      <c r="D355" s="88"/>
      <c r="E355" s="88"/>
      <c r="F355" s="361"/>
      <c r="G355" s="361"/>
      <c r="H355" s="361"/>
      <c r="I355" s="361"/>
      <c r="J355" s="361"/>
      <c r="K355" s="361"/>
      <c r="L355" s="361"/>
    </row>
    <row r="356" spans="1:12" s="41" customFormat="1" ht="15" customHeight="1">
      <c r="A356" s="30" t="s">
        <v>714</v>
      </c>
      <c r="B356" s="88"/>
      <c r="C356" s="88"/>
      <c r="D356" s="88"/>
      <c r="E356" s="88"/>
      <c r="F356" s="361"/>
      <c r="G356" s="361"/>
      <c r="H356" s="361"/>
      <c r="I356" s="361"/>
      <c r="J356" s="361"/>
      <c r="K356" s="361"/>
      <c r="L356" s="361"/>
    </row>
    <row r="357" spans="1:12" s="41" customFormat="1" ht="15" customHeight="1">
      <c r="A357" s="138"/>
      <c r="B357" s="138"/>
      <c r="C357" s="138"/>
      <c r="D357" s="138"/>
      <c r="E357" s="138"/>
      <c r="F357" s="361"/>
      <c r="G357" s="361"/>
      <c r="H357" s="361"/>
      <c r="I357" s="361"/>
      <c r="J357" s="361"/>
      <c r="K357" s="361"/>
      <c r="L357" s="361"/>
    </row>
    <row r="358" spans="1:12" ht="20.100000000000001" customHeight="1">
      <c r="A358" s="567" t="s">
        <v>716</v>
      </c>
      <c r="B358" s="567"/>
      <c r="C358" s="567"/>
      <c r="D358" s="567"/>
      <c r="E358" s="567"/>
    </row>
    <row r="359" spans="1:12" s="135" customFormat="1" ht="20.100000000000001" customHeight="1">
      <c r="A359" s="26" t="s">
        <v>496</v>
      </c>
      <c r="B359" s="26">
        <v>2005</v>
      </c>
      <c r="C359" s="26">
        <v>2009</v>
      </c>
      <c r="D359" s="26">
        <v>2010</v>
      </c>
      <c r="E359" s="26">
        <v>2011</v>
      </c>
      <c r="F359" s="278"/>
      <c r="G359" s="278"/>
      <c r="H359" s="278"/>
      <c r="I359" s="278"/>
      <c r="J359" s="278"/>
      <c r="K359" s="278"/>
      <c r="L359" s="278"/>
    </row>
    <row r="360" spans="1:12" s="135" customFormat="1" ht="20.100000000000001" customHeight="1">
      <c r="A360" s="89" t="s">
        <v>234</v>
      </c>
      <c r="B360" s="290">
        <v>2517133</v>
      </c>
      <c r="C360" s="290">
        <v>4758659</v>
      </c>
      <c r="D360" s="290">
        <v>5458716</v>
      </c>
      <c r="E360" s="290">
        <v>6084068</v>
      </c>
      <c r="F360" s="278"/>
      <c r="G360" s="278"/>
      <c r="H360" s="278"/>
      <c r="I360" s="278"/>
      <c r="J360" s="278"/>
      <c r="K360" s="278"/>
      <c r="L360" s="278"/>
    </row>
    <row r="361" spans="1:12" s="135" customFormat="1" ht="20.100000000000001" customHeight="1">
      <c r="A361" s="113" t="s">
        <v>315</v>
      </c>
      <c r="B361" s="252">
        <v>640458</v>
      </c>
      <c r="C361" s="252">
        <v>1070197</v>
      </c>
      <c r="D361" s="252">
        <v>1117530</v>
      </c>
      <c r="E361" s="252">
        <v>1225519</v>
      </c>
      <c r="F361" s="278"/>
      <c r="G361" s="278"/>
      <c r="H361" s="278"/>
      <c r="I361" s="278"/>
      <c r="J361" s="278"/>
      <c r="K361" s="278"/>
      <c r="L361" s="278"/>
    </row>
    <row r="362" spans="1:12" s="135" customFormat="1" ht="20.100000000000001" customHeight="1">
      <c r="A362" s="113" t="s">
        <v>388</v>
      </c>
      <c r="B362" s="252">
        <v>344287</v>
      </c>
      <c r="C362" s="252">
        <v>520404</v>
      </c>
      <c r="D362" s="252">
        <v>595329</v>
      </c>
      <c r="E362" s="252">
        <v>607596</v>
      </c>
      <c r="F362" s="278"/>
      <c r="G362" s="278"/>
      <c r="H362" s="278"/>
      <c r="I362" s="278"/>
      <c r="J362" s="278"/>
      <c r="K362" s="278"/>
      <c r="L362" s="278"/>
    </row>
    <row r="363" spans="1:12" s="135" customFormat="1" ht="20.100000000000001" customHeight="1">
      <c r="A363" s="113" t="s">
        <v>389</v>
      </c>
      <c r="B363" s="252">
        <v>1094406</v>
      </c>
      <c r="C363" s="252">
        <v>1802792</v>
      </c>
      <c r="D363" s="252">
        <v>2008785</v>
      </c>
      <c r="E363" s="252">
        <v>2305404</v>
      </c>
      <c r="F363" s="278"/>
      <c r="G363" s="278"/>
      <c r="H363" s="278"/>
      <c r="I363" s="278"/>
      <c r="J363" s="278"/>
      <c r="K363" s="278"/>
      <c r="L363" s="278"/>
    </row>
    <row r="364" spans="1:12" s="135" customFormat="1" ht="20.100000000000001" customHeight="1">
      <c r="A364" s="113" t="s">
        <v>396</v>
      </c>
      <c r="B364" s="252">
        <v>432234</v>
      </c>
      <c r="C364" s="252">
        <v>1001891</v>
      </c>
      <c r="D364" s="252">
        <v>1175683</v>
      </c>
      <c r="E364" s="252">
        <v>1398630</v>
      </c>
      <c r="F364" s="278"/>
      <c r="G364" s="278"/>
      <c r="H364" s="278"/>
      <c r="I364" s="278"/>
      <c r="J364" s="278"/>
      <c r="K364" s="278"/>
      <c r="L364" s="278"/>
    </row>
    <row r="365" spans="1:12" s="135" customFormat="1" ht="20.100000000000001" customHeight="1">
      <c r="A365" s="113" t="s">
        <v>316</v>
      </c>
      <c r="B365" s="252">
        <v>3204</v>
      </c>
      <c r="C365" s="252">
        <v>86578</v>
      </c>
      <c r="D365" s="252">
        <v>163806</v>
      </c>
      <c r="E365" s="252">
        <v>181818</v>
      </c>
      <c r="F365" s="278"/>
      <c r="G365" s="278"/>
      <c r="H365" s="278"/>
      <c r="I365" s="278"/>
      <c r="J365" s="278"/>
      <c r="K365" s="278"/>
      <c r="L365" s="278"/>
    </row>
    <row r="366" spans="1:12" s="135" customFormat="1" ht="20.100000000000001" customHeight="1">
      <c r="A366" s="113" t="s">
        <v>317</v>
      </c>
      <c r="B366" s="252">
        <v>51</v>
      </c>
      <c r="C366" s="252">
        <v>18</v>
      </c>
      <c r="D366" s="252">
        <v>265</v>
      </c>
      <c r="E366" s="252">
        <v>0</v>
      </c>
      <c r="F366" s="278"/>
      <c r="G366" s="278"/>
      <c r="H366" s="278"/>
      <c r="I366" s="278"/>
      <c r="J366" s="278"/>
      <c r="K366" s="278"/>
      <c r="L366" s="278"/>
    </row>
    <row r="367" spans="1:12" s="135" customFormat="1" ht="20.100000000000001" customHeight="1">
      <c r="A367" s="113" t="s">
        <v>390</v>
      </c>
      <c r="B367" s="252">
        <v>2327</v>
      </c>
      <c r="C367" s="252">
        <v>56085</v>
      </c>
      <c r="D367" s="252">
        <v>62398</v>
      </c>
      <c r="E367" s="252">
        <v>68225</v>
      </c>
      <c r="F367" s="278"/>
      <c r="G367" s="278"/>
      <c r="H367" s="278"/>
      <c r="I367" s="278"/>
      <c r="J367" s="278"/>
      <c r="K367" s="278"/>
      <c r="L367" s="278"/>
    </row>
    <row r="368" spans="1:12" s="135" customFormat="1" ht="20.100000000000001" customHeight="1">
      <c r="A368" s="113" t="s">
        <v>132</v>
      </c>
      <c r="B368" s="252">
        <v>0</v>
      </c>
      <c r="C368" s="252">
        <v>215003</v>
      </c>
      <c r="D368" s="252">
        <v>233215</v>
      </c>
      <c r="E368" s="252">
        <v>277086</v>
      </c>
      <c r="F368" s="278"/>
      <c r="G368" s="278"/>
      <c r="H368" s="278"/>
      <c r="I368" s="278"/>
      <c r="J368" s="278"/>
      <c r="K368" s="278"/>
      <c r="L368" s="278"/>
    </row>
    <row r="369" spans="1:12" s="135" customFormat="1" ht="20.100000000000001" customHeight="1">
      <c r="A369" s="109" t="s">
        <v>87</v>
      </c>
      <c r="B369" s="269">
        <v>166</v>
      </c>
      <c r="C369" s="269">
        <v>5691</v>
      </c>
      <c r="D369" s="269">
        <v>101705</v>
      </c>
      <c r="E369" s="269">
        <v>19790</v>
      </c>
      <c r="F369" s="278"/>
      <c r="G369" s="278"/>
      <c r="H369" s="278"/>
      <c r="I369" s="278"/>
      <c r="J369" s="278"/>
      <c r="K369" s="278"/>
      <c r="L369" s="278"/>
    </row>
    <row r="370" spans="1:12" s="41" customFormat="1" ht="15" customHeight="1">
      <c r="A370" s="88" t="s">
        <v>308</v>
      </c>
      <c r="B370" s="88"/>
      <c r="C370" s="88"/>
      <c r="D370" s="88"/>
      <c r="E370" s="88"/>
      <c r="F370" s="361"/>
      <c r="G370" s="361"/>
      <c r="H370" s="361"/>
      <c r="I370" s="361"/>
      <c r="J370" s="361"/>
      <c r="K370" s="361"/>
      <c r="L370" s="361"/>
    </row>
    <row r="371" spans="1:12" s="41" customFormat="1" ht="15" customHeight="1">
      <c r="A371" s="30" t="s">
        <v>713</v>
      </c>
      <c r="B371" s="88"/>
      <c r="C371" s="88"/>
      <c r="D371" s="88"/>
      <c r="E371" s="88"/>
      <c r="F371" s="361"/>
      <c r="G371" s="361"/>
      <c r="H371" s="361"/>
      <c r="I371" s="361"/>
      <c r="J371" s="361"/>
      <c r="K371" s="361"/>
      <c r="L371" s="361"/>
    </row>
    <row r="372" spans="1:12" s="41" customFormat="1" ht="15" customHeight="1">
      <c r="A372" s="138"/>
      <c r="B372" s="138"/>
      <c r="C372" s="138"/>
      <c r="D372" s="138"/>
      <c r="E372" s="138"/>
      <c r="F372" s="361"/>
      <c r="G372" s="361"/>
      <c r="H372" s="361"/>
      <c r="I372" s="361"/>
      <c r="J372" s="361"/>
      <c r="K372" s="361"/>
      <c r="L372" s="361"/>
    </row>
    <row r="373" spans="1:12" ht="20.100000000000001" customHeight="1">
      <c r="A373" s="567" t="s">
        <v>720</v>
      </c>
      <c r="B373" s="567"/>
      <c r="C373" s="567"/>
      <c r="D373" s="567"/>
      <c r="E373" s="567"/>
    </row>
    <row r="374" spans="1:12" s="135" customFormat="1" ht="20.100000000000001" customHeight="1">
      <c r="A374" s="26" t="s">
        <v>496</v>
      </c>
      <c r="B374" s="27">
        <v>2005</v>
      </c>
      <c r="C374" s="27">
        <v>2009</v>
      </c>
      <c r="D374" s="27">
        <v>2010</v>
      </c>
      <c r="E374" s="27">
        <v>2011</v>
      </c>
      <c r="F374" s="278"/>
      <c r="G374" s="278"/>
      <c r="H374" s="278"/>
      <c r="I374" s="278"/>
      <c r="J374" s="278"/>
      <c r="K374" s="278"/>
      <c r="L374" s="278"/>
    </row>
    <row r="375" spans="1:12" s="135" customFormat="1" ht="20.100000000000001" customHeight="1">
      <c r="A375" s="89" t="s">
        <v>234</v>
      </c>
      <c r="B375" s="290">
        <v>2501320</v>
      </c>
      <c r="C375" s="290">
        <v>4684131</v>
      </c>
      <c r="D375" s="290">
        <v>5387127</v>
      </c>
      <c r="E375" s="290">
        <v>5990970</v>
      </c>
      <c r="F375" s="278"/>
      <c r="G375" s="278"/>
      <c r="H375" s="278"/>
      <c r="I375" s="278"/>
      <c r="J375" s="278"/>
      <c r="K375" s="278"/>
      <c r="L375" s="278"/>
    </row>
    <row r="376" spans="1:12" s="135" customFormat="1" ht="20.100000000000001" customHeight="1">
      <c r="A376" s="113" t="s">
        <v>315</v>
      </c>
      <c r="B376" s="252">
        <v>657257</v>
      </c>
      <c r="C376" s="252">
        <v>991754</v>
      </c>
      <c r="D376" s="252">
        <v>963628</v>
      </c>
      <c r="E376" s="252">
        <v>1159642</v>
      </c>
      <c r="F376" s="278"/>
      <c r="G376" s="278"/>
      <c r="H376" s="278"/>
      <c r="I376" s="278"/>
      <c r="J376" s="278"/>
      <c r="K376" s="278"/>
      <c r="L376" s="278"/>
    </row>
    <row r="377" spans="1:12" s="135" customFormat="1" ht="20.100000000000001" customHeight="1">
      <c r="A377" s="113" t="s">
        <v>388</v>
      </c>
      <c r="B377" s="252">
        <v>373511</v>
      </c>
      <c r="C377" s="252">
        <v>555378</v>
      </c>
      <c r="D377" s="252">
        <v>603145</v>
      </c>
      <c r="E377" s="252">
        <v>587553</v>
      </c>
      <c r="F377" s="278"/>
      <c r="G377" s="278"/>
      <c r="H377" s="278"/>
      <c r="I377" s="278"/>
      <c r="J377" s="278"/>
      <c r="K377" s="278"/>
      <c r="L377" s="278"/>
    </row>
    <row r="378" spans="1:12" s="135" customFormat="1" ht="20.100000000000001" customHeight="1">
      <c r="A378" s="113" t="s">
        <v>389</v>
      </c>
      <c r="B378" s="252">
        <v>1048476</v>
      </c>
      <c r="C378" s="252">
        <v>1745659</v>
      </c>
      <c r="D378" s="252">
        <v>2054660</v>
      </c>
      <c r="E378" s="252">
        <v>2282179</v>
      </c>
      <c r="F378" s="278"/>
      <c r="G378" s="278"/>
      <c r="H378" s="278"/>
      <c r="I378" s="278"/>
      <c r="J378" s="278"/>
      <c r="K378" s="278"/>
      <c r="L378" s="278"/>
    </row>
    <row r="379" spans="1:12" s="135" customFormat="1" ht="20.100000000000001" customHeight="1">
      <c r="A379" s="113" t="s">
        <v>396</v>
      </c>
      <c r="B379" s="252">
        <v>418244</v>
      </c>
      <c r="C379" s="252">
        <v>1033032</v>
      </c>
      <c r="D379" s="252">
        <v>1194648</v>
      </c>
      <c r="E379" s="252">
        <v>1421929</v>
      </c>
      <c r="F379" s="278"/>
      <c r="G379" s="278"/>
      <c r="H379" s="278"/>
      <c r="I379" s="278"/>
      <c r="J379" s="278"/>
      <c r="K379" s="278"/>
      <c r="L379" s="278"/>
    </row>
    <row r="380" spans="1:12" s="135" customFormat="1" ht="20.100000000000001" customHeight="1">
      <c r="A380" s="113" t="s">
        <v>316</v>
      </c>
      <c r="B380" s="252">
        <v>2392</v>
      </c>
      <c r="C380" s="252">
        <v>83245</v>
      </c>
      <c r="D380" s="252">
        <v>174284</v>
      </c>
      <c r="E380" s="252">
        <v>179474</v>
      </c>
      <c r="F380" s="278"/>
      <c r="G380" s="278"/>
      <c r="H380" s="278"/>
      <c r="I380" s="278"/>
      <c r="J380" s="278"/>
      <c r="K380" s="278"/>
      <c r="L380" s="278"/>
    </row>
    <row r="381" spans="1:12" s="135" customFormat="1" ht="20.100000000000001" customHeight="1">
      <c r="A381" s="113" t="s">
        <v>317</v>
      </c>
      <c r="B381" s="252">
        <v>0</v>
      </c>
      <c r="C381" s="252">
        <v>32</v>
      </c>
      <c r="D381" s="252">
        <v>0</v>
      </c>
      <c r="E381" s="252">
        <v>0</v>
      </c>
      <c r="F381" s="278"/>
      <c r="G381" s="278"/>
      <c r="H381" s="278"/>
      <c r="I381" s="278"/>
      <c r="J381" s="278"/>
      <c r="K381" s="278"/>
      <c r="L381" s="278"/>
    </row>
    <row r="382" spans="1:12" s="135" customFormat="1" ht="20.100000000000001" customHeight="1">
      <c r="A382" s="113" t="s">
        <v>390</v>
      </c>
      <c r="B382" s="252">
        <v>1438</v>
      </c>
      <c r="C382" s="252">
        <v>58678</v>
      </c>
      <c r="D382" s="252">
        <v>64909</v>
      </c>
      <c r="E382" s="252">
        <v>64014</v>
      </c>
      <c r="F382" s="278"/>
      <c r="G382" s="278"/>
      <c r="H382" s="278"/>
      <c r="I382" s="278"/>
      <c r="J382" s="278"/>
      <c r="K382" s="278"/>
      <c r="L382" s="278"/>
    </row>
    <row r="383" spans="1:12" s="135" customFormat="1" ht="20.100000000000001" customHeight="1">
      <c r="A383" s="113" t="s">
        <v>132</v>
      </c>
      <c r="B383" s="252">
        <v>2</v>
      </c>
      <c r="C383" s="252">
        <v>210772</v>
      </c>
      <c r="D383" s="252">
        <v>229049</v>
      </c>
      <c r="E383" s="252">
        <v>276344</v>
      </c>
      <c r="F383" s="278"/>
      <c r="G383" s="278"/>
      <c r="H383" s="278"/>
      <c r="I383" s="278"/>
      <c r="J383" s="278"/>
      <c r="K383" s="278"/>
      <c r="L383" s="278"/>
    </row>
    <row r="384" spans="1:12" s="135" customFormat="1" ht="20.100000000000001" customHeight="1">
      <c r="A384" s="419" t="s">
        <v>87</v>
      </c>
      <c r="B384" s="269">
        <v>0</v>
      </c>
      <c r="C384" s="269">
        <v>5581</v>
      </c>
      <c r="D384" s="269">
        <v>102804</v>
      </c>
      <c r="E384" s="269">
        <v>19835</v>
      </c>
      <c r="F384" s="278"/>
      <c r="G384" s="278"/>
      <c r="H384" s="278"/>
      <c r="I384" s="278"/>
      <c r="J384" s="278"/>
      <c r="K384" s="278"/>
      <c r="L384" s="278"/>
    </row>
    <row r="385" spans="1:12" s="41" customFormat="1" ht="15" customHeight="1">
      <c r="A385" s="88" t="s">
        <v>308</v>
      </c>
      <c r="B385" s="88"/>
      <c r="C385" s="88"/>
      <c r="D385" s="88"/>
      <c r="E385" s="88"/>
      <c r="F385" s="361"/>
      <c r="G385" s="361"/>
      <c r="H385" s="361"/>
      <c r="I385" s="361"/>
      <c r="J385" s="361"/>
      <c r="K385" s="361"/>
      <c r="L385" s="361"/>
    </row>
    <row r="386" spans="1:12" s="41" customFormat="1" ht="15" customHeight="1">
      <c r="A386" s="30" t="s">
        <v>713</v>
      </c>
      <c r="B386" s="88"/>
      <c r="C386" s="88"/>
      <c r="D386" s="88"/>
      <c r="E386" s="88"/>
      <c r="F386" s="361"/>
      <c r="G386" s="361"/>
      <c r="H386" s="361"/>
      <c r="I386" s="361"/>
      <c r="J386" s="361"/>
      <c r="K386" s="361"/>
      <c r="L386" s="361"/>
    </row>
    <row r="387" spans="1:12" s="41" customFormat="1" ht="15" customHeight="1">
      <c r="A387" s="672"/>
      <c r="B387" s="671"/>
      <c r="C387" s="671"/>
      <c r="D387" s="671"/>
      <c r="E387" s="672"/>
      <c r="F387" s="361"/>
      <c r="G387" s="361"/>
      <c r="H387" s="361"/>
      <c r="I387" s="361"/>
      <c r="J387" s="361"/>
      <c r="K387" s="361"/>
      <c r="L387" s="361"/>
    </row>
    <row r="388" spans="1:12" ht="20.100000000000001" customHeight="1">
      <c r="A388" s="567" t="s">
        <v>741</v>
      </c>
      <c r="B388" s="567"/>
      <c r="C388" s="567"/>
      <c r="D388" s="567"/>
      <c r="E388" s="567"/>
    </row>
    <row r="389" spans="1:12" s="135" customFormat="1" ht="20.100000000000001" customHeight="1">
      <c r="A389" s="26" t="s">
        <v>232</v>
      </c>
      <c r="B389" s="27">
        <v>2005</v>
      </c>
      <c r="C389" s="27">
        <v>2009</v>
      </c>
      <c r="D389" s="27">
        <v>2010</v>
      </c>
      <c r="E389" s="26">
        <v>2011</v>
      </c>
      <c r="F389" s="278"/>
      <c r="G389" s="278"/>
      <c r="H389" s="278"/>
      <c r="I389" s="278"/>
      <c r="J389" s="278"/>
      <c r="K389" s="278"/>
      <c r="L389" s="278"/>
    </row>
    <row r="390" spans="1:12" s="135" customFormat="1" ht="20.100000000000001" customHeight="1">
      <c r="A390" s="43" t="s">
        <v>318</v>
      </c>
      <c r="B390" s="646">
        <v>2064</v>
      </c>
      <c r="C390" s="646">
        <v>2123</v>
      </c>
      <c r="D390" s="646">
        <v>2086</v>
      </c>
      <c r="E390" s="290">
        <v>2244</v>
      </c>
      <c r="F390" s="278"/>
      <c r="G390" s="278"/>
      <c r="H390" s="278"/>
      <c r="I390" s="278"/>
      <c r="J390" s="278"/>
      <c r="K390" s="278"/>
      <c r="L390" s="278"/>
    </row>
    <row r="391" spans="1:12" s="135" customFormat="1" ht="20.100000000000001" customHeight="1">
      <c r="A391" s="89" t="s">
        <v>805</v>
      </c>
      <c r="B391" s="265"/>
      <c r="C391" s="265"/>
      <c r="D391" s="265"/>
      <c r="E391" s="141"/>
      <c r="F391" s="278"/>
      <c r="G391" s="278"/>
      <c r="H391" s="278"/>
      <c r="I391" s="278"/>
      <c r="J391" s="278"/>
      <c r="K391" s="278"/>
      <c r="L391" s="278"/>
    </row>
    <row r="392" spans="1:12" s="135" customFormat="1" ht="20.100000000000001" customHeight="1">
      <c r="A392" s="399" t="s">
        <v>234</v>
      </c>
      <c r="B392" s="646">
        <v>230354</v>
      </c>
      <c r="C392" s="646">
        <v>530271</v>
      </c>
      <c r="D392" s="646">
        <v>521156</v>
      </c>
      <c r="E392" s="290">
        <v>767713</v>
      </c>
      <c r="F392" s="278"/>
      <c r="G392" s="278"/>
      <c r="H392" s="278"/>
      <c r="I392" s="278"/>
      <c r="J392" s="278"/>
      <c r="K392" s="278"/>
      <c r="L392" s="278"/>
    </row>
    <row r="393" spans="1:12" s="135" customFormat="1" ht="20.100000000000001" customHeight="1">
      <c r="A393" s="113" t="s">
        <v>319</v>
      </c>
      <c r="B393" s="190">
        <v>113538</v>
      </c>
      <c r="C393" s="190">
        <v>263648</v>
      </c>
      <c r="D393" s="190">
        <v>257302</v>
      </c>
      <c r="E393" s="252">
        <v>384394</v>
      </c>
      <c r="F393" s="278"/>
      <c r="G393" s="278"/>
      <c r="H393" s="278"/>
      <c r="I393" s="278"/>
      <c r="J393" s="278"/>
      <c r="K393" s="278"/>
      <c r="L393" s="278"/>
    </row>
    <row r="394" spans="1:12" s="135" customFormat="1" ht="20.100000000000001" customHeight="1">
      <c r="A394" s="113" t="s">
        <v>320</v>
      </c>
      <c r="B394" s="190">
        <v>116816</v>
      </c>
      <c r="C394" s="190">
        <v>266623</v>
      </c>
      <c r="D394" s="190">
        <v>263854</v>
      </c>
      <c r="E394" s="252">
        <v>383319</v>
      </c>
      <c r="F394" s="278"/>
      <c r="G394" s="278"/>
      <c r="H394" s="278"/>
      <c r="I394" s="278"/>
      <c r="J394" s="278"/>
      <c r="K394" s="278"/>
      <c r="L394" s="278"/>
    </row>
    <row r="395" spans="1:12" s="135" customFormat="1" ht="20.100000000000001" customHeight="1">
      <c r="A395" s="89" t="s">
        <v>321</v>
      </c>
      <c r="B395" s="265"/>
      <c r="C395" s="265"/>
      <c r="D395" s="265"/>
      <c r="E395" s="141"/>
      <c r="F395" s="278"/>
      <c r="G395" s="278"/>
      <c r="H395" s="278"/>
      <c r="I395" s="278"/>
      <c r="J395" s="278"/>
      <c r="K395" s="278"/>
      <c r="L395" s="278"/>
    </row>
    <row r="396" spans="1:12" s="135" customFormat="1" ht="20.100000000000001" customHeight="1">
      <c r="A396" s="399" t="s">
        <v>234</v>
      </c>
      <c r="B396" s="646">
        <v>1823692</v>
      </c>
      <c r="C396" s="646">
        <v>4914168.0780000007</v>
      </c>
      <c r="D396" s="646">
        <v>5257808.54</v>
      </c>
      <c r="E396" s="290">
        <v>4150196.59131</v>
      </c>
      <c r="F396" s="278"/>
      <c r="G396" s="278"/>
      <c r="H396" s="278"/>
      <c r="I396" s="278"/>
      <c r="J396" s="278"/>
      <c r="K396" s="278"/>
      <c r="L396" s="278"/>
    </row>
    <row r="397" spans="1:12" s="135" customFormat="1" ht="20.100000000000001" customHeight="1">
      <c r="A397" s="113" t="s">
        <v>319</v>
      </c>
      <c r="B397" s="190">
        <v>1803626</v>
      </c>
      <c r="C397" s="190">
        <v>4801450.1900000004</v>
      </c>
      <c r="D397" s="190">
        <v>5173362.5480000004</v>
      </c>
      <c r="E397" s="252">
        <v>3971806.18695</v>
      </c>
      <c r="F397" s="278"/>
      <c r="G397" s="278"/>
      <c r="H397" s="278"/>
      <c r="I397" s="278"/>
      <c r="J397" s="278"/>
      <c r="K397" s="278"/>
      <c r="L397" s="278"/>
    </row>
    <row r="398" spans="1:12" s="135" customFormat="1" ht="20.100000000000001" customHeight="1">
      <c r="A398" s="113" t="s">
        <v>320</v>
      </c>
      <c r="B398" s="190">
        <v>20066</v>
      </c>
      <c r="C398" s="190">
        <v>112717.88800000001</v>
      </c>
      <c r="D398" s="190">
        <v>84445.991999999998</v>
      </c>
      <c r="E398" s="252">
        <v>178390.40436000002</v>
      </c>
      <c r="F398" s="278"/>
      <c r="G398" s="278"/>
      <c r="H398" s="278"/>
      <c r="I398" s="278"/>
      <c r="J398" s="278"/>
      <c r="K398" s="278"/>
      <c r="L398" s="278"/>
    </row>
    <row r="399" spans="1:12" s="135" customFormat="1" ht="20.100000000000001" customHeight="1">
      <c r="A399" s="89" t="s">
        <v>322</v>
      </c>
      <c r="B399" s="265"/>
      <c r="C399" s="265"/>
      <c r="D399" s="265"/>
      <c r="E399" s="141"/>
      <c r="F399" s="278"/>
      <c r="G399" s="278"/>
      <c r="H399" s="278"/>
      <c r="I399" s="278"/>
      <c r="J399" s="278"/>
      <c r="K399" s="278"/>
      <c r="L399" s="278"/>
    </row>
    <row r="400" spans="1:12" s="135" customFormat="1" ht="20.100000000000001" customHeight="1">
      <c r="A400" s="399" t="s">
        <v>234</v>
      </c>
      <c r="B400" s="646">
        <v>48718</v>
      </c>
      <c r="C400" s="646">
        <v>37951</v>
      </c>
      <c r="D400" s="646">
        <v>62352</v>
      </c>
      <c r="E400" s="290">
        <v>56510</v>
      </c>
      <c r="F400" s="278"/>
      <c r="G400" s="278"/>
      <c r="H400" s="278"/>
      <c r="I400" s="278"/>
      <c r="J400" s="278"/>
      <c r="K400" s="278"/>
      <c r="L400" s="278"/>
    </row>
    <row r="401" spans="1:12" s="135" customFormat="1" ht="20.100000000000001" customHeight="1">
      <c r="A401" s="113" t="s">
        <v>319</v>
      </c>
      <c r="B401" s="190">
        <v>43446</v>
      </c>
      <c r="C401" s="190">
        <v>37078</v>
      </c>
      <c r="D401" s="190">
        <v>61910</v>
      </c>
      <c r="E401" s="252">
        <v>56318</v>
      </c>
      <c r="F401" s="278"/>
      <c r="G401" s="278"/>
      <c r="H401" s="278"/>
      <c r="I401" s="278"/>
      <c r="J401" s="278"/>
      <c r="K401" s="278"/>
      <c r="L401" s="278"/>
    </row>
    <row r="402" spans="1:12" s="135" customFormat="1" ht="20.100000000000001" customHeight="1">
      <c r="A402" s="109" t="s">
        <v>320</v>
      </c>
      <c r="B402" s="189">
        <v>5272</v>
      </c>
      <c r="C402" s="189">
        <v>873</v>
      </c>
      <c r="D402" s="189">
        <v>442</v>
      </c>
      <c r="E402" s="269">
        <v>192</v>
      </c>
      <c r="F402" s="278"/>
      <c r="G402" s="278"/>
      <c r="H402" s="278"/>
      <c r="I402" s="278"/>
      <c r="J402" s="278"/>
      <c r="K402" s="278"/>
      <c r="L402" s="278"/>
    </row>
    <row r="403" spans="1:12" s="41" customFormat="1" ht="15" customHeight="1">
      <c r="A403" s="138" t="s">
        <v>323</v>
      </c>
      <c r="B403" s="405"/>
      <c r="C403" s="405"/>
      <c r="D403" s="405"/>
      <c r="E403" s="294"/>
      <c r="F403" s="361"/>
      <c r="G403" s="361"/>
      <c r="H403" s="361"/>
      <c r="I403" s="361"/>
      <c r="J403" s="361"/>
      <c r="K403" s="361"/>
      <c r="L403" s="361"/>
    </row>
    <row r="404" spans="1:12" s="41" customFormat="1" ht="15" customHeight="1">
      <c r="A404" s="104" t="s">
        <v>806</v>
      </c>
      <c r="B404" s="405"/>
      <c r="C404" s="405"/>
      <c r="D404" s="405"/>
      <c r="E404" s="294"/>
      <c r="F404" s="361"/>
      <c r="G404" s="361"/>
      <c r="H404" s="361"/>
      <c r="I404" s="361"/>
      <c r="J404" s="361"/>
      <c r="K404" s="361"/>
      <c r="L404" s="361"/>
    </row>
    <row r="405" spans="1:12" s="41" customFormat="1" ht="15" customHeight="1">
      <c r="A405" s="138"/>
      <c r="B405" s="405"/>
      <c r="C405" s="405"/>
      <c r="D405" s="405"/>
      <c r="E405" s="294"/>
      <c r="F405" s="361"/>
      <c r="G405" s="361"/>
      <c r="H405" s="361"/>
      <c r="I405" s="361"/>
      <c r="J405" s="361"/>
      <c r="K405" s="361"/>
      <c r="L405" s="361"/>
    </row>
    <row r="406" spans="1:12" ht="20.100000000000001" customHeight="1">
      <c r="A406" s="567" t="s">
        <v>815</v>
      </c>
      <c r="B406" s="406"/>
      <c r="C406" s="406"/>
      <c r="D406" s="406"/>
      <c r="E406" s="39"/>
    </row>
    <row r="407" spans="1:12" s="135" customFormat="1" ht="20.100000000000001" customHeight="1">
      <c r="A407" s="122" t="s">
        <v>232</v>
      </c>
      <c r="B407" s="27">
        <v>2007</v>
      </c>
      <c r="C407" s="27">
        <v>2009</v>
      </c>
      <c r="D407" s="27">
        <v>2010</v>
      </c>
      <c r="E407" s="27">
        <v>2011</v>
      </c>
      <c r="F407" s="278"/>
      <c r="G407" s="278"/>
      <c r="H407" s="278"/>
      <c r="I407" s="278"/>
      <c r="J407" s="278"/>
      <c r="K407" s="278"/>
      <c r="L407" s="278"/>
    </row>
    <row r="408" spans="1:12" s="135" customFormat="1" ht="20.100000000000001" customHeight="1">
      <c r="A408" s="610" t="s">
        <v>464</v>
      </c>
      <c r="B408" s="90">
        <v>2452</v>
      </c>
      <c r="C408" s="90">
        <v>2123</v>
      </c>
      <c r="D408" s="90">
        <v>2086</v>
      </c>
      <c r="E408" s="90">
        <v>2244</v>
      </c>
      <c r="F408" s="278"/>
      <c r="G408" s="278"/>
      <c r="H408" s="278"/>
      <c r="I408" s="278"/>
      <c r="J408" s="278"/>
      <c r="K408" s="278"/>
      <c r="L408" s="278"/>
    </row>
    <row r="409" spans="1:12" s="135" customFormat="1" ht="20.100000000000001" customHeight="1">
      <c r="A409" s="610" t="s">
        <v>466</v>
      </c>
      <c r="B409" s="91">
        <v>2406.2187500000655</v>
      </c>
      <c r="C409" s="91">
        <v>2834.3256944444947</v>
      </c>
      <c r="D409" s="91">
        <v>3344.9069444444758</v>
      </c>
      <c r="E409" s="91" t="s">
        <v>717</v>
      </c>
      <c r="F409" s="278"/>
      <c r="G409" s="278"/>
      <c r="H409" s="278"/>
      <c r="I409" s="278"/>
      <c r="J409" s="278"/>
      <c r="K409" s="278"/>
      <c r="L409" s="278"/>
    </row>
    <row r="410" spans="1:12" s="135" customFormat="1" ht="20.100000000000001" customHeight="1">
      <c r="A410" s="610" t="s">
        <v>465</v>
      </c>
      <c r="B410" s="92">
        <v>0.98132901712890108</v>
      </c>
      <c r="C410" s="92">
        <v>1.3350568508923668</v>
      </c>
      <c r="D410" s="92">
        <v>1.6035028496857506</v>
      </c>
      <c r="E410" s="92">
        <v>1.23</v>
      </c>
      <c r="F410" s="278"/>
      <c r="G410" s="278"/>
      <c r="H410" s="278"/>
      <c r="I410" s="278"/>
      <c r="J410" s="278"/>
      <c r="K410" s="278"/>
      <c r="L410" s="278"/>
    </row>
    <row r="411" spans="1:12" s="135" customFormat="1" ht="20.100000000000001" customHeight="1">
      <c r="A411" s="610" t="s">
        <v>467</v>
      </c>
      <c r="B411" s="91">
        <v>2496.72986111106</v>
      </c>
      <c r="C411" s="91">
        <v>3391.8243055552884</v>
      </c>
      <c r="D411" s="91">
        <v>3469.4993055556497</v>
      </c>
      <c r="E411" s="93" t="s">
        <v>718</v>
      </c>
      <c r="F411" s="278"/>
      <c r="G411" s="278"/>
      <c r="H411" s="278"/>
      <c r="I411" s="278"/>
      <c r="J411" s="278"/>
      <c r="K411" s="278"/>
      <c r="L411" s="278"/>
    </row>
    <row r="412" spans="1:12" s="135" customFormat="1" ht="20.100000000000001" customHeight="1">
      <c r="A412" s="61" t="s">
        <v>502</v>
      </c>
      <c r="B412" s="94">
        <v>29225425</v>
      </c>
      <c r="C412" s="94">
        <v>36592129</v>
      </c>
      <c r="D412" s="94">
        <v>41123157</v>
      </c>
      <c r="E412" s="94">
        <v>41878310</v>
      </c>
      <c r="F412" s="278"/>
      <c r="G412" s="278"/>
      <c r="H412" s="278"/>
      <c r="I412" s="278"/>
      <c r="J412" s="278"/>
      <c r="K412" s="278"/>
      <c r="L412" s="278"/>
    </row>
    <row r="413" spans="1:12" s="41" customFormat="1" ht="15" customHeight="1">
      <c r="A413" s="138" t="s">
        <v>323</v>
      </c>
      <c r="B413" s="405"/>
      <c r="C413" s="405"/>
      <c r="D413" s="405"/>
      <c r="E413" s="294"/>
      <c r="F413" s="361"/>
      <c r="G413" s="361"/>
      <c r="H413" s="361"/>
      <c r="I413" s="361"/>
      <c r="J413" s="361"/>
      <c r="K413" s="361"/>
      <c r="L413" s="361"/>
    </row>
    <row r="414" spans="1:12" s="41" customFormat="1" ht="15" customHeight="1">
      <c r="A414" s="161"/>
      <c r="B414" s="161"/>
      <c r="C414" s="161"/>
      <c r="D414" s="161"/>
      <c r="E414" s="138"/>
      <c r="F414" s="361"/>
      <c r="G414" s="361"/>
      <c r="H414" s="361"/>
      <c r="I414" s="361"/>
      <c r="J414" s="361"/>
      <c r="K414" s="361"/>
      <c r="L414" s="361"/>
    </row>
    <row r="415" spans="1:12" ht="20.100000000000001" customHeight="1">
      <c r="A415" s="567" t="s">
        <v>742</v>
      </c>
      <c r="B415" s="38"/>
      <c r="C415" s="38"/>
      <c r="D415" s="38"/>
      <c r="E415" s="39"/>
    </row>
    <row r="416" spans="1:12" s="135" customFormat="1" ht="15" customHeight="1">
      <c r="A416" s="2562" t="s">
        <v>496</v>
      </c>
      <c r="B416" s="2609">
        <v>2010</v>
      </c>
      <c r="C416" s="2609"/>
      <c r="D416" s="2609">
        <v>2011</v>
      </c>
      <c r="E416" s="2609"/>
      <c r="F416" s="278"/>
      <c r="G416" s="278"/>
      <c r="H416" s="278"/>
      <c r="I416" s="278"/>
      <c r="J416" s="278"/>
      <c r="K416" s="278"/>
      <c r="L416" s="278"/>
    </row>
    <row r="417" spans="1:12" s="135" customFormat="1" ht="15" customHeight="1">
      <c r="A417" s="2563"/>
      <c r="B417" s="571" t="s">
        <v>324</v>
      </c>
      <c r="C417" s="571" t="s">
        <v>325</v>
      </c>
      <c r="D417" s="571" t="s">
        <v>324</v>
      </c>
      <c r="E417" s="571" t="s">
        <v>325</v>
      </c>
      <c r="F417" s="278"/>
      <c r="G417" s="278"/>
      <c r="H417" s="278"/>
      <c r="I417" s="278"/>
      <c r="J417" s="278"/>
      <c r="K417" s="278"/>
      <c r="L417" s="278"/>
    </row>
    <row r="418" spans="1:12" s="135" customFormat="1" ht="27" customHeight="1">
      <c r="A418" s="89" t="s">
        <v>234</v>
      </c>
      <c r="B418" s="290">
        <v>257302</v>
      </c>
      <c r="C418" s="290">
        <v>261543</v>
      </c>
      <c r="D418" s="290">
        <v>384394</v>
      </c>
      <c r="E418" s="251">
        <v>379966</v>
      </c>
      <c r="F418" s="278"/>
      <c r="G418" s="278"/>
      <c r="H418" s="278"/>
      <c r="I418" s="278"/>
      <c r="J418" s="278"/>
      <c r="K418" s="278"/>
      <c r="L418" s="278"/>
    </row>
    <row r="419" spans="1:12" s="135" customFormat="1" ht="27" customHeight="1">
      <c r="A419" s="113" t="s">
        <v>326</v>
      </c>
      <c r="B419" s="252">
        <v>55296</v>
      </c>
      <c r="C419" s="252">
        <v>195730</v>
      </c>
      <c r="D419" s="252">
        <v>138691</v>
      </c>
      <c r="E419" s="252">
        <v>259913</v>
      </c>
      <c r="F419" s="278"/>
      <c r="G419" s="278"/>
      <c r="H419" s="278"/>
      <c r="I419" s="278"/>
      <c r="J419" s="278"/>
      <c r="K419" s="278"/>
      <c r="L419" s="278"/>
    </row>
    <row r="420" spans="1:12" s="135" customFormat="1" ht="27" customHeight="1">
      <c r="A420" s="265" t="s">
        <v>327</v>
      </c>
      <c r="B420" s="252">
        <v>4381</v>
      </c>
      <c r="C420" s="252">
        <v>5009</v>
      </c>
      <c r="D420" s="252">
        <v>5398</v>
      </c>
      <c r="E420" s="252">
        <v>5074</v>
      </c>
      <c r="F420" s="278"/>
      <c r="G420" s="278"/>
      <c r="H420" s="278"/>
      <c r="I420" s="278"/>
      <c r="J420" s="278"/>
      <c r="K420" s="278"/>
      <c r="L420" s="278"/>
    </row>
    <row r="421" spans="1:12" s="135" customFormat="1" ht="27" customHeight="1">
      <c r="A421" s="265" t="s">
        <v>497</v>
      </c>
      <c r="B421" s="252">
        <v>849</v>
      </c>
      <c r="C421" s="252">
        <v>5742</v>
      </c>
      <c r="D421" s="252">
        <v>589</v>
      </c>
      <c r="E421" s="252">
        <v>5165</v>
      </c>
      <c r="F421" s="278"/>
      <c r="G421" s="278"/>
      <c r="H421" s="278"/>
      <c r="I421" s="278"/>
      <c r="J421" s="278"/>
      <c r="K421" s="278"/>
      <c r="L421" s="278"/>
    </row>
    <row r="422" spans="1:12" s="135" customFormat="1" ht="27" customHeight="1">
      <c r="A422" s="265" t="s">
        <v>328</v>
      </c>
      <c r="B422" s="252">
        <v>6098</v>
      </c>
      <c r="C422" s="252">
        <v>11058</v>
      </c>
      <c r="D422" s="252">
        <v>8413</v>
      </c>
      <c r="E422" s="252">
        <v>17220</v>
      </c>
      <c r="F422" s="278"/>
      <c r="G422" s="278"/>
      <c r="H422" s="278"/>
      <c r="I422" s="278"/>
      <c r="J422" s="278"/>
      <c r="K422" s="278"/>
      <c r="L422" s="278"/>
    </row>
    <row r="423" spans="1:12" s="135" customFormat="1" ht="27" customHeight="1">
      <c r="A423" s="265" t="s">
        <v>329</v>
      </c>
      <c r="B423" s="252">
        <v>13826</v>
      </c>
      <c r="C423" s="252">
        <v>8581</v>
      </c>
      <c r="D423" s="252">
        <v>13854</v>
      </c>
      <c r="E423" s="252">
        <v>19578</v>
      </c>
      <c r="F423" s="278"/>
      <c r="G423" s="278"/>
      <c r="H423" s="278"/>
      <c r="I423" s="278"/>
      <c r="J423" s="278"/>
      <c r="K423" s="278"/>
      <c r="L423" s="278"/>
    </row>
    <row r="424" spans="1:12" s="135" customFormat="1" ht="27" customHeight="1">
      <c r="A424" s="265" t="s">
        <v>330</v>
      </c>
      <c r="B424" s="252">
        <v>31101</v>
      </c>
      <c r="C424" s="252">
        <v>16906</v>
      </c>
      <c r="D424" s="252">
        <v>32551</v>
      </c>
      <c r="E424" s="252">
        <v>36756</v>
      </c>
      <c r="F424" s="278"/>
      <c r="G424" s="278"/>
      <c r="H424" s="278"/>
      <c r="I424" s="278"/>
      <c r="J424" s="278"/>
      <c r="K424" s="278"/>
      <c r="L424" s="278"/>
    </row>
    <row r="425" spans="1:12" s="135" customFormat="1" ht="27" customHeight="1">
      <c r="A425" s="265" t="s">
        <v>331</v>
      </c>
      <c r="B425" s="252">
        <v>9179</v>
      </c>
      <c r="C425" s="252">
        <v>5033</v>
      </c>
      <c r="D425" s="252">
        <v>3186</v>
      </c>
      <c r="E425" s="252">
        <v>6536</v>
      </c>
      <c r="F425" s="278"/>
      <c r="G425" s="278"/>
      <c r="H425" s="278"/>
      <c r="I425" s="278"/>
      <c r="J425" s="278"/>
      <c r="K425" s="278"/>
      <c r="L425" s="278"/>
    </row>
    <row r="426" spans="1:12" s="135" customFormat="1" ht="27" customHeight="1">
      <c r="A426" s="265" t="s">
        <v>139</v>
      </c>
      <c r="B426" s="252">
        <v>1619</v>
      </c>
      <c r="C426" s="252">
        <v>667</v>
      </c>
      <c r="D426" s="252">
        <v>1726</v>
      </c>
      <c r="E426" s="252">
        <v>916</v>
      </c>
      <c r="F426" s="278"/>
      <c r="G426" s="278"/>
      <c r="H426" s="278"/>
      <c r="I426" s="278"/>
      <c r="J426" s="278"/>
      <c r="K426" s="278"/>
      <c r="L426" s="278"/>
    </row>
    <row r="427" spans="1:12" s="135" customFormat="1" ht="27" customHeight="1">
      <c r="A427" s="265" t="s">
        <v>401</v>
      </c>
      <c r="B427" s="252">
        <v>4521</v>
      </c>
      <c r="C427" s="252">
        <v>1355</v>
      </c>
      <c r="D427" s="252">
        <v>13525</v>
      </c>
      <c r="E427" s="252">
        <v>2111</v>
      </c>
      <c r="F427" s="278"/>
      <c r="G427" s="278"/>
      <c r="H427" s="278"/>
      <c r="I427" s="278"/>
      <c r="J427" s="278"/>
      <c r="K427" s="278"/>
      <c r="L427" s="278"/>
    </row>
    <row r="428" spans="1:12" s="135" customFormat="1" ht="27" customHeight="1">
      <c r="A428" s="265" t="s">
        <v>402</v>
      </c>
      <c r="B428" s="252">
        <v>208</v>
      </c>
      <c r="C428" s="252">
        <v>196</v>
      </c>
      <c r="D428" s="252">
        <v>177</v>
      </c>
      <c r="E428" s="252">
        <v>115</v>
      </c>
      <c r="F428" s="278"/>
      <c r="G428" s="278"/>
      <c r="H428" s="278"/>
      <c r="I428" s="278"/>
      <c r="J428" s="278"/>
      <c r="K428" s="278"/>
      <c r="L428" s="278"/>
    </row>
    <row r="429" spans="1:12" s="135" customFormat="1" ht="27" customHeight="1">
      <c r="A429" s="265" t="s">
        <v>399</v>
      </c>
      <c r="B429" s="252">
        <v>29338</v>
      </c>
      <c r="C429" s="252">
        <v>1280</v>
      </c>
      <c r="D429" s="252">
        <v>23654</v>
      </c>
      <c r="E429" s="252">
        <v>2034</v>
      </c>
      <c r="F429" s="278"/>
      <c r="G429" s="278"/>
      <c r="H429" s="278"/>
      <c r="I429" s="278"/>
      <c r="J429" s="278"/>
      <c r="K429" s="278"/>
      <c r="L429" s="278"/>
    </row>
    <row r="430" spans="1:12" s="135" customFormat="1" ht="27" customHeight="1">
      <c r="A430" s="265" t="s">
        <v>332</v>
      </c>
      <c r="B430" s="252">
        <v>47148</v>
      </c>
      <c r="C430" s="252">
        <v>2772</v>
      </c>
      <c r="D430" s="252">
        <v>66872</v>
      </c>
      <c r="E430" s="252">
        <v>2575</v>
      </c>
      <c r="F430" s="278"/>
      <c r="G430" s="278"/>
      <c r="H430" s="278"/>
      <c r="I430" s="278"/>
      <c r="J430" s="278"/>
      <c r="K430" s="278"/>
      <c r="L430" s="278"/>
    </row>
    <row r="431" spans="1:12" s="135" customFormat="1" ht="27" customHeight="1">
      <c r="A431" s="265" t="s">
        <v>333</v>
      </c>
      <c r="B431" s="252">
        <v>916</v>
      </c>
      <c r="C431" s="252">
        <v>59</v>
      </c>
      <c r="D431" s="252">
        <v>613</v>
      </c>
      <c r="E431" s="252">
        <v>83</v>
      </c>
      <c r="F431" s="278"/>
      <c r="G431" s="278"/>
      <c r="H431" s="278"/>
      <c r="I431" s="278"/>
      <c r="J431" s="278"/>
      <c r="K431" s="278"/>
      <c r="L431" s="278"/>
    </row>
    <row r="432" spans="1:12" s="135" customFormat="1" ht="27" customHeight="1">
      <c r="A432" s="265" t="s">
        <v>400</v>
      </c>
      <c r="B432" s="252">
        <v>3996</v>
      </c>
      <c r="C432" s="252">
        <v>14</v>
      </c>
      <c r="D432" s="252">
        <v>8181</v>
      </c>
      <c r="E432" s="252">
        <v>38</v>
      </c>
      <c r="F432" s="278"/>
      <c r="G432" s="278"/>
      <c r="H432" s="278"/>
      <c r="I432" s="278"/>
      <c r="J432" s="278"/>
      <c r="K432" s="278"/>
      <c r="L432" s="278"/>
    </row>
    <row r="433" spans="1:12" s="135" customFormat="1" ht="27" customHeight="1">
      <c r="A433" s="265" t="s">
        <v>316</v>
      </c>
      <c r="B433" s="252">
        <v>45809</v>
      </c>
      <c r="C433" s="252">
        <v>970</v>
      </c>
      <c r="D433" s="252">
        <v>63366</v>
      </c>
      <c r="E433" s="252">
        <v>1991</v>
      </c>
      <c r="F433" s="278"/>
      <c r="G433" s="278"/>
      <c r="H433" s="278"/>
      <c r="I433" s="278"/>
      <c r="J433" s="278"/>
      <c r="K433" s="278"/>
      <c r="L433" s="278"/>
    </row>
    <row r="434" spans="1:12" s="135" customFormat="1" ht="27" customHeight="1">
      <c r="A434" s="265" t="s">
        <v>334</v>
      </c>
      <c r="B434" s="252">
        <v>1</v>
      </c>
      <c r="C434" s="252">
        <v>50</v>
      </c>
      <c r="D434" s="252">
        <v>0</v>
      </c>
      <c r="E434" s="252">
        <v>126</v>
      </c>
      <c r="F434" s="278"/>
      <c r="G434" s="278"/>
      <c r="H434" s="278"/>
      <c r="I434" s="278"/>
      <c r="J434" s="278"/>
      <c r="K434" s="278"/>
      <c r="L434" s="278"/>
    </row>
    <row r="435" spans="1:12" s="135" customFormat="1" ht="27" customHeight="1">
      <c r="A435" s="265" t="s">
        <v>335</v>
      </c>
      <c r="B435" s="252">
        <v>611</v>
      </c>
      <c r="C435" s="252">
        <v>103</v>
      </c>
      <c r="D435" s="252">
        <v>583</v>
      </c>
      <c r="E435" s="252">
        <v>141</v>
      </c>
      <c r="F435" s="278"/>
      <c r="G435" s="278"/>
      <c r="H435" s="278"/>
      <c r="I435" s="278"/>
      <c r="J435" s="278"/>
      <c r="K435" s="278"/>
      <c r="L435" s="278"/>
    </row>
    <row r="436" spans="1:12" s="135" customFormat="1" ht="27" customHeight="1">
      <c r="A436" s="265" t="s">
        <v>317</v>
      </c>
      <c r="B436" s="252">
        <v>1504</v>
      </c>
      <c r="C436" s="252">
        <v>141</v>
      </c>
      <c r="D436" s="252">
        <v>1717</v>
      </c>
      <c r="E436" s="252">
        <v>207</v>
      </c>
      <c r="F436" s="278"/>
      <c r="G436" s="278"/>
      <c r="H436" s="278"/>
      <c r="I436" s="278"/>
      <c r="J436" s="278"/>
      <c r="K436" s="278"/>
      <c r="L436" s="278"/>
    </row>
    <row r="437" spans="1:12" s="135" customFormat="1" ht="27" customHeight="1">
      <c r="A437" s="265" t="s">
        <v>132</v>
      </c>
      <c r="B437" s="252">
        <v>898</v>
      </c>
      <c r="C437" s="252">
        <v>440</v>
      </c>
      <c r="D437" s="252">
        <v>1296</v>
      </c>
      <c r="E437" s="252">
        <v>550</v>
      </c>
      <c r="F437" s="278"/>
      <c r="G437" s="278"/>
      <c r="H437" s="278"/>
      <c r="I437" s="278"/>
      <c r="J437" s="278"/>
      <c r="K437" s="278"/>
      <c r="L437" s="278"/>
    </row>
    <row r="438" spans="1:12" s="135" customFormat="1" ht="27" customHeight="1">
      <c r="A438" s="109" t="s">
        <v>87</v>
      </c>
      <c r="B438" s="269">
        <v>3</v>
      </c>
      <c r="C438" s="269">
        <v>5437</v>
      </c>
      <c r="D438" s="269">
        <v>2</v>
      </c>
      <c r="E438" s="269">
        <v>18837</v>
      </c>
      <c r="F438" s="278"/>
      <c r="G438" s="278"/>
      <c r="H438" s="278"/>
      <c r="I438" s="278"/>
      <c r="J438" s="278"/>
      <c r="K438" s="278"/>
      <c r="L438" s="278"/>
    </row>
    <row r="439" spans="1:12" ht="15">
      <c r="A439" s="88" t="s">
        <v>336</v>
      </c>
      <c r="B439" s="400"/>
      <c r="C439" s="400"/>
      <c r="D439" s="400"/>
      <c r="E439" s="252"/>
    </row>
    <row r="440" spans="1:12" ht="15">
      <c r="A440" s="30" t="s">
        <v>514</v>
      </c>
      <c r="B440" s="400"/>
      <c r="C440" s="400"/>
      <c r="D440" s="400"/>
      <c r="E440" s="252"/>
    </row>
    <row r="441" spans="1:12" ht="20.100000000000001" customHeight="1">
      <c r="A441" s="567" t="s">
        <v>719</v>
      </c>
      <c r="B441" s="406"/>
      <c r="C441" s="406"/>
      <c r="D441" s="406"/>
      <c r="E441" s="39"/>
    </row>
    <row r="442" spans="1:12" s="135" customFormat="1" ht="20.100000000000001" customHeight="1">
      <c r="A442" s="122" t="s">
        <v>232</v>
      </c>
      <c r="B442" s="27">
        <v>2005</v>
      </c>
      <c r="C442" s="27">
        <v>2009</v>
      </c>
      <c r="D442" s="27">
        <v>2010</v>
      </c>
      <c r="E442" s="27">
        <v>2011</v>
      </c>
      <c r="F442" s="278"/>
      <c r="G442" s="278"/>
      <c r="H442" s="278"/>
      <c r="I442" s="278"/>
      <c r="J442" s="278"/>
      <c r="K442" s="278"/>
      <c r="L442" s="278"/>
    </row>
    <row r="443" spans="1:12" s="135" customFormat="1" ht="20.100000000000001" customHeight="1">
      <c r="A443" s="610" t="s">
        <v>492</v>
      </c>
      <c r="B443" s="90">
        <v>22</v>
      </c>
      <c r="C443" s="90">
        <v>34</v>
      </c>
      <c r="D443" s="90">
        <v>35</v>
      </c>
      <c r="E443" s="90">
        <v>26</v>
      </c>
      <c r="F443" s="278"/>
      <c r="G443" s="278"/>
      <c r="H443" s="278"/>
      <c r="I443" s="278"/>
      <c r="J443" s="278"/>
      <c r="K443" s="278"/>
      <c r="L443" s="278"/>
    </row>
    <row r="444" spans="1:12" s="135" customFormat="1" ht="20.100000000000001" customHeight="1">
      <c r="A444" s="610" t="s">
        <v>493</v>
      </c>
      <c r="B444" s="407">
        <v>100516</v>
      </c>
      <c r="C444" s="407">
        <v>127627</v>
      </c>
      <c r="D444" s="407">
        <v>132480</v>
      </c>
      <c r="E444" s="407">
        <v>112498</v>
      </c>
      <c r="F444" s="278"/>
      <c r="G444" s="278"/>
      <c r="H444" s="278"/>
      <c r="I444" s="278"/>
      <c r="J444" s="278"/>
      <c r="K444" s="278"/>
      <c r="L444" s="278"/>
    </row>
    <row r="445" spans="1:12" s="135" customFormat="1" ht="20.100000000000001" customHeight="1">
      <c r="A445" s="61" t="s">
        <v>494</v>
      </c>
      <c r="B445" s="94">
        <v>341</v>
      </c>
      <c r="C445" s="94">
        <v>227</v>
      </c>
      <c r="D445" s="94">
        <v>182</v>
      </c>
      <c r="E445" s="94">
        <v>113</v>
      </c>
      <c r="F445" s="278"/>
      <c r="G445" s="278"/>
      <c r="H445" s="278"/>
      <c r="I445" s="278"/>
      <c r="J445" s="278"/>
      <c r="K445" s="278"/>
      <c r="L445" s="278"/>
    </row>
    <row r="446" spans="1:12" s="41" customFormat="1" ht="15" customHeight="1">
      <c r="A446" s="138" t="s">
        <v>343</v>
      </c>
      <c r="B446" s="405"/>
      <c r="C446" s="405"/>
      <c r="D446" s="405"/>
      <c r="E446" s="294"/>
      <c r="F446" s="361"/>
      <c r="G446" s="361"/>
      <c r="H446" s="361"/>
      <c r="I446" s="361"/>
      <c r="J446" s="361"/>
      <c r="K446" s="361"/>
      <c r="L446" s="361"/>
    </row>
    <row r="447" spans="1:12" ht="15" customHeight="1"/>
    <row r="448" spans="1:12" ht="20.100000000000001" customHeight="1">
      <c r="A448" s="567" t="s">
        <v>743</v>
      </c>
      <c r="B448" s="567"/>
      <c r="C448" s="567"/>
      <c r="D448" s="567"/>
      <c r="E448" s="567"/>
    </row>
    <row r="449" spans="1:12" s="135" customFormat="1" ht="20.100000000000001" customHeight="1">
      <c r="A449" s="26" t="s">
        <v>471</v>
      </c>
      <c r="B449" s="27">
        <v>2008</v>
      </c>
      <c r="C449" s="27">
        <v>2009</v>
      </c>
      <c r="D449" s="27">
        <v>2010</v>
      </c>
      <c r="E449" s="26">
        <v>2011</v>
      </c>
      <c r="F449" s="278"/>
      <c r="G449" s="278"/>
      <c r="H449" s="278"/>
      <c r="I449" s="278"/>
      <c r="J449" s="278"/>
      <c r="K449" s="278"/>
      <c r="L449" s="278"/>
    </row>
    <row r="450" spans="1:12" s="135" customFormat="1" ht="20.100000000000001" customHeight="1">
      <c r="A450" s="43" t="s">
        <v>344</v>
      </c>
      <c r="B450" s="646"/>
      <c r="C450" s="646"/>
      <c r="D450" s="646"/>
      <c r="E450" s="290"/>
      <c r="F450" s="278"/>
      <c r="G450" s="278"/>
      <c r="H450" s="278"/>
      <c r="I450" s="278"/>
      <c r="J450" s="278"/>
      <c r="K450" s="278"/>
      <c r="L450" s="278"/>
    </row>
    <row r="451" spans="1:12" s="135" customFormat="1" ht="20.100000000000001" customHeight="1">
      <c r="A451" s="75" t="s">
        <v>345</v>
      </c>
      <c r="B451" s="677">
        <v>152445</v>
      </c>
      <c r="C451" s="677">
        <v>859653</v>
      </c>
      <c r="D451" s="677">
        <v>795225</v>
      </c>
      <c r="E451" s="257">
        <v>669921</v>
      </c>
      <c r="F451" s="278"/>
      <c r="G451" s="278"/>
      <c r="H451" s="278"/>
      <c r="I451" s="278"/>
      <c r="J451" s="278"/>
      <c r="K451" s="278"/>
      <c r="L451" s="278"/>
    </row>
    <row r="452" spans="1:12" s="135" customFormat="1" ht="20.100000000000001" customHeight="1">
      <c r="A452" s="113" t="s">
        <v>346</v>
      </c>
      <c r="B452" s="190">
        <v>79502</v>
      </c>
      <c r="C452" s="190">
        <v>157708</v>
      </c>
      <c r="D452" s="190">
        <v>151048</v>
      </c>
      <c r="E452" s="252">
        <v>208682</v>
      </c>
      <c r="F452" s="278"/>
      <c r="G452" s="278"/>
      <c r="H452" s="278"/>
      <c r="I452" s="278"/>
      <c r="J452" s="278"/>
      <c r="K452" s="278"/>
      <c r="L452" s="278"/>
    </row>
    <row r="453" spans="1:12" s="135" customFormat="1" ht="20.100000000000001" customHeight="1">
      <c r="A453" s="113" t="s">
        <v>347</v>
      </c>
      <c r="B453" s="190">
        <v>200967</v>
      </c>
      <c r="C453" s="190">
        <v>188737</v>
      </c>
      <c r="D453" s="190">
        <v>148653</v>
      </c>
      <c r="E453" s="252">
        <v>147849</v>
      </c>
      <c r="F453" s="278"/>
      <c r="G453" s="278"/>
      <c r="H453" s="278"/>
      <c r="I453" s="278"/>
      <c r="J453" s="278"/>
      <c r="K453" s="278"/>
      <c r="L453" s="278"/>
    </row>
    <row r="454" spans="1:12" s="135" customFormat="1" ht="20.100000000000001" customHeight="1">
      <c r="A454" s="399" t="s">
        <v>348</v>
      </c>
      <c r="B454" s="190"/>
      <c r="C454" s="190"/>
      <c r="D454" s="190"/>
      <c r="E454" s="252"/>
      <c r="F454" s="278"/>
      <c r="G454" s="278"/>
      <c r="H454" s="278"/>
      <c r="I454" s="278"/>
      <c r="J454" s="278"/>
      <c r="K454" s="278"/>
      <c r="L454" s="278"/>
    </row>
    <row r="455" spans="1:12" s="135" customFormat="1" ht="20.100000000000001" customHeight="1">
      <c r="A455" s="75" t="s">
        <v>345</v>
      </c>
      <c r="B455" s="677">
        <v>604</v>
      </c>
      <c r="C455" s="677">
        <v>1454</v>
      </c>
      <c r="D455" s="677">
        <v>349</v>
      </c>
      <c r="E455" s="257">
        <v>390</v>
      </c>
      <c r="F455" s="278"/>
      <c r="G455" s="278"/>
      <c r="H455" s="278"/>
      <c r="I455" s="278"/>
      <c r="J455" s="278"/>
      <c r="K455" s="278"/>
      <c r="L455" s="278"/>
    </row>
    <row r="456" spans="1:12" s="135" customFormat="1" ht="20.100000000000001" customHeight="1">
      <c r="A456" s="113" t="s">
        <v>346</v>
      </c>
      <c r="B456" s="190">
        <v>23084</v>
      </c>
      <c r="C456" s="190">
        <v>23870</v>
      </c>
      <c r="D456" s="190">
        <v>23576</v>
      </c>
      <c r="E456" s="252">
        <v>31597</v>
      </c>
      <c r="F456" s="278"/>
      <c r="G456" s="278"/>
      <c r="H456" s="278"/>
      <c r="I456" s="278"/>
      <c r="J456" s="278"/>
      <c r="K456" s="278"/>
      <c r="L456" s="278"/>
    </row>
    <row r="457" spans="1:12" s="135" customFormat="1" ht="20.100000000000001" customHeight="1">
      <c r="A457" s="113" t="s">
        <v>347</v>
      </c>
      <c r="B457" s="190">
        <v>22373</v>
      </c>
      <c r="C457" s="190">
        <v>29836</v>
      </c>
      <c r="D457" s="190">
        <v>27190</v>
      </c>
      <c r="E457" s="252">
        <v>30418</v>
      </c>
      <c r="F457" s="278"/>
      <c r="G457" s="278"/>
      <c r="H457" s="278"/>
      <c r="I457" s="278"/>
      <c r="J457" s="278"/>
      <c r="K457" s="278"/>
      <c r="L457" s="278"/>
    </row>
    <row r="458" spans="1:12" s="135" customFormat="1" ht="20.100000000000001" customHeight="1">
      <c r="A458" s="399" t="s">
        <v>349</v>
      </c>
      <c r="B458" s="190"/>
      <c r="C458" s="190"/>
      <c r="D458" s="190"/>
      <c r="E458" s="252"/>
      <c r="F458" s="278"/>
      <c r="G458" s="278"/>
      <c r="H458" s="278"/>
      <c r="I458" s="278"/>
      <c r="J458" s="278"/>
      <c r="K458" s="278"/>
      <c r="L458" s="278"/>
    </row>
    <row r="459" spans="1:12" s="135" customFormat="1" ht="20.100000000000001" customHeight="1">
      <c r="A459" s="75" t="s">
        <v>345</v>
      </c>
      <c r="B459" s="677">
        <v>10005</v>
      </c>
      <c r="C459" s="677">
        <v>14184</v>
      </c>
      <c r="D459" s="677">
        <v>12634</v>
      </c>
      <c r="E459" s="257">
        <v>150033</v>
      </c>
      <c r="F459" s="278"/>
      <c r="G459" s="278"/>
      <c r="H459" s="278"/>
      <c r="I459" s="278"/>
      <c r="J459" s="278"/>
      <c r="K459" s="278"/>
      <c r="L459" s="278"/>
    </row>
    <row r="460" spans="1:12" s="135" customFormat="1" ht="20.100000000000001" customHeight="1">
      <c r="A460" s="113" t="s">
        <v>346</v>
      </c>
      <c r="B460" s="190">
        <v>51296</v>
      </c>
      <c r="C460" s="190">
        <v>56528</v>
      </c>
      <c r="D460" s="190">
        <v>62595</v>
      </c>
      <c r="E460" s="252">
        <v>61118</v>
      </c>
      <c r="F460" s="278"/>
      <c r="G460" s="278"/>
      <c r="H460" s="278"/>
      <c r="I460" s="278"/>
      <c r="J460" s="278"/>
      <c r="K460" s="278"/>
      <c r="L460" s="278"/>
    </row>
    <row r="461" spans="1:12" s="135" customFormat="1" ht="20.100000000000001" customHeight="1">
      <c r="A461" s="109" t="s">
        <v>347</v>
      </c>
      <c r="B461" s="189">
        <v>62227</v>
      </c>
      <c r="C461" s="189">
        <v>62386</v>
      </c>
      <c r="D461" s="189">
        <v>60791</v>
      </c>
      <c r="E461" s="269">
        <v>58782</v>
      </c>
      <c r="F461" s="278"/>
      <c r="G461" s="278"/>
      <c r="H461" s="278"/>
      <c r="I461" s="278"/>
      <c r="J461" s="278"/>
      <c r="K461" s="278"/>
      <c r="L461" s="278"/>
    </row>
    <row r="462" spans="1:12" s="41" customFormat="1" ht="15" customHeight="1">
      <c r="A462" s="138" t="s">
        <v>343</v>
      </c>
      <c r="B462" s="405"/>
      <c r="C462" s="405"/>
      <c r="D462" s="405"/>
      <c r="E462" s="294"/>
      <c r="F462" s="361"/>
      <c r="G462" s="361"/>
      <c r="H462" s="361"/>
      <c r="I462" s="361"/>
      <c r="J462" s="361"/>
      <c r="K462" s="361"/>
      <c r="L462" s="361"/>
    </row>
  </sheetData>
  <protectedRanges>
    <protectedRange sqref="B447:D447" name="Range1_16"/>
    <protectedRange sqref="B474:D485 B487:D498" name="Range1_1_5"/>
    <protectedRange sqref="B515:E515 C524:E524 B522:B524 C522:D523 B526:D526" name="Range1_2_3"/>
    <protectedRange sqref="B548:D549" name="Range1_1_6"/>
    <protectedRange sqref="B542:D543 B538:D539 B531:D531 B534:D535" name="Range1_4_4"/>
    <protectedRange sqref="B554:D555" name="Range2"/>
    <protectedRange sqref="B563:E566" name="Range1_2_4"/>
    <protectedRange sqref="B269:D280 B282:D293" name="Range1_1_5_1"/>
    <protectedRange sqref="B311:E311 C320:E320 B318:B320 C318:D319 B322:D322" name="Range1_2_3_1_2"/>
    <protectedRange sqref="B401:D402 B397:D398 B390:D390 B393:D394 B461:D461 B457:D458 B450:D450 B453:D454" name="Range1_4_4_1"/>
    <protectedRange sqref="C32:C36" name="Range1_13_1_2"/>
    <protectedRange sqref="B32" name="Range1_3_2"/>
  </protectedRanges>
  <mergeCells count="22">
    <mergeCell ref="A2:E2"/>
    <mergeCell ref="A233:F233"/>
    <mergeCell ref="D259:E259"/>
    <mergeCell ref="D260:E260"/>
    <mergeCell ref="D261:E261"/>
    <mergeCell ref="A235:A236"/>
    <mergeCell ref="B235:D235"/>
    <mergeCell ref="E235:E236"/>
    <mergeCell ref="A244:F244"/>
    <mergeCell ref="A246:A247"/>
    <mergeCell ref="B246:D246"/>
    <mergeCell ref="E246:E247"/>
    <mergeCell ref="B258:C258"/>
    <mergeCell ref="B259:C259"/>
    <mergeCell ref="D262:E262"/>
    <mergeCell ref="B416:C416"/>
    <mergeCell ref="D416:E416"/>
    <mergeCell ref="A416:A417"/>
    <mergeCell ref="D258:E258"/>
    <mergeCell ref="B260:C260"/>
    <mergeCell ref="B261:C261"/>
    <mergeCell ref="B262:C262"/>
  </mergeCells>
  <pageMargins left="0.7" right="0.7" top="0.75" bottom="0.56999999999999995" header="0.3" footer="0.3"/>
  <pageSetup paperSize="9" scale="82" orientation="portrait" r:id="rId1"/>
  <headerFooter>
    <oddFooter>&amp;C&amp;P</oddFooter>
  </headerFooter>
  <rowBreaks count="17" manualBreakCount="17">
    <brk id="22" max="4" man="1"/>
    <brk id="50" max="4" man="1"/>
    <brk id="85" max="4" man="1"/>
    <brk id="107" max="4" man="1"/>
    <brk id="129" max="4" man="1"/>
    <brk id="157" max="4" man="1"/>
    <brk id="207" max="4" man="1"/>
    <brk id="232" max="4" man="1"/>
    <brk id="265" max="4" man="1"/>
    <brk id="296" max="4" man="1"/>
    <brk id="325" max="4" man="1"/>
    <brk id="357" max="4" man="1"/>
    <brk id="387" max="4" man="1"/>
    <brk id="414" max="4" man="1"/>
    <brk id="440" max="4" man="1"/>
    <brk id="507" max="5" man="1"/>
    <brk id="536"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49"/>
  <sheetViews>
    <sheetView rightToLeft="1" view="pageBreakPreview" zoomScaleSheetLayoutView="100" workbookViewId="0">
      <selection activeCell="H6" sqref="H6"/>
    </sheetView>
  </sheetViews>
  <sheetFormatPr defaultRowHeight="14.25"/>
  <cols>
    <col min="1" max="1" width="45.7109375" style="137" customWidth="1"/>
    <col min="2" max="5" width="11.7109375" style="137" customWidth="1"/>
    <col min="6" max="11" width="9.140625" style="156"/>
    <col min="12" max="16384" width="9.140625" style="261"/>
  </cols>
  <sheetData>
    <row r="1" spans="1:11" ht="24.95" customHeight="1">
      <c r="A1" s="53" t="s">
        <v>411</v>
      </c>
    </row>
    <row r="2" spans="1:11" ht="200.1" customHeight="1">
      <c r="A2" s="2557" t="s">
        <v>878</v>
      </c>
      <c r="B2" s="2558"/>
      <c r="C2" s="2558"/>
      <c r="D2" s="2558"/>
      <c r="E2" s="2558"/>
    </row>
    <row r="3" spans="1:11" ht="15" customHeight="1"/>
    <row r="4" spans="1:11" ht="20.100000000000001" customHeight="1">
      <c r="A4" s="585" t="s">
        <v>796</v>
      </c>
      <c r="B4" s="585"/>
      <c r="C4" s="585"/>
      <c r="D4" s="585"/>
      <c r="E4" s="585"/>
    </row>
    <row r="5" spans="1:11" ht="20.100000000000001" customHeight="1">
      <c r="A5" s="27" t="s">
        <v>15</v>
      </c>
      <c r="B5" s="27">
        <v>2008</v>
      </c>
      <c r="C5" s="27">
        <v>2009</v>
      </c>
      <c r="D5" s="760" t="s">
        <v>898</v>
      </c>
      <c r="E5" s="760" t="s">
        <v>899</v>
      </c>
    </row>
    <row r="6" spans="1:11" ht="20.100000000000001" customHeight="1">
      <c r="A6" s="75" t="s">
        <v>601</v>
      </c>
      <c r="B6" s="174">
        <v>3.3</v>
      </c>
      <c r="C6" s="174">
        <v>4.5</v>
      </c>
      <c r="D6" s="702">
        <v>3.7</v>
      </c>
      <c r="E6" s="702">
        <v>2.8</v>
      </c>
      <c r="H6" s="549"/>
      <c r="I6" s="549"/>
      <c r="J6" s="550"/>
    </row>
    <row r="7" spans="1:11" ht="20.100000000000001" customHeight="1">
      <c r="A7" s="75" t="s">
        <v>615</v>
      </c>
      <c r="B7" s="174">
        <v>8</v>
      </c>
      <c r="C7" s="174">
        <v>8.1</v>
      </c>
      <c r="D7" s="702">
        <v>7.3</v>
      </c>
      <c r="E7" s="702">
        <v>6.9</v>
      </c>
      <c r="H7" s="549"/>
      <c r="I7" s="549"/>
      <c r="J7" s="550"/>
    </row>
    <row r="8" spans="1:11" ht="20.100000000000001" customHeight="1">
      <c r="A8" s="75" t="s">
        <v>594</v>
      </c>
      <c r="B8" s="174">
        <v>3.5</v>
      </c>
      <c r="C8" s="174">
        <v>5.2</v>
      </c>
      <c r="D8" s="702">
        <v>4.3</v>
      </c>
      <c r="E8" s="702">
        <v>3.4</v>
      </c>
      <c r="H8" s="549"/>
      <c r="I8" s="549"/>
      <c r="J8" s="550"/>
    </row>
    <row r="9" spans="1:11" ht="20.100000000000001" customHeight="1">
      <c r="A9" s="75" t="s">
        <v>595</v>
      </c>
      <c r="B9" s="174">
        <v>0.1</v>
      </c>
      <c r="C9" s="174">
        <v>0.3</v>
      </c>
      <c r="D9" s="702">
        <v>0.3</v>
      </c>
      <c r="E9" s="702">
        <v>0.2</v>
      </c>
      <c r="H9" s="549"/>
      <c r="I9" s="549"/>
      <c r="J9" s="550"/>
    </row>
    <row r="10" spans="1:11" ht="20.100000000000001" customHeight="1">
      <c r="A10" s="76" t="s">
        <v>373</v>
      </c>
      <c r="B10" s="269">
        <v>2849</v>
      </c>
      <c r="C10" s="269">
        <v>4185</v>
      </c>
      <c r="D10" s="703">
        <v>4536</v>
      </c>
      <c r="E10" s="703">
        <v>4792</v>
      </c>
      <c r="H10" s="549"/>
      <c r="I10" s="549"/>
      <c r="J10" s="551"/>
    </row>
    <row r="11" spans="1:11" s="137" customFormat="1" ht="15" customHeight="1">
      <c r="A11" s="2582" t="s">
        <v>231</v>
      </c>
      <c r="B11" s="2582"/>
      <c r="C11" s="2582"/>
      <c r="D11" s="2582"/>
      <c r="E11" s="2583"/>
      <c r="F11" s="156"/>
      <c r="G11" s="156"/>
      <c r="H11" s="156"/>
      <c r="I11" s="156"/>
      <c r="J11" s="156"/>
      <c r="K11" s="156"/>
    </row>
    <row r="12" spans="1:11" s="286" customFormat="1" ht="15" customHeight="1">
      <c r="A12" s="104" t="s">
        <v>416</v>
      </c>
      <c r="B12" s="138"/>
      <c r="C12" s="138"/>
      <c r="D12" s="138"/>
      <c r="E12" s="138"/>
      <c r="F12" s="361"/>
      <c r="G12" s="361"/>
      <c r="H12" s="361"/>
      <c r="I12" s="361"/>
      <c r="J12" s="361"/>
      <c r="K12" s="361"/>
    </row>
    <row r="13" spans="1:11" s="286" customFormat="1" ht="15" customHeight="1">
      <c r="A13" s="88"/>
      <c r="B13" s="88"/>
      <c r="C13" s="88"/>
      <c r="D13" s="88"/>
      <c r="E13" s="88"/>
      <c r="F13" s="361"/>
      <c r="G13" s="361"/>
      <c r="H13" s="361"/>
      <c r="I13" s="361"/>
      <c r="J13" s="361"/>
      <c r="K13" s="361"/>
    </row>
    <row r="14" spans="1:11" ht="20.100000000000001" customHeight="1">
      <c r="A14" s="585" t="s">
        <v>797</v>
      </c>
      <c r="B14" s="39"/>
      <c r="C14" s="39"/>
      <c r="D14" s="39"/>
      <c r="F14" s="503"/>
      <c r="G14" s="503"/>
    </row>
    <row r="15" spans="1:11" s="77" customFormat="1" ht="20.100000000000001" customHeight="1">
      <c r="A15" s="26" t="s">
        <v>15</v>
      </c>
      <c r="B15" s="27">
        <v>2007</v>
      </c>
      <c r="C15" s="27">
        <v>2009</v>
      </c>
      <c r="D15" s="27">
        <v>2010</v>
      </c>
      <c r="E15" s="27">
        <v>2011</v>
      </c>
      <c r="F15" s="395"/>
      <c r="G15" s="281"/>
      <c r="H15" s="278"/>
      <c r="I15" s="278"/>
      <c r="J15" s="278"/>
      <c r="K15" s="278"/>
    </row>
    <row r="16" spans="1:11" s="77" customFormat="1" ht="20.100000000000001" customHeight="1">
      <c r="A16" s="75" t="s">
        <v>722</v>
      </c>
      <c r="B16" s="256">
        <v>11</v>
      </c>
      <c r="C16" s="256">
        <v>18</v>
      </c>
      <c r="D16" s="256">
        <v>20</v>
      </c>
      <c r="E16" s="256">
        <v>23</v>
      </c>
      <c r="F16" s="395"/>
      <c r="G16" s="281"/>
      <c r="H16" s="278"/>
      <c r="I16" s="278"/>
      <c r="J16" s="278"/>
      <c r="K16" s="278"/>
    </row>
    <row r="17" spans="1:11" s="77" customFormat="1" ht="20.100000000000001" customHeight="1">
      <c r="A17" s="75" t="s">
        <v>723</v>
      </c>
      <c r="B17" s="252">
        <v>15</v>
      </c>
      <c r="C17" s="252">
        <v>13</v>
      </c>
      <c r="D17" s="252">
        <v>14</v>
      </c>
      <c r="E17" s="252">
        <v>31</v>
      </c>
      <c r="F17" s="395"/>
      <c r="G17" s="281"/>
      <c r="H17" s="278"/>
      <c r="I17" s="278"/>
      <c r="J17" s="278"/>
      <c r="K17" s="278"/>
    </row>
    <row r="18" spans="1:11" s="77" customFormat="1" ht="20.100000000000001" customHeight="1">
      <c r="A18" s="75" t="s">
        <v>724</v>
      </c>
      <c r="B18" s="252">
        <v>125</v>
      </c>
      <c r="C18" s="252">
        <v>159</v>
      </c>
      <c r="D18" s="252">
        <v>161</v>
      </c>
      <c r="E18" s="252">
        <v>199</v>
      </c>
      <c r="F18" s="395"/>
      <c r="G18" s="281"/>
      <c r="H18" s="278"/>
      <c r="I18" s="278"/>
      <c r="J18" s="278"/>
      <c r="K18" s="278"/>
    </row>
    <row r="19" spans="1:11" s="77" customFormat="1" ht="20.100000000000001" customHeight="1">
      <c r="A19" s="76" t="s">
        <v>795</v>
      </c>
      <c r="B19" s="269">
        <v>100</v>
      </c>
      <c r="C19" s="269">
        <v>100</v>
      </c>
      <c r="D19" s="269">
        <v>100</v>
      </c>
      <c r="E19" s="269">
        <v>100</v>
      </c>
      <c r="F19" s="552"/>
      <c r="G19" s="281"/>
      <c r="H19" s="278"/>
      <c r="I19" s="278"/>
      <c r="J19" s="278"/>
      <c r="K19" s="278"/>
    </row>
    <row r="20" spans="1:11" s="286" customFormat="1" ht="15" customHeight="1">
      <c r="A20" s="138" t="s">
        <v>337</v>
      </c>
      <c r="B20" s="680"/>
      <c r="C20" s="680"/>
      <c r="D20" s="680"/>
      <c r="E20" s="680"/>
      <c r="F20" s="507"/>
      <c r="G20" s="466"/>
      <c r="H20" s="361"/>
      <c r="I20" s="361"/>
      <c r="J20" s="361"/>
      <c r="K20" s="361"/>
    </row>
    <row r="21" spans="1:11" s="286" customFormat="1" ht="15" customHeight="1">
      <c r="A21" s="88"/>
      <c r="B21" s="88"/>
      <c r="C21" s="88"/>
      <c r="D21" s="88"/>
      <c r="E21" s="88"/>
      <c r="F21" s="466"/>
      <c r="G21" s="466"/>
      <c r="H21" s="361"/>
      <c r="I21" s="361"/>
      <c r="J21" s="361"/>
      <c r="K21" s="361"/>
    </row>
    <row r="22" spans="1:11" ht="21" customHeight="1">
      <c r="A22" s="585" t="s">
        <v>468</v>
      </c>
      <c r="B22" s="585"/>
      <c r="C22" s="585"/>
      <c r="D22" s="585"/>
      <c r="E22" s="585"/>
    </row>
    <row r="23" spans="1:11" ht="15" customHeight="1">
      <c r="A23" s="249" t="s">
        <v>381</v>
      </c>
      <c r="B23" s="250"/>
      <c r="C23" s="165"/>
      <c r="D23" s="165"/>
      <c r="E23" s="165"/>
    </row>
    <row r="24" spans="1:11" ht="15" customHeight="1">
      <c r="A24" s="2562" t="s">
        <v>469</v>
      </c>
      <c r="C24" s="2622" t="s">
        <v>470</v>
      </c>
      <c r="D24" s="2578"/>
      <c r="E24" s="2579"/>
    </row>
    <row r="25" spans="1:11" ht="15" customHeight="1">
      <c r="A25" s="2563"/>
      <c r="B25" s="250"/>
      <c r="C25" s="681">
        <v>2009</v>
      </c>
      <c r="D25" s="682">
        <v>2010</v>
      </c>
      <c r="E25" s="683">
        <v>2011</v>
      </c>
    </row>
    <row r="26" spans="1:11" s="408" customFormat="1" ht="27" customHeight="1">
      <c r="A26" s="2627" t="s">
        <v>544</v>
      </c>
      <c r="B26" s="2627"/>
      <c r="C26" s="684">
        <v>149</v>
      </c>
      <c r="D26" s="684">
        <v>149</v>
      </c>
      <c r="E26" s="685">
        <v>149</v>
      </c>
      <c r="F26" s="553"/>
      <c r="G26" s="553"/>
      <c r="H26" s="553"/>
      <c r="I26" s="553"/>
      <c r="J26" s="553"/>
      <c r="K26" s="553"/>
    </row>
    <row r="27" spans="1:11" s="408" customFormat="1" ht="27" customHeight="1">
      <c r="A27" s="2626" t="s">
        <v>338</v>
      </c>
      <c r="B27" s="2626"/>
      <c r="C27" s="78">
        <v>775</v>
      </c>
      <c r="D27" s="78">
        <v>775</v>
      </c>
      <c r="E27" s="78">
        <v>775</v>
      </c>
      <c r="F27" s="553"/>
      <c r="G27" s="553"/>
      <c r="H27" s="553"/>
      <c r="I27" s="553"/>
      <c r="J27" s="553"/>
      <c r="K27" s="553"/>
    </row>
    <row r="28" spans="1:11" s="408" customFormat="1" ht="27" customHeight="1">
      <c r="A28" s="2626" t="s">
        <v>339</v>
      </c>
      <c r="B28" s="2626"/>
      <c r="C28" s="78"/>
      <c r="D28" s="78"/>
      <c r="E28" s="78"/>
      <c r="F28" s="553"/>
      <c r="G28" s="553"/>
      <c r="H28" s="553"/>
      <c r="I28" s="553"/>
      <c r="J28" s="553"/>
      <c r="K28" s="553"/>
    </row>
    <row r="29" spans="1:11" s="408" customFormat="1" ht="27" customHeight="1">
      <c r="A29" s="2626" t="s">
        <v>340</v>
      </c>
      <c r="B29" s="2626"/>
      <c r="C29" s="78">
        <v>15</v>
      </c>
      <c r="D29" s="78">
        <v>15</v>
      </c>
      <c r="E29" s="78">
        <v>15</v>
      </c>
      <c r="F29" s="553"/>
      <c r="G29" s="553"/>
      <c r="H29" s="553"/>
      <c r="I29" s="553"/>
      <c r="J29" s="553"/>
      <c r="K29" s="553"/>
    </row>
    <row r="30" spans="1:11" s="408" customFormat="1" ht="27" customHeight="1">
      <c r="A30" s="2626" t="s">
        <v>341</v>
      </c>
      <c r="B30" s="2626"/>
      <c r="C30" s="78">
        <v>50</v>
      </c>
      <c r="D30" s="78">
        <v>50</v>
      </c>
      <c r="E30" s="78">
        <v>17</v>
      </c>
      <c r="F30" s="553"/>
      <c r="G30" s="553"/>
      <c r="H30" s="553"/>
      <c r="I30" s="553"/>
      <c r="J30" s="553"/>
      <c r="K30" s="553"/>
    </row>
    <row r="31" spans="1:11" s="408" customFormat="1" ht="27" customHeight="1">
      <c r="A31" s="2628" t="s">
        <v>342</v>
      </c>
      <c r="B31" s="2628"/>
      <c r="C31" s="686">
        <v>30</v>
      </c>
      <c r="D31" s="686">
        <v>30</v>
      </c>
      <c r="E31" s="686">
        <v>29</v>
      </c>
      <c r="F31" s="553"/>
      <c r="G31" s="553"/>
      <c r="H31" s="553"/>
      <c r="I31" s="553"/>
      <c r="J31" s="553"/>
      <c r="K31" s="553"/>
    </row>
    <row r="32" spans="1:11" s="286" customFormat="1" ht="15" customHeight="1">
      <c r="A32" s="138" t="s">
        <v>762</v>
      </c>
      <c r="B32" s="138"/>
      <c r="C32" s="138"/>
      <c r="D32" s="88"/>
      <c r="E32" s="138"/>
      <c r="F32" s="361"/>
      <c r="G32" s="361"/>
      <c r="H32" s="361"/>
      <c r="I32" s="361"/>
      <c r="J32" s="361"/>
      <c r="K32" s="361"/>
    </row>
    <row r="33" spans="1:11" ht="15" customHeight="1">
      <c r="A33" s="138"/>
      <c r="B33" s="165"/>
      <c r="C33" s="165"/>
    </row>
    <row r="34" spans="1:11" ht="20.100000000000001" customHeight="1">
      <c r="A34" s="2592" t="s">
        <v>721</v>
      </c>
      <c r="B34" s="2592"/>
      <c r="C34" s="24"/>
      <c r="D34" s="24"/>
      <c r="E34" s="24"/>
    </row>
    <row r="35" spans="1:11" s="77" customFormat="1" ht="20.100000000000001" customHeight="1">
      <c r="A35" s="28" t="s">
        <v>185</v>
      </c>
      <c r="B35" s="28"/>
      <c r="C35" s="28">
        <v>2010</v>
      </c>
      <c r="D35" s="26">
        <v>2011</v>
      </c>
      <c r="E35" s="141"/>
      <c r="F35" s="278"/>
      <c r="G35" s="278"/>
      <c r="H35" s="278"/>
      <c r="I35" s="278"/>
      <c r="J35" s="278"/>
      <c r="K35" s="278"/>
    </row>
    <row r="36" spans="1:11" s="77" customFormat="1" ht="27" customHeight="1">
      <c r="A36" s="414" t="s">
        <v>234</v>
      </c>
      <c r="B36" s="251"/>
      <c r="C36" s="251">
        <v>48006546</v>
      </c>
      <c r="D36" s="251">
        <v>53677632</v>
      </c>
      <c r="E36" s="141"/>
      <c r="F36" s="278"/>
      <c r="G36" s="278"/>
      <c r="H36" s="278"/>
      <c r="I36" s="278"/>
      <c r="J36" s="278"/>
      <c r="K36" s="278"/>
    </row>
    <row r="37" spans="1:11" s="77" customFormat="1" ht="27" customHeight="1">
      <c r="A37" s="304" t="s">
        <v>169</v>
      </c>
      <c r="B37" s="257"/>
      <c r="C37" s="257">
        <v>4177535</v>
      </c>
      <c r="D37" s="257">
        <v>4691299</v>
      </c>
      <c r="E37" s="141"/>
      <c r="F37" s="278"/>
      <c r="G37" s="278"/>
      <c r="H37" s="278"/>
      <c r="I37" s="278"/>
      <c r="J37" s="278"/>
      <c r="K37" s="278"/>
    </row>
    <row r="38" spans="1:11" s="77" customFormat="1" ht="27" customHeight="1">
      <c r="A38" s="304" t="s">
        <v>170</v>
      </c>
      <c r="B38" s="257"/>
      <c r="C38" s="257">
        <v>3772912</v>
      </c>
      <c r="D38" s="257">
        <v>4174237</v>
      </c>
      <c r="E38" s="141"/>
      <c r="F38" s="278"/>
      <c r="G38" s="278"/>
      <c r="H38" s="278"/>
      <c r="I38" s="278"/>
      <c r="J38" s="278"/>
      <c r="K38" s="278"/>
    </row>
    <row r="39" spans="1:11" s="77" customFormat="1" ht="27" customHeight="1">
      <c r="A39" s="304" t="s">
        <v>171</v>
      </c>
      <c r="B39" s="257"/>
      <c r="C39" s="257">
        <v>4180074</v>
      </c>
      <c r="D39" s="257">
        <v>4690748</v>
      </c>
      <c r="E39" s="141"/>
      <c r="F39" s="278"/>
      <c r="G39" s="278"/>
      <c r="H39" s="278"/>
      <c r="I39" s="278"/>
      <c r="J39" s="278"/>
      <c r="K39" s="278"/>
    </row>
    <row r="40" spans="1:11" s="77" customFormat="1" ht="27" customHeight="1">
      <c r="A40" s="304" t="s">
        <v>498</v>
      </c>
      <c r="B40" s="257"/>
      <c r="C40" s="257">
        <v>3936209</v>
      </c>
      <c r="D40" s="257">
        <v>4449526</v>
      </c>
      <c r="E40" s="141"/>
      <c r="F40" s="278"/>
      <c r="G40" s="278"/>
      <c r="H40" s="278"/>
      <c r="I40" s="278"/>
      <c r="J40" s="278"/>
      <c r="K40" s="278"/>
    </row>
    <row r="41" spans="1:11" s="77" customFormat="1" ht="27" customHeight="1">
      <c r="A41" s="304" t="s">
        <v>173</v>
      </c>
      <c r="B41" s="257"/>
      <c r="C41" s="257">
        <v>4118378</v>
      </c>
      <c r="D41" s="257">
        <v>4682748</v>
      </c>
      <c r="E41" s="141"/>
      <c r="F41" s="278"/>
      <c r="G41" s="278"/>
      <c r="H41" s="278"/>
      <c r="I41" s="278"/>
      <c r="J41" s="278"/>
      <c r="K41" s="278"/>
    </row>
    <row r="42" spans="1:11" s="77" customFormat="1" ht="27" customHeight="1">
      <c r="A42" s="304" t="s">
        <v>174</v>
      </c>
      <c r="B42" s="257"/>
      <c r="C42" s="257">
        <v>3988379</v>
      </c>
      <c r="D42" s="257">
        <v>4444256</v>
      </c>
      <c r="E42" s="141"/>
      <c r="F42" s="278"/>
      <c r="G42" s="278"/>
      <c r="H42" s="278"/>
      <c r="I42" s="278"/>
      <c r="J42" s="278"/>
      <c r="K42" s="278"/>
    </row>
    <row r="43" spans="1:11" s="77" customFormat="1" ht="27" customHeight="1">
      <c r="A43" s="304" t="s">
        <v>175</v>
      </c>
      <c r="B43" s="257"/>
      <c r="C43" s="257">
        <v>3981292</v>
      </c>
      <c r="D43" s="257">
        <v>4530244</v>
      </c>
      <c r="E43" s="141"/>
      <c r="F43" s="278"/>
      <c r="G43" s="278"/>
      <c r="H43" s="278"/>
      <c r="I43" s="278"/>
      <c r="J43" s="278"/>
      <c r="K43" s="278"/>
    </row>
    <row r="44" spans="1:11" s="77" customFormat="1" ht="27" customHeight="1">
      <c r="A44" s="304" t="s">
        <v>176</v>
      </c>
      <c r="B44" s="257"/>
      <c r="C44" s="257">
        <v>3994185</v>
      </c>
      <c r="D44" s="257">
        <v>4387789</v>
      </c>
      <c r="E44" s="141"/>
      <c r="F44" s="278"/>
      <c r="G44" s="278"/>
      <c r="H44" s="278"/>
      <c r="I44" s="278"/>
      <c r="J44" s="278"/>
      <c r="K44" s="278"/>
    </row>
    <row r="45" spans="1:11" s="77" customFormat="1" ht="27" customHeight="1">
      <c r="A45" s="304" t="s">
        <v>177</v>
      </c>
      <c r="B45" s="257"/>
      <c r="C45" s="257">
        <v>3833399</v>
      </c>
      <c r="D45" s="257">
        <v>4328127</v>
      </c>
      <c r="E45" s="141"/>
      <c r="F45" s="278"/>
      <c r="G45" s="278"/>
      <c r="H45" s="278"/>
      <c r="I45" s="278"/>
      <c r="J45" s="278"/>
      <c r="K45" s="278"/>
    </row>
    <row r="46" spans="1:11" s="77" customFormat="1" ht="27" customHeight="1">
      <c r="A46" s="304" t="s">
        <v>306</v>
      </c>
      <c r="B46" s="257"/>
      <c r="C46" s="257">
        <v>4162315</v>
      </c>
      <c r="D46" s="257">
        <v>4540665</v>
      </c>
      <c r="E46" s="141"/>
      <c r="F46" s="278"/>
      <c r="G46" s="278"/>
      <c r="H46" s="278"/>
      <c r="I46" s="278"/>
      <c r="J46" s="278"/>
      <c r="K46" s="278"/>
    </row>
    <row r="47" spans="1:11" s="77" customFormat="1" ht="27" customHeight="1">
      <c r="A47" s="304" t="s">
        <v>179</v>
      </c>
      <c r="B47" s="257"/>
      <c r="C47" s="257">
        <v>3872016</v>
      </c>
      <c r="D47" s="257">
        <v>4308547</v>
      </c>
      <c r="E47" s="141"/>
      <c r="F47" s="278"/>
      <c r="G47" s="278"/>
      <c r="H47" s="278"/>
      <c r="I47" s="278"/>
      <c r="J47" s="278"/>
      <c r="K47" s="278"/>
    </row>
    <row r="48" spans="1:11" s="77" customFormat="1" ht="27" customHeight="1">
      <c r="A48" s="301" t="s">
        <v>180</v>
      </c>
      <c r="B48" s="269"/>
      <c r="C48" s="269">
        <v>3989852</v>
      </c>
      <c r="D48" s="269">
        <v>4449446</v>
      </c>
      <c r="E48" s="141"/>
      <c r="F48" s="278"/>
      <c r="G48" s="278"/>
      <c r="H48" s="278"/>
      <c r="I48" s="278"/>
      <c r="J48" s="278"/>
      <c r="K48" s="278"/>
    </row>
    <row r="49" spans="1:11" s="286" customFormat="1" ht="15" customHeight="1">
      <c r="A49" s="272" t="s">
        <v>472</v>
      </c>
      <c r="B49" s="272"/>
      <c r="C49" s="272"/>
      <c r="D49" s="272"/>
      <c r="E49" s="272"/>
      <c r="F49" s="361"/>
      <c r="G49" s="361"/>
      <c r="H49" s="361"/>
      <c r="I49" s="361"/>
      <c r="J49" s="361"/>
      <c r="K49" s="361"/>
    </row>
  </sheetData>
  <protectedRanges>
    <protectedRange sqref="B20:E20" name="Range1_3_3"/>
    <protectedRange sqref="B16:D19" name="Range1_3_3_2"/>
  </protectedRanges>
  <mergeCells count="11">
    <mergeCell ref="A2:E2"/>
    <mergeCell ref="A24:A25"/>
    <mergeCell ref="A34:B34"/>
    <mergeCell ref="A27:B27"/>
    <mergeCell ref="C24:E24"/>
    <mergeCell ref="A26:B26"/>
    <mergeCell ref="A28:B28"/>
    <mergeCell ref="A29:B29"/>
    <mergeCell ref="A30:B30"/>
    <mergeCell ref="A31:B31"/>
    <mergeCell ref="A11:E11"/>
  </mergeCells>
  <pageMargins left="0.7" right="0.7" top="0.75" bottom="0.56999999999999995" header="0.3" footer="0.3"/>
  <pageSetup paperSize="9" scale="82" orientation="portrait" r:id="rId1"/>
  <headerFooter>
    <oddFooter>&amp;C&amp;P</oddFooter>
  </headerFooter>
  <rowBreaks count="2" manualBreakCount="2">
    <brk id="13" max="4" man="1"/>
    <brk id="33"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153"/>
  <sheetViews>
    <sheetView rightToLeft="1" view="pageBreakPreview" topLeftCell="A139" zoomScaleSheetLayoutView="100" workbookViewId="0">
      <selection activeCell="K170" sqref="K170"/>
    </sheetView>
  </sheetViews>
  <sheetFormatPr defaultRowHeight="14.25"/>
  <cols>
    <col min="1" max="1" width="45.7109375" style="137" customWidth="1"/>
    <col min="2" max="6" width="9.5703125" style="137" customWidth="1"/>
    <col min="7" max="13" width="9.140625" style="156"/>
    <col min="14" max="16384" width="9.140625" style="137"/>
  </cols>
  <sheetData>
    <row r="1" spans="1:13" ht="34.5" customHeight="1">
      <c r="A1" s="53" t="s">
        <v>409</v>
      </c>
    </row>
    <row r="2" spans="1:13" ht="300" customHeight="1">
      <c r="A2" s="2557" t="s">
        <v>879</v>
      </c>
      <c r="B2" s="2557"/>
      <c r="C2" s="2557"/>
      <c r="D2" s="2557"/>
      <c r="E2" s="2557"/>
      <c r="F2" s="165"/>
    </row>
    <row r="3" spans="1:13" s="88" customFormat="1" ht="15" customHeight="1">
      <c r="A3" s="138"/>
      <c r="G3" s="361"/>
      <c r="H3" s="361"/>
      <c r="I3" s="361"/>
      <c r="J3" s="361"/>
      <c r="K3" s="361"/>
      <c r="L3" s="361"/>
      <c r="M3" s="361"/>
    </row>
    <row r="4" spans="1:13" ht="20.100000000000001" customHeight="1">
      <c r="A4" s="567" t="s">
        <v>757</v>
      </c>
      <c r="B4" s="38"/>
      <c r="C4" s="38"/>
      <c r="D4" s="38"/>
      <c r="E4" s="38"/>
      <c r="F4" s="39"/>
    </row>
    <row r="5" spans="1:13" s="141" customFormat="1" ht="20.100000000000001" customHeight="1">
      <c r="A5" s="26" t="s">
        <v>232</v>
      </c>
      <c r="B5" s="27">
        <v>2008</v>
      </c>
      <c r="C5" s="27">
        <v>2009</v>
      </c>
      <c r="D5" s="27">
        <v>2010</v>
      </c>
      <c r="E5" s="27">
        <v>2011</v>
      </c>
      <c r="G5" s="281"/>
      <c r="H5" s="278"/>
      <c r="I5" s="278"/>
      <c r="J5" s="278"/>
      <c r="K5" s="278"/>
      <c r="L5" s="278"/>
      <c r="M5" s="278"/>
    </row>
    <row r="6" spans="1:13" s="141" customFormat="1" ht="20.100000000000001" customHeight="1">
      <c r="A6" s="97" t="s">
        <v>350</v>
      </c>
      <c r="B6" s="409">
        <v>97</v>
      </c>
      <c r="C6" s="409">
        <v>115</v>
      </c>
      <c r="D6" s="409">
        <v>116</v>
      </c>
      <c r="E6" s="409">
        <v>129</v>
      </c>
      <c r="G6" s="281"/>
      <c r="H6" s="278"/>
      <c r="I6" s="278"/>
      <c r="J6" s="278"/>
      <c r="K6" s="278"/>
      <c r="L6" s="278"/>
      <c r="M6" s="278"/>
    </row>
    <row r="7" spans="1:13" s="141" customFormat="1" ht="20.100000000000001" customHeight="1">
      <c r="A7" s="97" t="s">
        <v>351</v>
      </c>
      <c r="B7" s="409">
        <v>12727</v>
      </c>
      <c r="C7" s="409">
        <v>17424</v>
      </c>
      <c r="D7" s="409">
        <v>18844</v>
      </c>
      <c r="E7" s="409">
        <v>21254</v>
      </c>
      <c r="G7" s="281"/>
      <c r="H7" s="278"/>
      <c r="I7" s="278"/>
      <c r="J7" s="278"/>
      <c r="K7" s="278"/>
      <c r="L7" s="278"/>
      <c r="M7" s="278"/>
    </row>
    <row r="8" spans="1:13" s="141" customFormat="1" ht="20.100000000000001" customHeight="1">
      <c r="A8" s="97" t="s">
        <v>352</v>
      </c>
      <c r="B8" s="409">
        <v>1503</v>
      </c>
      <c r="C8" s="409">
        <v>1540</v>
      </c>
      <c r="D8" s="409">
        <v>1812</v>
      </c>
      <c r="E8" s="409">
        <v>2112</v>
      </c>
      <c r="G8" s="281"/>
      <c r="H8" s="278"/>
      <c r="I8" s="278"/>
      <c r="J8" s="278"/>
      <c r="K8" s="278"/>
      <c r="L8" s="278"/>
      <c r="M8" s="278"/>
    </row>
    <row r="9" spans="1:13" s="141" customFormat="1" ht="20.100000000000001" customHeight="1">
      <c r="A9" s="97" t="s">
        <v>353</v>
      </c>
      <c r="B9" s="409">
        <v>4673</v>
      </c>
      <c r="C9" s="409">
        <v>4319</v>
      </c>
      <c r="D9" s="409">
        <v>5132</v>
      </c>
      <c r="E9" s="409">
        <v>6270</v>
      </c>
      <c r="G9" s="281"/>
      <c r="H9" s="278"/>
      <c r="I9" s="278"/>
      <c r="J9" s="278"/>
      <c r="K9" s="278"/>
      <c r="L9" s="278"/>
      <c r="M9" s="278"/>
    </row>
    <row r="10" spans="1:13" s="141" customFormat="1" ht="20.100000000000001" customHeight="1">
      <c r="A10" s="97" t="s">
        <v>354</v>
      </c>
      <c r="B10" s="410">
        <v>3.11</v>
      </c>
      <c r="C10" s="410">
        <v>2.8037536568548904</v>
      </c>
      <c r="D10" s="410">
        <v>2.83</v>
      </c>
      <c r="E10" s="410">
        <v>2.97</v>
      </c>
      <c r="G10" s="281"/>
      <c r="H10" s="278"/>
      <c r="I10" s="278"/>
      <c r="J10" s="278"/>
      <c r="K10" s="278"/>
      <c r="L10" s="278"/>
      <c r="M10" s="278"/>
    </row>
    <row r="11" spans="1:13" s="141" customFormat="1" ht="20.100000000000001" customHeight="1">
      <c r="A11" s="98" t="s">
        <v>725</v>
      </c>
      <c r="B11" s="411">
        <v>83.62</v>
      </c>
      <c r="C11" s="411">
        <v>72.172810226806206</v>
      </c>
      <c r="D11" s="411">
        <v>64.675030799951401</v>
      </c>
      <c r="E11" s="411">
        <v>68.900000000000006</v>
      </c>
      <c r="G11" s="281"/>
      <c r="H11" s="278"/>
      <c r="I11" s="278"/>
      <c r="J11" s="278"/>
      <c r="K11" s="278"/>
      <c r="L11" s="278"/>
      <c r="M11" s="278"/>
    </row>
    <row r="12" spans="1:13" s="88" customFormat="1" ht="15" customHeight="1">
      <c r="A12" s="138" t="s">
        <v>355</v>
      </c>
      <c r="G12" s="361"/>
      <c r="H12" s="361"/>
      <c r="I12" s="361"/>
      <c r="J12" s="361"/>
      <c r="K12" s="361"/>
      <c r="L12" s="361"/>
      <c r="M12" s="361"/>
    </row>
    <row r="13" spans="1:13" s="88" customFormat="1" ht="15" customHeight="1">
      <c r="G13" s="361"/>
      <c r="H13" s="361"/>
      <c r="I13" s="361"/>
      <c r="J13" s="361"/>
      <c r="K13" s="361"/>
      <c r="L13" s="361"/>
      <c r="M13" s="361"/>
    </row>
    <row r="14" spans="1:13" ht="20.100000000000001" customHeight="1">
      <c r="A14" s="585" t="s">
        <v>756</v>
      </c>
      <c r="B14" s="39"/>
      <c r="C14" s="39"/>
      <c r="D14" s="39"/>
      <c r="E14" s="39"/>
      <c r="F14" s="39"/>
    </row>
    <row r="15" spans="1:13" s="141" customFormat="1" ht="20.100000000000001" customHeight="1">
      <c r="A15" s="26" t="s">
        <v>232</v>
      </c>
      <c r="B15" s="27"/>
      <c r="C15" s="27" t="s">
        <v>477</v>
      </c>
      <c r="D15" s="27" t="s">
        <v>473</v>
      </c>
      <c r="E15" s="27" t="s">
        <v>234</v>
      </c>
      <c r="G15" s="278"/>
      <c r="H15" s="278"/>
      <c r="I15" s="278"/>
      <c r="J15" s="278"/>
      <c r="K15" s="278"/>
      <c r="L15" s="278"/>
      <c r="M15" s="278"/>
    </row>
    <row r="16" spans="1:13" s="141" customFormat="1" ht="20.100000000000001" customHeight="1">
      <c r="A16" s="59" t="s">
        <v>350</v>
      </c>
      <c r="B16" s="252"/>
      <c r="C16" s="190">
        <v>79</v>
      </c>
      <c r="D16" s="190">
        <v>50</v>
      </c>
      <c r="E16" s="190">
        <v>129</v>
      </c>
      <c r="G16" s="278"/>
      <c r="H16" s="278"/>
      <c r="I16" s="278"/>
      <c r="J16" s="278"/>
      <c r="K16" s="278"/>
      <c r="L16" s="278"/>
      <c r="M16" s="278"/>
    </row>
    <row r="17" spans="1:13" s="141" customFormat="1" ht="20.100000000000001" customHeight="1">
      <c r="A17" s="59" t="s">
        <v>351</v>
      </c>
      <c r="B17" s="252"/>
      <c r="C17" s="190">
        <v>16056</v>
      </c>
      <c r="D17" s="190">
        <v>5198</v>
      </c>
      <c r="E17" s="190">
        <v>21254</v>
      </c>
      <c r="G17" s="278"/>
      <c r="H17" s="278"/>
      <c r="I17" s="278"/>
      <c r="J17" s="278"/>
      <c r="K17" s="278"/>
      <c r="L17" s="278"/>
      <c r="M17" s="278"/>
    </row>
    <row r="18" spans="1:13" s="141" customFormat="1" ht="20.100000000000001" customHeight="1">
      <c r="A18" s="59" t="s">
        <v>352</v>
      </c>
      <c r="B18" s="252"/>
      <c r="C18" s="190">
        <v>1687</v>
      </c>
      <c r="D18" s="190">
        <v>424</v>
      </c>
      <c r="E18" s="190">
        <v>2112</v>
      </c>
      <c r="G18" s="278"/>
      <c r="H18" s="278"/>
      <c r="I18" s="278"/>
      <c r="J18" s="278"/>
      <c r="K18" s="278"/>
      <c r="L18" s="278"/>
      <c r="M18" s="278"/>
    </row>
    <row r="19" spans="1:13" s="141" customFormat="1" ht="20.100000000000001" customHeight="1">
      <c r="A19" s="59" t="s">
        <v>353</v>
      </c>
      <c r="B19" s="252"/>
      <c r="C19" s="190">
        <v>4375</v>
      </c>
      <c r="D19" s="190">
        <v>1895</v>
      </c>
      <c r="E19" s="190">
        <v>6270</v>
      </c>
      <c r="G19" s="278"/>
      <c r="H19" s="278"/>
      <c r="I19" s="278"/>
      <c r="J19" s="278"/>
      <c r="K19" s="278"/>
      <c r="L19" s="278"/>
      <c r="M19" s="278"/>
    </row>
    <row r="20" spans="1:13" s="141" customFormat="1" ht="20.100000000000001" customHeight="1">
      <c r="A20" s="59" t="s">
        <v>354</v>
      </c>
      <c r="B20" s="252"/>
      <c r="C20" s="35">
        <v>2.59</v>
      </c>
      <c r="D20" s="35">
        <v>4.47</v>
      </c>
      <c r="E20" s="35">
        <v>2.97</v>
      </c>
      <c r="G20" s="278"/>
      <c r="H20" s="278"/>
      <c r="I20" s="278"/>
      <c r="J20" s="278"/>
      <c r="K20" s="278"/>
      <c r="L20" s="278"/>
      <c r="M20" s="278"/>
    </row>
    <row r="21" spans="1:13" s="141" customFormat="1" ht="20.100000000000001" customHeight="1">
      <c r="A21" s="59" t="s">
        <v>765</v>
      </c>
      <c r="B21" s="252"/>
      <c r="C21" s="35">
        <v>65.599999999999994</v>
      </c>
      <c r="D21" s="35">
        <v>77.599999999999994</v>
      </c>
      <c r="E21" s="35">
        <v>68.900000000000006</v>
      </c>
      <c r="G21" s="278"/>
      <c r="H21" s="278"/>
      <c r="I21" s="278"/>
      <c r="J21" s="278"/>
      <c r="K21" s="278"/>
      <c r="L21" s="278"/>
      <c r="M21" s="278"/>
    </row>
    <row r="22" spans="1:13" s="141" customFormat="1" ht="20.100000000000001" customHeight="1">
      <c r="A22" s="59" t="s">
        <v>880</v>
      </c>
      <c r="B22" s="252"/>
      <c r="C22" s="110">
        <v>537.70000000000005</v>
      </c>
      <c r="D22" s="110">
        <v>383.9</v>
      </c>
      <c r="E22" s="110">
        <v>489.9</v>
      </c>
      <c r="G22" s="278"/>
      <c r="H22" s="278"/>
      <c r="I22" s="278"/>
      <c r="J22" s="278"/>
      <c r="K22" s="278"/>
      <c r="L22" s="278"/>
      <c r="M22" s="278"/>
    </row>
    <row r="23" spans="1:13" s="141" customFormat="1" ht="20.100000000000001" customHeight="1">
      <c r="A23" s="412" t="s">
        <v>881</v>
      </c>
      <c r="B23" s="413"/>
      <c r="C23" s="111">
        <v>352.6</v>
      </c>
      <c r="D23" s="111">
        <v>297.89999999999998</v>
      </c>
      <c r="E23" s="111">
        <v>337.5</v>
      </c>
      <c r="G23" s="278"/>
      <c r="H23" s="278"/>
      <c r="I23" s="278"/>
      <c r="J23" s="278"/>
      <c r="K23" s="278"/>
      <c r="L23" s="278"/>
      <c r="M23" s="278"/>
    </row>
    <row r="24" spans="1:13" s="88" customFormat="1" ht="15" customHeight="1">
      <c r="A24" s="425" t="s">
        <v>355</v>
      </c>
      <c r="G24" s="361"/>
      <c r="H24" s="361"/>
      <c r="I24" s="361"/>
      <c r="J24" s="361"/>
      <c r="K24" s="361"/>
      <c r="L24" s="361"/>
      <c r="M24" s="361"/>
    </row>
    <row r="25" spans="1:13" s="88" customFormat="1" ht="15" customHeight="1">
      <c r="A25" s="579"/>
      <c r="G25" s="361"/>
      <c r="H25" s="361"/>
      <c r="I25" s="361"/>
      <c r="J25" s="361"/>
      <c r="K25" s="361"/>
      <c r="L25" s="361"/>
      <c r="M25" s="361"/>
    </row>
    <row r="26" spans="1:13" ht="20.100000000000001" customHeight="1">
      <c r="A26" s="585" t="s">
        <v>755</v>
      </c>
      <c r="B26" s="39"/>
      <c r="C26" s="39"/>
      <c r="D26" s="39"/>
      <c r="E26" s="39"/>
      <c r="F26" s="39"/>
    </row>
    <row r="27" spans="1:13" s="141" customFormat="1" ht="27" customHeight="1">
      <c r="A27" s="26" t="s">
        <v>232</v>
      </c>
      <c r="B27" s="27" t="s">
        <v>478</v>
      </c>
      <c r="C27" s="27" t="s">
        <v>239</v>
      </c>
      <c r="D27" s="122" t="s">
        <v>119</v>
      </c>
      <c r="E27" s="27" t="s">
        <v>234</v>
      </c>
      <c r="G27" s="278"/>
      <c r="H27" s="278"/>
      <c r="I27" s="278"/>
      <c r="J27" s="278"/>
      <c r="K27" s="278"/>
      <c r="L27" s="278"/>
      <c r="M27" s="278"/>
    </row>
    <row r="28" spans="1:13" s="141" customFormat="1" ht="20.100000000000001" customHeight="1">
      <c r="A28" s="59" t="s">
        <v>350</v>
      </c>
      <c r="B28" s="252">
        <v>109</v>
      </c>
      <c r="C28" s="190">
        <v>13</v>
      </c>
      <c r="D28" s="190">
        <v>7</v>
      </c>
      <c r="E28" s="190">
        <v>129</v>
      </c>
      <c r="G28" s="278"/>
      <c r="H28" s="278"/>
      <c r="I28" s="278"/>
      <c r="J28" s="278"/>
      <c r="K28" s="278"/>
      <c r="L28" s="278"/>
      <c r="M28" s="278"/>
    </row>
    <row r="29" spans="1:13" s="141" customFormat="1" ht="20.100000000000001" customHeight="1">
      <c r="A29" s="59" t="s">
        <v>352</v>
      </c>
      <c r="B29" s="252">
        <v>1769</v>
      </c>
      <c r="C29" s="190">
        <v>266</v>
      </c>
      <c r="D29" s="190">
        <v>76</v>
      </c>
      <c r="E29" s="190">
        <v>2111.6109999999999</v>
      </c>
      <c r="G29" s="278"/>
      <c r="H29" s="278"/>
      <c r="I29" s="278"/>
      <c r="J29" s="278"/>
      <c r="K29" s="278"/>
      <c r="L29" s="278"/>
      <c r="M29" s="278"/>
    </row>
    <row r="30" spans="1:13" s="141" customFormat="1" ht="20.100000000000001" customHeight="1">
      <c r="A30" s="59" t="s">
        <v>353</v>
      </c>
      <c r="B30" s="252">
        <v>5471</v>
      </c>
      <c r="C30" s="190">
        <v>542</v>
      </c>
      <c r="D30" s="190">
        <v>257</v>
      </c>
      <c r="E30" s="190">
        <v>6270</v>
      </c>
      <c r="G30" s="278"/>
      <c r="H30" s="278"/>
      <c r="I30" s="278"/>
      <c r="J30" s="278"/>
      <c r="K30" s="278"/>
      <c r="L30" s="278"/>
      <c r="M30" s="278"/>
    </row>
    <row r="31" spans="1:13" s="141" customFormat="1" ht="20.100000000000001" customHeight="1">
      <c r="A31" s="59" t="s">
        <v>354</v>
      </c>
      <c r="B31" s="174">
        <v>3.09</v>
      </c>
      <c r="C31" s="173">
        <v>2.0299999999999998</v>
      </c>
      <c r="D31" s="173">
        <v>3.36</v>
      </c>
      <c r="E31" s="173">
        <v>2.97</v>
      </c>
      <c r="G31" s="278"/>
      <c r="H31" s="278"/>
      <c r="I31" s="278"/>
      <c r="J31" s="278"/>
      <c r="K31" s="278"/>
      <c r="L31" s="278"/>
      <c r="M31" s="278"/>
    </row>
    <row r="32" spans="1:13" s="141" customFormat="1" ht="20.100000000000001" customHeight="1">
      <c r="A32" s="59" t="s">
        <v>802</v>
      </c>
      <c r="B32" s="174">
        <v>70.099999999999994</v>
      </c>
      <c r="C32" s="173">
        <v>59.4</v>
      </c>
      <c r="D32" s="173">
        <v>63.3</v>
      </c>
      <c r="E32" s="173">
        <v>68.900000000000006</v>
      </c>
      <c r="G32" s="278"/>
      <c r="H32" s="278"/>
      <c r="I32" s="278"/>
      <c r="J32" s="278"/>
      <c r="K32" s="278"/>
      <c r="L32" s="278"/>
      <c r="M32" s="278"/>
    </row>
    <row r="33" spans="1:13" s="141" customFormat="1" ht="20.100000000000001" customHeight="1">
      <c r="A33" s="59" t="s">
        <v>880</v>
      </c>
      <c r="B33" s="252">
        <v>486.6</v>
      </c>
      <c r="C33" s="190">
        <v>460.1</v>
      </c>
      <c r="D33" s="190">
        <v>633.1</v>
      </c>
      <c r="E33" s="190">
        <v>489.9</v>
      </c>
      <c r="G33" s="278"/>
      <c r="H33" s="278"/>
      <c r="I33" s="278"/>
      <c r="J33" s="278"/>
      <c r="K33" s="278"/>
      <c r="L33" s="278"/>
      <c r="M33" s="278"/>
    </row>
    <row r="34" spans="1:13" s="141" customFormat="1" ht="20.100000000000001" customHeight="1">
      <c r="A34" s="412" t="s">
        <v>881</v>
      </c>
      <c r="B34" s="269">
        <v>341.3</v>
      </c>
      <c r="C34" s="189">
        <v>273.39999999999998</v>
      </c>
      <c r="D34" s="189">
        <v>400.4</v>
      </c>
      <c r="E34" s="189">
        <v>337.5</v>
      </c>
      <c r="G34" s="278"/>
      <c r="H34" s="278"/>
      <c r="I34" s="278"/>
      <c r="J34" s="278"/>
      <c r="K34" s="278"/>
      <c r="L34" s="278"/>
      <c r="M34" s="278"/>
    </row>
    <row r="35" spans="1:13" s="88" customFormat="1" ht="15" customHeight="1">
      <c r="A35" s="425" t="s">
        <v>355</v>
      </c>
      <c r="G35" s="361"/>
      <c r="H35" s="361"/>
      <c r="I35" s="361"/>
      <c r="J35" s="361"/>
      <c r="K35" s="361"/>
      <c r="L35" s="361"/>
      <c r="M35" s="361"/>
    </row>
    <row r="36" spans="1:13" s="88" customFormat="1" ht="15" customHeight="1">
      <c r="A36" s="425"/>
      <c r="G36" s="361"/>
      <c r="H36" s="361"/>
      <c r="I36" s="361"/>
      <c r="J36" s="361"/>
      <c r="K36" s="361"/>
      <c r="L36" s="361"/>
      <c r="M36" s="361"/>
    </row>
    <row r="37" spans="1:13" ht="20.100000000000001" customHeight="1">
      <c r="A37" s="567" t="s">
        <v>786</v>
      </c>
      <c r="B37" s="567"/>
      <c r="C37" s="567"/>
      <c r="D37" s="567"/>
      <c r="E37" s="567"/>
      <c r="F37" s="39"/>
      <c r="G37" s="463"/>
    </row>
    <row r="38" spans="1:13" s="141" customFormat="1" ht="20.100000000000001" customHeight="1">
      <c r="A38" s="26" t="s">
        <v>356</v>
      </c>
      <c r="B38" s="27">
        <v>2008</v>
      </c>
      <c r="C38" s="27">
        <v>2009</v>
      </c>
      <c r="D38" s="27">
        <v>2010</v>
      </c>
      <c r="E38" s="27">
        <v>2011</v>
      </c>
      <c r="G38" s="281"/>
      <c r="H38" s="395"/>
      <c r="I38" s="278"/>
      <c r="J38" s="278"/>
      <c r="K38" s="278"/>
      <c r="L38" s="278"/>
      <c r="M38" s="278"/>
    </row>
    <row r="39" spans="1:13" s="141" customFormat="1" ht="20.100000000000001" customHeight="1">
      <c r="A39" s="43" t="s">
        <v>234</v>
      </c>
      <c r="B39" s="290">
        <v>1502954</v>
      </c>
      <c r="C39" s="290">
        <v>1540258</v>
      </c>
      <c r="D39" s="290">
        <v>1812011</v>
      </c>
      <c r="E39" s="251">
        <v>2111611</v>
      </c>
      <c r="G39" s="281"/>
      <c r="H39" s="281"/>
      <c r="I39" s="278"/>
      <c r="J39" s="278"/>
      <c r="K39" s="278"/>
      <c r="L39" s="278"/>
      <c r="M39" s="278"/>
    </row>
    <row r="40" spans="1:13" s="141" customFormat="1" ht="20.100000000000001" customHeight="1">
      <c r="A40" s="650" t="s">
        <v>785</v>
      </c>
      <c r="B40" s="252">
        <v>516243</v>
      </c>
      <c r="C40" s="252">
        <v>650585</v>
      </c>
      <c r="D40" s="252">
        <v>752777</v>
      </c>
      <c r="E40" s="252">
        <v>824442</v>
      </c>
      <c r="G40" s="281"/>
      <c r="H40" s="281"/>
      <c r="I40" s="278"/>
      <c r="J40" s="278"/>
      <c r="K40" s="278"/>
      <c r="L40" s="278"/>
      <c r="M40" s="278"/>
    </row>
    <row r="41" spans="1:13" s="141" customFormat="1" ht="20.100000000000001" customHeight="1">
      <c r="A41" s="650" t="s">
        <v>327</v>
      </c>
      <c r="B41" s="252">
        <v>96280</v>
      </c>
      <c r="C41" s="252">
        <v>85670</v>
      </c>
      <c r="D41" s="252">
        <v>102067</v>
      </c>
      <c r="E41" s="252">
        <v>133277</v>
      </c>
      <c r="G41" s="281"/>
      <c r="H41" s="281"/>
      <c r="I41" s="278"/>
      <c r="J41" s="278"/>
      <c r="K41" s="278"/>
      <c r="L41" s="278"/>
      <c r="M41" s="278"/>
    </row>
    <row r="42" spans="1:13" s="141" customFormat="1" ht="20.100000000000001" customHeight="1">
      <c r="A42" s="650" t="s">
        <v>388</v>
      </c>
      <c r="B42" s="252">
        <v>155893</v>
      </c>
      <c r="C42" s="252">
        <v>158797</v>
      </c>
      <c r="D42" s="252">
        <v>206830</v>
      </c>
      <c r="E42" s="252">
        <v>252626</v>
      </c>
      <c r="G42" s="281"/>
      <c r="H42" s="281"/>
      <c r="I42" s="278"/>
      <c r="J42" s="278"/>
      <c r="K42" s="278"/>
      <c r="L42" s="278"/>
      <c r="M42" s="278"/>
    </row>
    <row r="43" spans="1:13" s="141" customFormat="1" ht="20.100000000000001" customHeight="1">
      <c r="A43" s="650" t="s">
        <v>357</v>
      </c>
      <c r="B43" s="252">
        <v>192369</v>
      </c>
      <c r="C43" s="252">
        <v>173921</v>
      </c>
      <c r="D43" s="252">
        <v>248273</v>
      </c>
      <c r="E43" s="252">
        <v>323094</v>
      </c>
      <c r="G43" s="281"/>
      <c r="H43" s="281"/>
      <c r="I43" s="278"/>
      <c r="J43" s="278"/>
      <c r="K43" s="278"/>
      <c r="L43" s="278"/>
      <c r="M43" s="278"/>
    </row>
    <row r="44" spans="1:13" s="141" customFormat="1" ht="20.100000000000001" customHeight="1">
      <c r="A44" s="650" t="s">
        <v>358</v>
      </c>
      <c r="B44" s="252">
        <v>28970</v>
      </c>
      <c r="C44" s="252">
        <v>26013</v>
      </c>
      <c r="D44" s="252">
        <v>30712</v>
      </c>
      <c r="E44" s="252">
        <v>40414</v>
      </c>
      <c r="G44" s="281"/>
      <c r="H44" s="281"/>
      <c r="I44" s="278"/>
      <c r="J44" s="278"/>
      <c r="K44" s="278"/>
      <c r="L44" s="278"/>
      <c r="M44" s="278"/>
    </row>
    <row r="45" spans="1:13" s="141" customFormat="1" ht="20.100000000000001" customHeight="1">
      <c r="A45" s="650" t="s">
        <v>359</v>
      </c>
      <c r="B45" s="252">
        <v>20051</v>
      </c>
      <c r="C45" s="252">
        <v>13569</v>
      </c>
      <c r="D45" s="252">
        <v>16091</v>
      </c>
      <c r="E45" s="252">
        <v>21280</v>
      </c>
      <c r="G45" s="281"/>
      <c r="H45" s="281"/>
      <c r="I45" s="278"/>
      <c r="J45" s="278"/>
      <c r="K45" s="278"/>
      <c r="L45" s="278"/>
      <c r="M45" s="278"/>
    </row>
    <row r="46" spans="1:13" s="141" customFormat="1" ht="20.100000000000001" customHeight="1">
      <c r="A46" s="650" t="s">
        <v>360</v>
      </c>
      <c r="B46" s="252">
        <v>360413</v>
      </c>
      <c r="C46" s="252">
        <v>325392</v>
      </c>
      <c r="D46" s="252">
        <v>316701</v>
      </c>
      <c r="E46" s="252">
        <v>380980</v>
      </c>
      <c r="G46" s="281"/>
      <c r="H46" s="281"/>
      <c r="I46" s="278"/>
      <c r="J46" s="278"/>
      <c r="K46" s="278"/>
      <c r="L46" s="278"/>
      <c r="M46" s="278"/>
    </row>
    <row r="47" spans="1:13" s="141" customFormat="1" ht="20.100000000000001" customHeight="1">
      <c r="A47" s="650" t="s">
        <v>361</v>
      </c>
      <c r="B47" s="252">
        <v>102137</v>
      </c>
      <c r="C47" s="252">
        <v>92696</v>
      </c>
      <c r="D47" s="252">
        <v>108303</v>
      </c>
      <c r="E47" s="252">
        <v>109327</v>
      </c>
      <c r="G47" s="281"/>
      <c r="H47" s="281"/>
      <c r="I47" s="278"/>
      <c r="J47" s="278"/>
      <c r="K47" s="278"/>
      <c r="L47" s="278"/>
      <c r="M47" s="278"/>
    </row>
    <row r="48" spans="1:13" s="141" customFormat="1" ht="20.100000000000001" customHeight="1">
      <c r="A48" s="363" t="s">
        <v>362</v>
      </c>
      <c r="B48" s="269">
        <v>30598</v>
      </c>
      <c r="C48" s="269">
        <v>13615</v>
      </c>
      <c r="D48" s="269">
        <v>30257</v>
      </c>
      <c r="E48" s="269">
        <v>26171</v>
      </c>
      <c r="G48" s="281"/>
      <c r="H48" s="281"/>
      <c r="I48" s="278"/>
      <c r="J48" s="278"/>
      <c r="K48" s="278"/>
      <c r="L48" s="278"/>
      <c r="M48" s="278"/>
    </row>
    <row r="49" spans="1:13" s="88" customFormat="1" ht="15" customHeight="1">
      <c r="A49" s="138" t="s">
        <v>355</v>
      </c>
      <c r="D49" s="275"/>
      <c r="E49" s="275"/>
      <c r="G49" s="361"/>
      <c r="H49" s="361"/>
      <c r="I49" s="361"/>
      <c r="J49" s="361"/>
      <c r="K49" s="361"/>
      <c r="L49" s="361"/>
      <c r="M49" s="361"/>
    </row>
    <row r="50" spans="1:13" s="88" customFormat="1" ht="15" customHeight="1">
      <c r="G50" s="361"/>
      <c r="H50" s="361"/>
      <c r="I50" s="361"/>
      <c r="J50" s="361"/>
      <c r="K50" s="361"/>
      <c r="L50" s="361"/>
      <c r="M50" s="361"/>
    </row>
    <row r="51" spans="1:13" ht="20.100000000000001" customHeight="1">
      <c r="A51" s="692" t="s">
        <v>892</v>
      </c>
      <c r="B51" s="567"/>
      <c r="C51" s="567"/>
      <c r="D51" s="567"/>
      <c r="E51" s="567"/>
      <c r="F51" s="39"/>
      <c r="G51" s="463"/>
      <c r="H51" s="464"/>
    </row>
    <row r="52" spans="1:13" s="141" customFormat="1" ht="20.100000000000001" customHeight="1">
      <c r="A52" s="26" t="s">
        <v>356</v>
      </c>
      <c r="B52" s="27">
        <v>2008</v>
      </c>
      <c r="C52" s="27">
        <v>2009</v>
      </c>
      <c r="D52" s="27">
        <v>2010</v>
      </c>
      <c r="E52" s="27">
        <v>2011</v>
      </c>
      <c r="G52" s="278"/>
      <c r="H52" s="395"/>
      <c r="I52" s="278"/>
      <c r="J52" s="278"/>
      <c r="K52" s="278"/>
      <c r="L52" s="278"/>
      <c r="M52" s="278"/>
    </row>
    <row r="53" spans="1:13" s="141" customFormat="1" ht="20.100000000000001" customHeight="1">
      <c r="A53" s="43" t="s">
        <v>234</v>
      </c>
      <c r="B53" s="290">
        <v>4673494</v>
      </c>
      <c r="C53" s="290">
        <v>4318504</v>
      </c>
      <c r="D53" s="290">
        <v>5132323</v>
      </c>
      <c r="E53" s="251">
        <v>6269682</v>
      </c>
      <c r="G53" s="278"/>
      <c r="H53" s="281"/>
      <c r="I53" s="278"/>
      <c r="J53" s="278"/>
      <c r="K53" s="278"/>
      <c r="L53" s="278"/>
      <c r="M53" s="278"/>
    </row>
    <row r="54" spans="1:13" s="141" customFormat="1" ht="20.100000000000001" customHeight="1">
      <c r="A54" s="650" t="s">
        <v>785</v>
      </c>
      <c r="B54" s="252">
        <v>1081783</v>
      </c>
      <c r="C54" s="252">
        <v>1117628</v>
      </c>
      <c r="D54" s="252">
        <v>1348270</v>
      </c>
      <c r="E54" s="252">
        <v>1573266</v>
      </c>
      <c r="G54" s="278"/>
      <c r="H54" s="281"/>
      <c r="I54" s="278"/>
      <c r="J54" s="278"/>
      <c r="K54" s="278"/>
      <c r="L54" s="278"/>
      <c r="M54" s="278"/>
    </row>
    <row r="55" spans="1:13" s="141" customFormat="1" ht="20.100000000000001" customHeight="1">
      <c r="A55" s="650" t="s">
        <v>327</v>
      </c>
      <c r="B55" s="252">
        <v>192722</v>
      </c>
      <c r="C55" s="252">
        <v>163247</v>
      </c>
      <c r="D55" s="252">
        <v>200223</v>
      </c>
      <c r="E55" s="252">
        <v>301105</v>
      </c>
      <c r="G55" s="278"/>
      <c r="H55" s="281"/>
      <c r="I55" s="278"/>
      <c r="J55" s="278"/>
      <c r="K55" s="278"/>
      <c r="L55" s="278"/>
      <c r="M55" s="278"/>
    </row>
    <row r="56" spans="1:13" s="141" customFormat="1" ht="20.100000000000001" customHeight="1">
      <c r="A56" s="650" t="s">
        <v>388</v>
      </c>
      <c r="B56" s="252">
        <v>457666</v>
      </c>
      <c r="C56" s="252">
        <v>446668</v>
      </c>
      <c r="D56" s="252">
        <v>543326</v>
      </c>
      <c r="E56" s="252">
        <v>652585</v>
      </c>
      <c r="G56" s="278"/>
      <c r="H56" s="281"/>
      <c r="I56" s="278"/>
      <c r="J56" s="278"/>
      <c r="K56" s="278"/>
      <c r="L56" s="278"/>
      <c r="M56" s="278"/>
    </row>
    <row r="57" spans="1:13" s="141" customFormat="1" ht="20.100000000000001" customHeight="1">
      <c r="A57" s="650" t="s">
        <v>357</v>
      </c>
      <c r="B57" s="252">
        <v>679418</v>
      </c>
      <c r="C57" s="252">
        <v>654807</v>
      </c>
      <c r="D57" s="252">
        <v>814786</v>
      </c>
      <c r="E57" s="252">
        <v>1060502</v>
      </c>
      <c r="G57" s="278"/>
      <c r="H57" s="281"/>
      <c r="I57" s="278"/>
      <c r="J57" s="278"/>
      <c r="K57" s="278"/>
      <c r="L57" s="278"/>
      <c r="M57" s="278"/>
    </row>
    <row r="58" spans="1:13" s="141" customFormat="1" ht="20.100000000000001" customHeight="1">
      <c r="A58" s="650" t="s">
        <v>358</v>
      </c>
      <c r="B58" s="252">
        <v>104970</v>
      </c>
      <c r="C58" s="252">
        <v>119484</v>
      </c>
      <c r="D58" s="252">
        <v>107486</v>
      </c>
      <c r="E58" s="252">
        <v>143403</v>
      </c>
      <c r="G58" s="278"/>
      <c r="H58" s="281"/>
      <c r="I58" s="278"/>
      <c r="J58" s="278"/>
      <c r="K58" s="278"/>
      <c r="L58" s="278"/>
      <c r="M58" s="278"/>
    </row>
    <row r="59" spans="1:13" s="141" customFormat="1" ht="20.100000000000001" customHeight="1">
      <c r="A59" s="650" t="s">
        <v>359</v>
      </c>
      <c r="B59" s="252">
        <v>78830</v>
      </c>
      <c r="C59" s="252">
        <v>53233</v>
      </c>
      <c r="D59" s="252">
        <v>63974</v>
      </c>
      <c r="E59" s="252">
        <v>74533</v>
      </c>
      <c r="G59" s="278"/>
      <c r="H59" s="281"/>
      <c r="I59" s="278"/>
      <c r="J59" s="278"/>
      <c r="K59" s="278"/>
      <c r="L59" s="278"/>
      <c r="M59" s="278"/>
    </row>
    <row r="60" spans="1:13" s="141" customFormat="1" ht="20.100000000000001" customHeight="1">
      <c r="A60" s="650" t="s">
        <v>360</v>
      </c>
      <c r="B60" s="252">
        <v>1517132</v>
      </c>
      <c r="C60" s="252">
        <v>1272993</v>
      </c>
      <c r="D60" s="252">
        <v>1373467</v>
      </c>
      <c r="E60" s="252">
        <v>1716139</v>
      </c>
      <c r="G60" s="278"/>
      <c r="H60" s="281"/>
      <c r="I60" s="278"/>
      <c r="J60" s="278"/>
      <c r="K60" s="278"/>
      <c r="L60" s="278"/>
      <c r="M60" s="278"/>
    </row>
    <row r="61" spans="1:13" s="141" customFormat="1" ht="20.100000000000001" customHeight="1">
      <c r="A61" s="650" t="s">
        <v>361</v>
      </c>
      <c r="B61" s="252">
        <v>428663</v>
      </c>
      <c r="C61" s="252">
        <v>444646</v>
      </c>
      <c r="D61" s="252">
        <v>587711</v>
      </c>
      <c r="E61" s="252">
        <v>653879</v>
      </c>
      <c r="G61" s="278"/>
      <c r="H61" s="281"/>
      <c r="I61" s="278"/>
      <c r="J61" s="278"/>
      <c r="K61" s="278"/>
      <c r="L61" s="278"/>
      <c r="M61" s="278"/>
    </row>
    <row r="62" spans="1:13" s="141" customFormat="1" ht="20.100000000000001" customHeight="1">
      <c r="A62" s="363" t="s">
        <v>362</v>
      </c>
      <c r="B62" s="269">
        <v>132310</v>
      </c>
      <c r="C62" s="269">
        <v>45798</v>
      </c>
      <c r="D62" s="269">
        <v>93080</v>
      </c>
      <c r="E62" s="269">
        <v>94270</v>
      </c>
      <c r="G62" s="278"/>
      <c r="H62" s="281"/>
      <c r="I62" s="278"/>
      <c r="J62" s="278"/>
      <c r="K62" s="278"/>
      <c r="L62" s="278"/>
      <c r="M62" s="278"/>
    </row>
    <row r="63" spans="1:13" s="88" customFormat="1" ht="15" customHeight="1">
      <c r="A63" s="138" t="s">
        <v>355</v>
      </c>
      <c r="D63" s="275"/>
      <c r="E63" s="275"/>
      <c r="G63" s="361"/>
      <c r="H63" s="466"/>
      <c r="I63" s="361"/>
      <c r="J63" s="361"/>
      <c r="K63" s="361"/>
      <c r="L63" s="361"/>
      <c r="M63" s="361"/>
    </row>
    <row r="64" spans="1:13" s="88" customFormat="1" ht="15" customHeight="1">
      <c r="G64" s="361"/>
      <c r="H64" s="466"/>
      <c r="I64" s="361"/>
      <c r="J64" s="361"/>
      <c r="K64" s="361"/>
      <c r="L64" s="361"/>
      <c r="M64" s="361"/>
    </row>
    <row r="65" spans="1:13" ht="20.100000000000001" customHeight="1">
      <c r="A65" s="691" t="s">
        <v>891</v>
      </c>
      <c r="B65" s="427"/>
      <c r="C65" s="428"/>
      <c r="D65" s="427"/>
      <c r="E65" s="427"/>
      <c r="F65" s="427"/>
      <c r="G65" s="503"/>
      <c r="H65" s="464"/>
    </row>
    <row r="66" spans="1:13" s="430" customFormat="1" ht="27" customHeight="1">
      <c r="A66" s="122" t="s">
        <v>356</v>
      </c>
      <c r="B66" s="429" t="s">
        <v>483</v>
      </c>
      <c r="C66" s="429" t="s">
        <v>484</v>
      </c>
      <c r="D66" s="429" t="s">
        <v>486</v>
      </c>
      <c r="E66" s="429" t="s">
        <v>485</v>
      </c>
      <c r="F66" s="429" t="s">
        <v>234</v>
      </c>
      <c r="G66" s="554"/>
      <c r="H66" s="554"/>
      <c r="I66" s="555"/>
      <c r="J66" s="555"/>
      <c r="K66" s="555"/>
      <c r="L66" s="555"/>
      <c r="M66" s="555"/>
    </row>
    <row r="67" spans="1:13" s="141" customFormat="1" ht="27" customHeight="1">
      <c r="A67" s="43" t="s">
        <v>234</v>
      </c>
      <c r="B67" s="415">
        <v>734443</v>
      </c>
      <c r="C67" s="415">
        <v>520464</v>
      </c>
      <c r="D67" s="415">
        <v>432439</v>
      </c>
      <c r="E67" s="415">
        <v>424265</v>
      </c>
      <c r="F67" s="416">
        <v>2111611</v>
      </c>
      <c r="G67" s="281"/>
      <c r="H67" s="281"/>
      <c r="I67" s="278"/>
      <c r="J67" s="278"/>
      <c r="K67" s="278"/>
      <c r="L67" s="278"/>
      <c r="M67" s="278"/>
    </row>
    <row r="68" spans="1:13" s="141" customFormat="1" ht="27" customHeight="1">
      <c r="A68" s="650" t="s">
        <v>785</v>
      </c>
      <c r="B68" s="409">
        <v>328658</v>
      </c>
      <c r="C68" s="409">
        <v>175680</v>
      </c>
      <c r="D68" s="409">
        <v>152574</v>
      </c>
      <c r="E68" s="409">
        <v>167530</v>
      </c>
      <c r="F68" s="409">
        <v>824442</v>
      </c>
      <c r="G68" s="556"/>
      <c r="H68" s="281"/>
      <c r="I68" s="278"/>
      <c r="J68" s="278"/>
      <c r="K68" s="278"/>
      <c r="L68" s="278"/>
      <c r="M68" s="278"/>
    </row>
    <row r="69" spans="1:13" s="141" customFormat="1" ht="27" customHeight="1">
      <c r="A69" s="650" t="s">
        <v>327</v>
      </c>
      <c r="B69" s="409">
        <v>46344</v>
      </c>
      <c r="C69" s="409">
        <v>27233</v>
      </c>
      <c r="D69" s="409">
        <v>29187</v>
      </c>
      <c r="E69" s="409">
        <v>30513</v>
      </c>
      <c r="F69" s="409">
        <v>133277</v>
      </c>
      <c r="G69" s="557"/>
      <c r="H69" s="281"/>
      <c r="I69" s="278"/>
      <c r="J69" s="278"/>
      <c r="K69" s="278"/>
      <c r="L69" s="278"/>
      <c r="M69" s="278"/>
    </row>
    <row r="70" spans="1:13" s="141" customFormat="1" ht="27" customHeight="1">
      <c r="A70" s="650" t="s">
        <v>388</v>
      </c>
      <c r="B70" s="409">
        <v>45820</v>
      </c>
      <c r="C70" s="409">
        <v>66456</v>
      </c>
      <c r="D70" s="409">
        <v>72992</v>
      </c>
      <c r="E70" s="409">
        <v>67358</v>
      </c>
      <c r="F70" s="409">
        <v>252626</v>
      </c>
      <c r="G70" s="557"/>
      <c r="H70" s="281"/>
      <c r="I70" s="278"/>
      <c r="J70" s="278"/>
      <c r="K70" s="278"/>
      <c r="L70" s="278"/>
      <c r="M70" s="278"/>
    </row>
    <row r="71" spans="1:13" s="141" customFormat="1" ht="27" customHeight="1">
      <c r="A71" s="650" t="s">
        <v>357</v>
      </c>
      <c r="B71" s="409">
        <v>66925</v>
      </c>
      <c r="C71" s="409">
        <v>82051</v>
      </c>
      <c r="D71" s="409">
        <v>97552</v>
      </c>
      <c r="E71" s="409">
        <v>76566</v>
      </c>
      <c r="F71" s="409">
        <v>323094</v>
      </c>
      <c r="G71" s="557"/>
      <c r="H71" s="281"/>
      <c r="I71" s="278"/>
      <c r="J71" s="278"/>
      <c r="K71" s="278"/>
      <c r="L71" s="278"/>
      <c r="M71" s="278"/>
    </row>
    <row r="72" spans="1:13" s="141" customFormat="1" ht="27" customHeight="1">
      <c r="A72" s="650" t="s">
        <v>358</v>
      </c>
      <c r="B72" s="409">
        <v>15788</v>
      </c>
      <c r="C72" s="409">
        <v>13447</v>
      </c>
      <c r="D72" s="409">
        <v>6290</v>
      </c>
      <c r="E72" s="409">
        <v>4889</v>
      </c>
      <c r="F72" s="409">
        <v>40414</v>
      </c>
      <c r="G72" s="557"/>
      <c r="H72" s="281"/>
      <c r="I72" s="278"/>
      <c r="J72" s="278"/>
      <c r="K72" s="278"/>
      <c r="L72" s="278"/>
      <c r="M72" s="278"/>
    </row>
    <row r="73" spans="1:13" s="141" customFormat="1" ht="27" customHeight="1">
      <c r="A73" s="650" t="s">
        <v>359</v>
      </c>
      <c r="B73" s="409">
        <v>6506</v>
      </c>
      <c r="C73" s="409">
        <v>5904</v>
      </c>
      <c r="D73" s="409">
        <v>4796</v>
      </c>
      <c r="E73" s="409">
        <v>4074</v>
      </c>
      <c r="F73" s="409">
        <v>21280</v>
      </c>
      <c r="G73" s="557"/>
      <c r="H73" s="281"/>
      <c r="I73" s="278"/>
      <c r="J73" s="278"/>
      <c r="K73" s="278"/>
      <c r="L73" s="278"/>
      <c r="M73" s="278"/>
    </row>
    <row r="74" spans="1:13" s="141" customFormat="1" ht="27" customHeight="1">
      <c r="A74" s="650" t="s">
        <v>360</v>
      </c>
      <c r="B74" s="409">
        <v>171025</v>
      </c>
      <c r="C74" s="409">
        <v>109907</v>
      </c>
      <c r="D74" s="409">
        <v>53135</v>
      </c>
      <c r="E74" s="409">
        <v>46913</v>
      </c>
      <c r="F74" s="409">
        <v>380980</v>
      </c>
      <c r="G74" s="557"/>
      <c r="H74" s="281"/>
      <c r="I74" s="278"/>
      <c r="J74" s="278"/>
      <c r="K74" s="278"/>
      <c r="L74" s="278"/>
      <c r="M74" s="278"/>
    </row>
    <row r="75" spans="1:13" s="141" customFormat="1" ht="27" customHeight="1">
      <c r="A75" s="650" t="s">
        <v>361</v>
      </c>
      <c r="B75" s="409">
        <v>46940</v>
      </c>
      <c r="C75" s="409">
        <v>27593</v>
      </c>
      <c r="D75" s="409">
        <v>13940</v>
      </c>
      <c r="E75" s="409">
        <v>20854</v>
      </c>
      <c r="F75" s="409">
        <v>109327</v>
      </c>
      <c r="G75" s="557"/>
      <c r="H75" s="281"/>
      <c r="I75" s="278"/>
      <c r="J75" s="278"/>
      <c r="K75" s="278"/>
      <c r="L75" s="278"/>
      <c r="M75" s="278"/>
    </row>
    <row r="76" spans="1:13" s="141" customFormat="1" ht="27" customHeight="1">
      <c r="A76" s="363" t="s">
        <v>362</v>
      </c>
      <c r="B76" s="417">
        <v>6437</v>
      </c>
      <c r="C76" s="417">
        <v>12193</v>
      </c>
      <c r="D76" s="417">
        <v>1973</v>
      </c>
      <c r="E76" s="417">
        <v>5568</v>
      </c>
      <c r="F76" s="417">
        <v>26171</v>
      </c>
      <c r="G76" s="557"/>
      <c r="H76" s="281"/>
      <c r="I76" s="278"/>
      <c r="J76" s="278"/>
      <c r="K76" s="278"/>
      <c r="L76" s="278"/>
      <c r="M76" s="278"/>
    </row>
    <row r="77" spans="1:13" s="88" customFormat="1" ht="15" customHeight="1">
      <c r="A77" s="425" t="s">
        <v>355</v>
      </c>
      <c r="B77" s="431"/>
      <c r="C77" s="431"/>
      <c r="D77" s="431"/>
      <c r="E77" s="431"/>
      <c r="F77" s="432"/>
      <c r="G77" s="558"/>
      <c r="H77" s="466"/>
      <c r="I77" s="361"/>
      <c r="J77" s="361"/>
      <c r="K77" s="361"/>
      <c r="L77" s="361"/>
      <c r="M77" s="361"/>
    </row>
    <row r="78" spans="1:13" s="88" customFormat="1" ht="15" customHeight="1">
      <c r="A78" s="425" t="s">
        <v>487</v>
      </c>
      <c r="B78" s="433"/>
      <c r="C78" s="433"/>
      <c r="D78" s="433"/>
      <c r="E78" s="433"/>
      <c r="F78" s="433"/>
      <c r="G78" s="466"/>
      <c r="H78" s="466"/>
      <c r="I78" s="361"/>
      <c r="J78" s="361"/>
      <c r="K78" s="361"/>
      <c r="L78" s="361"/>
      <c r="M78" s="361"/>
    </row>
    <row r="79" spans="1:13" s="88" customFormat="1" ht="15" customHeight="1">
      <c r="A79" s="425"/>
      <c r="B79" s="433"/>
      <c r="C79" s="433"/>
      <c r="D79" s="433"/>
      <c r="E79" s="433"/>
      <c r="F79" s="433"/>
      <c r="G79" s="466"/>
      <c r="H79" s="466"/>
      <c r="I79" s="361"/>
      <c r="J79" s="361"/>
      <c r="K79" s="361"/>
      <c r="L79" s="361"/>
      <c r="M79" s="361"/>
    </row>
    <row r="80" spans="1:13" s="88" customFormat="1" ht="15" customHeight="1">
      <c r="A80" s="565" t="s">
        <v>829</v>
      </c>
      <c r="B80" s="433"/>
      <c r="C80" s="433"/>
      <c r="D80" s="433"/>
      <c r="E80" s="433"/>
      <c r="F80" s="433"/>
      <c r="G80" s="466"/>
      <c r="H80" s="466"/>
      <c r="I80" s="361"/>
      <c r="J80" s="361"/>
      <c r="K80" s="361"/>
      <c r="L80" s="361"/>
      <c r="M80" s="361"/>
    </row>
    <row r="81" spans="1:13" s="88" customFormat="1" ht="15" customHeight="1">
      <c r="A81" s="425"/>
      <c r="B81" s="433"/>
      <c r="C81" s="433"/>
      <c r="D81" s="433"/>
      <c r="E81" s="433"/>
      <c r="F81" s="433"/>
      <c r="G81" s="466"/>
      <c r="H81" s="466"/>
      <c r="I81" s="361"/>
      <c r="J81" s="361"/>
      <c r="K81" s="361"/>
      <c r="L81" s="361"/>
      <c r="M81" s="361"/>
    </row>
    <row r="82" spans="1:13" s="88" customFormat="1" ht="15" customHeight="1">
      <c r="A82" s="425"/>
      <c r="B82" s="433"/>
      <c r="C82" s="433"/>
      <c r="D82" s="433"/>
      <c r="E82" s="433"/>
      <c r="F82" s="433"/>
      <c r="G82" s="466"/>
      <c r="H82" s="466"/>
      <c r="I82" s="361"/>
      <c r="J82" s="361"/>
      <c r="K82" s="361"/>
      <c r="L82" s="361"/>
      <c r="M82" s="361"/>
    </row>
    <row r="83" spans="1:13" s="88" customFormat="1" ht="15" customHeight="1">
      <c r="A83" s="425"/>
      <c r="B83" s="433"/>
      <c r="C83" s="433"/>
      <c r="D83" s="433"/>
      <c r="E83" s="433"/>
      <c r="F83" s="433"/>
      <c r="G83" s="466"/>
      <c r="H83" s="466"/>
      <c r="I83" s="361"/>
      <c r="J83" s="361"/>
      <c r="K83" s="361"/>
      <c r="L83" s="361"/>
      <c r="M83" s="361"/>
    </row>
    <row r="84" spans="1:13" s="88" customFormat="1" ht="15" customHeight="1">
      <c r="A84" s="425"/>
      <c r="B84" s="433"/>
      <c r="C84" s="433"/>
      <c r="D84" s="433"/>
      <c r="E84" s="433"/>
      <c r="F84" s="433"/>
      <c r="G84" s="466"/>
      <c r="H84" s="466"/>
      <c r="I84" s="361"/>
      <c r="J84" s="361"/>
      <c r="K84" s="361"/>
      <c r="L84" s="361"/>
      <c r="M84" s="361"/>
    </row>
    <row r="85" spans="1:13" s="88" customFormat="1" ht="15" customHeight="1">
      <c r="A85" s="425"/>
      <c r="B85" s="433"/>
      <c r="C85" s="433"/>
      <c r="D85" s="433"/>
      <c r="E85" s="433"/>
      <c r="F85" s="433"/>
      <c r="G85" s="466"/>
      <c r="H85" s="466"/>
      <c r="I85" s="361"/>
      <c r="J85" s="361"/>
      <c r="K85" s="361"/>
      <c r="L85" s="361"/>
      <c r="M85" s="361"/>
    </row>
    <row r="86" spans="1:13" s="88" customFormat="1" ht="15" customHeight="1">
      <c r="A86" s="425"/>
      <c r="B86" s="433"/>
      <c r="C86" s="433"/>
      <c r="D86" s="433"/>
      <c r="E86" s="433"/>
      <c r="F86" s="433"/>
      <c r="G86" s="466"/>
      <c r="H86" s="466"/>
      <c r="I86" s="361"/>
      <c r="J86" s="361"/>
      <c r="K86" s="361"/>
      <c r="L86" s="361"/>
      <c r="M86" s="361"/>
    </row>
    <row r="87" spans="1:13" s="88" customFormat="1" ht="15" customHeight="1">
      <c r="A87" s="425"/>
      <c r="B87" s="433"/>
      <c r="C87" s="433"/>
      <c r="D87" s="433"/>
      <c r="E87" s="433"/>
      <c r="F87" s="433"/>
      <c r="G87" s="466"/>
      <c r="H87" s="466"/>
      <c r="I87" s="361"/>
      <c r="J87" s="361"/>
      <c r="K87" s="361"/>
      <c r="L87" s="361"/>
      <c r="M87" s="361"/>
    </row>
    <row r="88" spans="1:13" s="88" customFormat="1" ht="15" customHeight="1">
      <c r="A88" s="425"/>
      <c r="B88" s="433"/>
      <c r="C88" s="433"/>
      <c r="D88" s="433"/>
      <c r="E88" s="433"/>
      <c r="F88" s="433"/>
      <c r="G88" s="466"/>
      <c r="H88" s="466"/>
      <c r="I88" s="361"/>
      <c r="J88" s="361"/>
      <c r="K88" s="361"/>
      <c r="L88" s="361"/>
      <c r="M88" s="361"/>
    </row>
    <row r="89" spans="1:13" s="88" customFormat="1" ht="15" customHeight="1">
      <c r="A89" s="425"/>
      <c r="B89" s="433"/>
      <c r="C89" s="433"/>
      <c r="D89" s="433"/>
      <c r="E89" s="433"/>
      <c r="F89" s="433"/>
      <c r="G89" s="466"/>
      <c r="H89" s="466"/>
      <c r="I89" s="361"/>
      <c r="J89" s="361"/>
      <c r="K89" s="361"/>
      <c r="L89" s="361"/>
      <c r="M89" s="361"/>
    </row>
    <row r="90" spans="1:13" s="88" customFormat="1" ht="15" customHeight="1">
      <c r="A90" s="425"/>
      <c r="B90" s="433"/>
      <c r="C90" s="433"/>
      <c r="D90" s="433"/>
      <c r="E90" s="433"/>
      <c r="F90" s="433"/>
      <c r="G90" s="466"/>
      <c r="H90" s="466"/>
      <c r="I90" s="361"/>
      <c r="J90" s="361"/>
      <c r="K90" s="361"/>
      <c r="L90" s="361"/>
      <c r="M90" s="361"/>
    </row>
    <row r="91" spans="1:13" s="88" customFormat="1" ht="15" customHeight="1">
      <c r="A91" s="425"/>
      <c r="B91" s="433"/>
      <c r="C91" s="433"/>
      <c r="D91" s="433"/>
      <c r="E91" s="433"/>
      <c r="F91" s="433"/>
      <c r="G91" s="466"/>
      <c r="H91" s="466"/>
      <c r="I91" s="361"/>
      <c r="J91" s="361"/>
      <c r="K91" s="361"/>
      <c r="L91" s="361"/>
      <c r="M91" s="361"/>
    </row>
    <row r="92" spans="1:13" s="88" customFormat="1" ht="15" customHeight="1">
      <c r="A92" s="425"/>
      <c r="B92" s="433"/>
      <c r="C92" s="433"/>
      <c r="D92" s="433"/>
      <c r="E92" s="433"/>
      <c r="F92" s="433"/>
      <c r="G92" s="466"/>
      <c r="H92" s="466"/>
      <c r="I92" s="361"/>
      <c r="J92" s="361"/>
      <c r="K92" s="361"/>
      <c r="L92" s="361"/>
      <c r="M92" s="361"/>
    </row>
    <row r="93" spans="1:13" s="88" customFormat="1" ht="15" customHeight="1">
      <c r="A93" s="425"/>
      <c r="B93" s="433"/>
      <c r="C93" s="433"/>
      <c r="D93" s="433"/>
      <c r="E93" s="433"/>
      <c r="F93" s="433"/>
      <c r="G93" s="466"/>
      <c r="H93" s="466"/>
      <c r="I93" s="361"/>
      <c r="J93" s="361"/>
      <c r="K93" s="361"/>
      <c r="L93" s="361"/>
      <c r="M93" s="361"/>
    </row>
    <row r="94" spans="1:13" s="88" customFormat="1" ht="15" customHeight="1">
      <c r="A94" s="425"/>
      <c r="B94" s="433"/>
      <c r="C94" s="433"/>
      <c r="D94" s="433"/>
      <c r="E94" s="433"/>
      <c r="F94" s="433"/>
      <c r="G94" s="466"/>
      <c r="H94" s="466"/>
      <c r="I94" s="361"/>
      <c r="J94" s="361"/>
      <c r="K94" s="361"/>
      <c r="L94" s="361"/>
      <c r="M94" s="361"/>
    </row>
    <row r="95" spans="1:13" s="88" customFormat="1" ht="15" customHeight="1">
      <c r="A95" s="425"/>
      <c r="B95" s="433"/>
      <c r="C95" s="433"/>
      <c r="D95" s="433"/>
      <c r="E95" s="433"/>
      <c r="F95" s="433"/>
      <c r="G95" s="466"/>
      <c r="H95" s="466"/>
      <c r="I95" s="361"/>
      <c r="J95" s="361"/>
      <c r="K95" s="361"/>
      <c r="L95" s="361"/>
      <c r="M95" s="361"/>
    </row>
    <row r="96" spans="1:13" s="88" customFormat="1" ht="15" customHeight="1">
      <c r="A96" s="425"/>
      <c r="B96" s="433"/>
      <c r="C96" s="433"/>
      <c r="D96" s="433"/>
      <c r="E96" s="433"/>
      <c r="F96" s="433"/>
      <c r="G96" s="466"/>
      <c r="H96" s="466"/>
      <c r="I96" s="361"/>
      <c r="J96" s="361"/>
      <c r="K96" s="361"/>
      <c r="L96" s="361"/>
      <c r="M96" s="361"/>
    </row>
    <row r="97" spans="1:13" s="88" customFormat="1" ht="15" customHeight="1">
      <c r="A97" s="431"/>
      <c r="B97" s="431"/>
      <c r="C97" s="431"/>
      <c r="D97" s="431"/>
      <c r="E97" s="431"/>
      <c r="F97" s="431"/>
      <c r="G97" s="466"/>
      <c r="H97" s="466"/>
      <c r="I97" s="361"/>
      <c r="J97" s="361"/>
      <c r="K97" s="361"/>
      <c r="L97" s="361"/>
      <c r="M97" s="361"/>
    </row>
    <row r="98" spans="1:13" ht="20.100000000000001" customHeight="1">
      <c r="A98" s="567" t="s">
        <v>787</v>
      </c>
      <c r="B98" s="426"/>
      <c r="C98" s="426"/>
      <c r="D98" s="426"/>
      <c r="E98" s="426"/>
      <c r="F98" s="434"/>
      <c r="G98" s="503"/>
      <c r="H98" s="464"/>
    </row>
    <row r="99" spans="1:13" s="430" customFormat="1" ht="27" customHeight="1">
      <c r="A99" s="122" t="s">
        <v>356</v>
      </c>
      <c r="B99" s="429" t="s">
        <v>483</v>
      </c>
      <c r="C99" s="429" t="s">
        <v>484</v>
      </c>
      <c r="D99" s="429" t="s">
        <v>486</v>
      </c>
      <c r="E99" s="429" t="s">
        <v>485</v>
      </c>
      <c r="F99" s="429" t="s">
        <v>234</v>
      </c>
      <c r="G99" s="554"/>
      <c r="H99" s="555"/>
      <c r="I99" s="555"/>
      <c r="J99" s="555"/>
      <c r="K99" s="555"/>
      <c r="L99" s="555"/>
      <c r="M99" s="555"/>
    </row>
    <row r="100" spans="1:13" s="141" customFormat="1" ht="20.100000000000001" customHeight="1">
      <c r="A100" s="43" t="s">
        <v>234</v>
      </c>
      <c r="B100" s="415">
        <v>1958908</v>
      </c>
      <c r="C100" s="415">
        <v>1336791</v>
      </c>
      <c r="D100" s="415">
        <v>1079072</v>
      </c>
      <c r="E100" s="415">
        <v>1894911</v>
      </c>
      <c r="F100" s="416">
        <v>6269682</v>
      </c>
      <c r="G100" s="559"/>
      <c r="H100" s="281"/>
      <c r="I100" s="278"/>
      <c r="J100" s="278"/>
      <c r="K100" s="278"/>
      <c r="L100" s="278"/>
      <c r="M100" s="278"/>
    </row>
    <row r="101" spans="1:13" s="141" customFormat="1" ht="20.100000000000001" customHeight="1">
      <c r="A101" s="650" t="s">
        <v>785</v>
      </c>
      <c r="B101" s="409">
        <v>644480</v>
      </c>
      <c r="C101" s="409">
        <v>322143</v>
      </c>
      <c r="D101" s="409">
        <v>293635</v>
      </c>
      <c r="E101" s="409">
        <v>313008</v>
      </c>
      <c r="F101" s="409">
        <v>1573266</v>
      </c>
      <c r="G101" s="559"/>
      <c r="H101" s="281"/>
      <c r="I101" s="278"/>
      <c r="J101" s="278"/>
      <c r="K101" s="278"/>
      <c r="L101" s="278"/>
      <c r="M101" s="278"/>
    </row>
    <row r="102" spans="1:13" s="141" customFormat="1" ht="20.100000000000001" customHeight="1">
      <c r="A102" s="650" t="s">
        <v>327</v>
      </c>
      <c r="B102" s="409">
        <v>107353</v>
      </c>
      <c r="C102" s="409">
        <v>62737</v>
      </c>
      <c r="D102" s="409">
        <v>55482</v>
      </c>
      <c r="E102" s="409">
        <v>75533</v>
      </c>
      <c r="F102" s="409">
        <v>301105</v>
      </c>
      <c r="G102" s="559"/>
      <c r="H102" s="281"/>
      <c r="I102" s="278"/>
      <c r="J102" s="278"/>
      <c r="K102" s="278"/>
      <c r="L102" s="278"/>
      <c r="M102" s="278"/>
    </row>
    <row r="103" spans="1:13" s="141" customFormat="1" ht="20.100000000000001" customHeight="1">
      <c r="A103" s="650" t="s">
        <v>388</v>
      </c>
      <c r="B103" s="409">
        <v>110050</v>
      </c>
      <c r="C103" s="409">
        <v>133966</v>
      </c>
      <c r="D103" s="409">
        <v>161250</v>
      </c>
      <c r="E103" s="409">
        <v>247319</v>
      </c>
      <c r="F103" s="409">
        <v>652585</v>
      </c>
      <c r="G103" s="559"/>
      <c r="H103" s="281"/>
      <c r="I103" s="278"/>
      <c r="J103" s="278"/>
      <c r="K103" s="278"/>
      <c r="L103" s="278"/>
      <c r="M103" s="278"/>
    </row>
    <row r="104" spans="1:13" s="141" customFormat="1" ht="20.100000000000001" customHeight="1">
      <c r="A104" s="650" t="s">
        <v>357</v>
      </c>
      <c r="B104" s="409">
        <v>181759</v>
      </c>
      <c r="C104" s="409">
        <v>192028</v>
      </c>
      <c r="D104" s="409">
        <v>268379</v>
      </c>
      <c r="E104" s="409">
        <v>418336</v>
      </c>
      <c r="F104" s="409">
        <v>1060502</v>
      </c>
      <c r="G104" s="559"/>
      <c r="H104" s="281"/>
      <c r="I104" s="278"/>
      <c r="J104" s="278"/>
      <c r="K104" s="278"/>
      <c r="L104" s="278"/>
      <c r="M104" s="278"/>
    </row>
    <row r="105" spans="1:13" s="141" customFormat="1" ht="20.100000000000001" customHeight="1">
      <c r="A105" s="650" t="s">
        <v>358</v>
      </c>
      <c r="B105" s="409">
        <v>46244</v>
      </c>
      <c r="C105" s="409">
        <v>35339</v>
      </c>
      <c r="D105" s="409">
        <v>17378</v>
      </c>
      <c r="E105" s="409">
        <v>44442</v>
      </c>
      <c r="F105" s="409">
        <v>143403</v>
      </c>
      <c r="G105" s="559"/>
      <c r="H105" s="281"/>
      <c r="I105" s="278"/>
      <c r="J105" s="278"/>
      <c r="K105" s="278"/>
      <c r="L105" s="278"/>
      <c r="M105" s="278"/>
    </row>
    <row r="106" spans="1:13" s="141" customFormat="1" ht="20.100000000000001" customHeight="1">
      <c r="A106" s="650" t="s">
        <v>359</v>
      </c>
      <c r="B106" s="409">
        <v>20732</v>
      </c>
      <c r="C106" s="409">
        <v>18234</v>
      </c>
      <c r="D106" s="409">
        <v>15729</v>
      </c>
      <c r="E106" s="409">
        <v>19838</v>
      </c>
      <c r="F106" s="409">
        <v>74533</v>
      </c>
      <c r="G106" s="559"/>
      <c r="H106" s="281"/>
      <c r="I106" s="278"/>
      <c r="J106" s="278"/>
      <c r="K106" s="278"/>
      <c r="L106" s="278"/>
      <c r="M106" s="278"/>
    </row>
    <row r="107" spans="1:13" s="141" customFormat="1" ht="20.100000000000001" customHeight="1">
      <c r="A107" s="650" t="s">
        <v>360</v>
      </c>
      <c r="B107" s="409">
        <v>642258</v>
      </c>
      <c r="C107" s="409">
        <v>432773</v>
      </c>
      <c r="D107" s="409">
        <v>203543</v>
      </c>
      <c r="E107" s="409">
        <v>437565</v>
      </c>
      <c r="F107" s="409">
        <v>1716139</v>
      </c>
      <c r="G107" s="559"/>
      <c r="H107" s="281"/>
      <c r="I107" s="278"/>
      <c r="J107" s="278"/>
      <c r="K107" s="278"/>
      <c r="L107" s="278"/>
      <c r="M107" s="278"/>
    </row>
    <row r="108" spans="1:13" s="141" customFormat="1" ht="20.100000000000001" customHeight="1">
      <c r="A108" s="650" t="s">
        <v>361</v>
      </c>
      <c r="B108" s="409">
        <v>180227</v>
      </c>
      <c r="C108" s="409">
        <v>114965</v>
      </c>
      <c r="D108" s="409">
        <v>52635</v>
      </c>
      <c r="E108" s="409">
        <v>306052</v>
      </c>
      <c r="F108" s="409">
        <v>653879</v>
      </c>
      <c r="G108" s="559"/>
      <c r="H108" s="281"/>
      <c r="I108" s="278"/>
      <c r="J108" s="278"/>
      <c r="K108" s="278"/>
      <c r="L108" s="278"/>
      <c r="M108" s="278"/>
    </row>
    <row r="109" spans="1:13" s="141" customFormat="1" ht="20.100000000000001" customHeight="1">
      <c r="A109" s="363" t="s">
        <v>362</v>
      </c>
      <c r="B109" s="417">
        <v>25805</v>
      </c>
      <c r="C109" s="417">
        <v>24606</v>
      </c>
      <c r="D109" s="417">
        <v>11041</v>
      </c>
      <c r="E109" s="417">
        <v>32818</v>
      </c>
      <c r="F109" s="417">
        <v>94270</v>
      </c>
      <c r="G109" s="281"/>
      <c r="H109" s="278"/>
      <c r="I109" s="278"/>
      <c r="J109" s="278"/>
      <c r="K109" s="278"/>
      <c r="L109" s="278"/>
      <c r="M109" s="278"/>
    </row>
    <row r="110" spans="1:13" s="88" customFormat="1" ht="15" customHeight="1">
      <c r="A110" s="425" t="s">
        <v>355</v>
      </c>
      <c r="B110" s="431"/>
      <c r="C110" s="431"/>
      <c r="D110" s="431"/>
      <c r="E110" s="431"/>
      <c r="F110" s="432"/>
      <c r="G110" s="361"/>
      <c r="H110" s="361"/>
      <c r="I110" s="361"/>
      <c r="J110" s="361"/>
      <c r="K110" s="361"/>
      <c r="L110" s="361"/>
      <c r="M110" s="361"/>
    </row>
    <row r="111" spans="1:13" s="88" customFormat="1" ht="15" customHeight="1">
      <c r="A111" s="425" t="s">
        <v>487</v>
      </c>
      <c r="B111" s="431"/>
      <c r="C111" s="431"/>
      <c r="D111" s="431"/>
      <c r="E111" s="431"/>
      <c r="F111" s="432"/>
      <c r="G111" s="361"/>
      <c r="H111" s="361"/>
      <c r="I111" s="361"/>
      <c r="J111" s="361"/>
      <c r="K111" s="361"/>
      <c r="L111" s="361"/>
      <c r="M111" s="361"/>
    </row>
    <row r="112" spans="1:13" s="88" customFormat="1" ht="15" customHeight="1">
      <c r="A112" s="425"/>
      <c r="B112" s="431"/>
      <c r="C112" s="431"/>
      <c r="D112" s="431"/>
      <c r="E112" s="431"/>
      <c r="F112" s="432"/>
      <c r="G112" s="361"/>
      <c r="H112" s="361"/>
      <c r="I112" s="361"/>
      <c r="J112" s="361"/>
      <c r="K112" s="361"/>
      <c r="L112" s="361"/>
      <c r="M112" s="361"/>
    </row>
    <row r="113" spans="1:13" ht="20.100000000000001" customHeight="1">
      <c r="A113" s="689" t="s">
        <v>890</v>
      </c>
      <c r="B113" s="39"/>
      <c r="C113" s="39"/>
      <c r="D113" s="39"/>
      <c r="E113" s="39"/>
      <c r="F113" s="39"/>
    </row>
    <row r="114" spans="1:13" s="141" customFormat="1" ht="20.100000000000001" customHeight="1">
      <c r="A114" s="27" t="s">
        <v>356</v>
      </c>
      <c r="B114" s="27">
        <v>2010</v>
      </c>
      <c r="C114" s="27">
        <v>2011</v>
      </c>
      <c r="D114" s="27" t="s">
        <v>479</v>
      </c>
      <c r="E114" s="27" t="s">
        <v>480</v>
      </c>
      <c r="G114" s="395"/>
      <c r="H114" s="278"/>
      <c r="I114" s="278"/>
      <c r="J114" s="278"/>
      <c r="K114" s="278"/>
      <c r="L114" s="278"/>
      <c r="M114" s="278"/>
    </row>
    <row r="115" spans="1:13" s="141" customFormat="1" ht="20.100000000000001" customHeight="1">
      <c r="A115" s="89" t="s">
        <v>481</v>
      </c>
      <c r="B115" s="178">
        <v>2.83</v>
      </c>
      <c r="C115" s="92">
        <v>2.97</v>
      </c>
      <c r="D115" s="92">
        <v>0.14000000000000012</v>
      </c>
      <c r="E115" s="92">
        <v>4.9469964664310995</v>
      </c>
      <c r="G115" s="281"/>
      <c r="H115" s="278"/>
      <c r="I115" s="278"/>
      <c r="J115" s="278"/>
      <c r="K115" s="278"/>
      <c r="L115" s="278"/>
      <c r="M115" s="278"/>
    </row>
    <row r="116" spans="1:13" s="141" customFormat="1" ht="20.100000000000001" customHeight="1">
      <c r="A116" s="59" t="s">
        <v>785</v>
      </c>
      <c r="B116" s="178">
        <v>1.79</v>
      </c>
      <c r="C116" s="92">
        <v>1.91</v>
      </c>
      <c r="D116" s="92">
        <v>0.11999999999999988</v>
      </c>
      <c r="E116" s="92">
        <v>6.7039106145251335</v>
      </c>
      <c r="G116" s="281"/>
      <c r="H116" s="278"/>
      <c r="I116" s="278"/>
      <c r="J116" s="278"/>
      <c r="K116" s="278"/>
      <c r="L116" s="278"/>
      <c r="M116" s="278"/>
    </row>
    <row r="117" spans="1:13" s="141" customFormat="1" ht="20.100000000000001" customHeight="1">
      <c r="A117" s="59" t="s">
        <v>327</v>
      </c>
      <c r="B117" s="178">
        <v>1.96</v>
      </c>
      <c r="C117" s="92">
        <v>2.2599999999999998</v>
      </c>
      <c r="D117" s="92">
        <v>0.29999999999999982</v>
      </c>
      <c r="E117" s="92">
        <v>15.306122448979583</v>
      </c>
      <c r="G117" s="281"/>
      <c r="H117" s="278"/>
      <c r="I117" s="278"/>
      <c r="J117" s="278"/>
      <c r="K117" s="278"/>
      <c r="L117" s="278"/>
      <c r="M117" s="278"/>
    </row>
    <row r="118" spans="1:13" s="141" customFormat="1" ht="20.100000000000001" customHeight="1">
      <c r="A118" s="650" t="s">
        <v>388</v>
      </c>
      <c r="B118" s="178">
        <v>2.63</v>
      </c>
      <c r="C118" s="92">
        <v>2.58</v>
      </c>
      <c r="D118" s="418">
        <v>-4.9999999999999822E-2</v>
      </c>
      <c r="E118" s="418">
        <v>-1.90114068441064</v>
      </c>
      <c r="G118" s="281"/>
      <c r="H118" s="278"/>
      <c r="I118" s="278"/>
      <c r="J118" s="278"/>
      <c r="K118" s="278"/>
      <c r="L118" s="278"/>
      <c r="M118" s="278"/>
    </row>
    <row r="119" spans="1:13" s="141" customFormat="1" ht="20.100000000000001" customHeight="1">
      <c r="A119" s="59" t="s">
        <v>357</v>
      </c>
      <c r="B119" s="178">
        <v>3.28</v>
      </c>
      <c r="C119" s="92">
        <v>3.28</v>
      </c>
      <c r="D119" s="418">
        <v>0</v>
      </c>
      <c r="E119" s="418">
        <v>0</v>
      </c>
      <c r="G119" s="281"/>
      <c r="H119" s="278"/>
      <c r="I119" s="278"/>
      <c r="J119" s="278"/>
      <c r="K119" s="278"/>
      <c r="L119" s="278"/>
      <c r="M119" s="278"/>
    </row>
    <row r="120" spans="1:13" s="141" customFormat="1" ht="20.100000000000001" customHeight="1">
      <c r="A120" s="59" t="s">
        <v>482</v>
      </c>
      <c r="B120" s="178">
        <v>3.5</v>
      </c>
      <c r="C120" s="92">
        <v>3.55</v>
      </c>
      <c r="D120" s="418">
        <v>4.9999999999999822E-2</v>
      </c>
      <c r="E120" s="418">
        <v>1.4285714285714235</v>
      </c>
      <c r="G120" s="281"/>
      <c r="H120" s="278"/>
      <c r="I120" s="278"/>
      <c r="J120" s="278"/>
      <c r="K120" s="278"/>
      <c r="L120" s="278"/>
      <c r="M120" s="278"/>
    </row>
    <row r="121" spans="1:13" s="141" customFormat="1" ht="20.100000000000001" customHeight="1">
      <c r="A121" s="59" t="s">
        <v>359</v>
      </c>
      <c r="B121" s="178">
        <v>3.98</v>
      </c>
      <c r="C121" s="92">
        <v>3.5</v>
      </c>
      <c r="D121" s="418">
        <v>-0.48</v>
      </c>
      <c r="E121" s="418">
        <v>-12.060301507537689</v>
      </c>
      <c r="G121" s="281"/>
      <c r="H121" s="278"/>
      <c r="I121" s="278"/>
      <c r="J121" s="278"/>
      <c r="K121" s="278"/>
      <c r="L121" s="278"/>
      <c r="M121" s="278"/>
    </row>
    <row r="122" spans="1:13" s="141" customFormat="1" ht="20.100000000000001" customHeight="1">
      <c r="A122" s="59" t="s">
        <v>360</v>
      </c>
      <c r="B122" s="178">
        <v>4.34</v>
      </c>
      <c r="C122" s="92">
        <v>4.5</v>
      </c>
      <c r="D122" s="92">
        <v>0.16000000000000014</v>
      </c>
      <c r="E122" s="92">
        <v>3.6866359447004644</v>
      </c>
      <c r="G122" s="281"/>
      <c r="H122" s="278"/>
      <c r="I122" s="278"/>
      <c r="J122" s="278"/>
      <c r="K122" s="278"/>
      <c r="L122" s="278"/>
      <c r="M122" s="278"/>
    </row>
    <row r="123" spans="1:13" s="141" customFormat="1" ht="20.100000000000001" customHeight="1">
      <c r="A123" s="59" t="s">
        <v>361</v>
      </c>
      <c r="B123" s="178">
        <v>5.43</v>
      </c>
      <c r="C123" s="92">
        <v>5.98</v>
      </c>
      <c r="D123" s="92">
        <v>0.55000000000000071</v>
      </c>
      <c r="E123" s="92">
        <v>10.128913443830584</v>
      </c>
      <c r="G123" s="281"/>
      <c r="H123" s="278"/>
      <c r="I123" s="278"/>
      <c r="J123" s="278"/>
      <c r="K123" s="278"/>
      <c r="L123" s="278"/>
      <c r="M123" s="278"/>
    </row>
    <row r="124" spans="1:13" s="141" customFormat="1" ht="20.100000000000001" customHeight="1">
      <c r="A124" s="61" t="s">
        <v>362</v>
      </c>
      <c r="B124" s="419">
        <v>3.08</v>
      </c>
      <c r="C124" s="419">
        <v>3.6</v>
      </c>
      <c r="D124" s="420">
        <v>0.52</v>
      </c>
      <c r="E124" s="420">
        <v>16.883116883116884</v>
      </c>
      <c r="G124" s="281"/>
      <c r="H124" s="278"/>
      <c r="I124" s="278"/>
      <c r="J124" s="278"/>
      <c r="K124" s="278"/>
      <c r="L124" s="278"/>
      <c r="M124" s="278"/>
    </row>
    <row r="125" spans="1:13" s="88" customFormat="1" ht="15" customHeight="1">
      <c r="A125" s="690" t="s">
        <v>893</v>
      </c>
      <c r="G125" s="361"/>
      <c r="H125" s="361"/>
      <c r="I125" s="361"/>
      <c r="J125" s="361"/>
      <c r="K125" s="361"/>
      <c r="L125" s="361"/>
      <c r="M125" s="361"/>
    </row>
    <row r="126" spans="1:13" s="88" customFormat="1" ht="15" customHeight="1">
      <c r="A126" s="579"/>
      <c r="G126" s="361"/>
      <c r="H126" s="361"/>
      <c r="I126" s="361"/>
      <c r="J126" s="361"/>
      <c r="K126" s="361"/>
      <c r="L126" s="361"/>
      <c r="M126" s="361"/>
    </row>
    <row r="127" spans="1:13" ht="20.100000000000001" customHeight="1">
      <c r="A127" s="585" t="s">
        <v>754</v>
      </c>
      <c r="B127" s="39"/>
      <c r="C127" s="39"/>
      <c r="D127" s="39"/>
      <c r="E127" s="39"/>
      <c r="F127" s="39"/>
    </row>
    <row r="128" spans="1:13" s="141" customFormat="1" ht="20.100000000000001" customHeight="1">
      <c r="A128" s="26" t="s">
        <v>185</v>
      </c>
      <c r="B128" s="116"/>
      <c r="C128" s="116">
        <v>2009</v>
      </c>
      <c r="D128" s="116">
        <v>2010</v>
      </c>
      <c r="E128" s="27">
        <v>2011</v>
      </c>
      <c r="G128" s="278"/>
      <c r="H128" s="278"/>
      <c r="I128" s="278"/>
      <c r="J128" s="278"/>
      <c r="K128" s="278"/>
      <c r="L128" s="278"/>
      <c r="M128" s="278"/>
    </row>
    <row r="129" spans="1:13" s="141" customFormat="1" ht="20.100000000000001" customHeight="1">
      <c r="A129" s="89" t="s">
        <v>481</v>
      </c>
      <c r="B129" s="421"/>
      <c r="C129" s="421">
        <v>72.17</v>
      </c>
      <c r="D129" s="421">
        <v>64.680000000000007</v>
      </c>
      <c r="E129" s="422">
        <v>68.89</v>
      </c>
      <c r="G129" s="278"/>
      <c r="H129" s="278"/>
      <c r="I129" s="278"/>
      <c r="J129" s="278"/>
      <c r="K129" s="278"/>
      <c r="L129" s="278"/>
      <c r="M129" s="278"/>
    </row>
    <row r="130" spans="1:13" s="141" customFormat="1" ht="20.100000000000001" customHeight="1">
      <c r="A130" s="59" t="s">
        <v>169</v>
      </c>
      <c r="B130" s="92"/>
      <c r="C130" s="92">
        <v>78.260000000000005</v>
      </c>
      <c r="D130" s="92">
        <v>60.5</v>
      </c>
      <c r="E130" s="418">
        <v>65.86</v>
      </c>
      <c r="G130" s="278"/>
      <c r="H130" s="278"/>
      <c r="I130" s="278"/>
      <c r="J130" s="278"/>
      <c r="K130" s="278"/>
      <c r="L130" s="278"/>
      <c r="M130" s="278"/>
    </row>
    <row r="131" spans="1:13" s="141" customFormat="1" ht="20.100000000000001" customHeight="1">
      <c r="A131" s="59" t="s">
        <v>170</v>
      </c>
      <c r="B131" s="92"/>
      <c r="C131" s="92">
        <v>83.35</v>
      </c>
      <c r="D131" s="92">
        <v>66.59</v>
      </c>
      <c r="E131" s="418">
        <v>77.31</v>
      </c>
      <c r="G131" s="278"/>
      <c r="H131" s="278"/>
      <c r="I131" s="278"/>
      <c r="J131" s="278"/>
      <c r="K131" s="278"/>
      <c r="L131" s="278"/>
      <c r="M131" s="278"/>
    </row>
    <row r="132" spans="1:13" s="141" customFormat="1" ht="20.100000000000001" customHeight="1">
      <c r="A132" s="59" t="s">
        <v>171</v>
      </c>
      <c r="B132" s="92"/>
      <c r="C132" s="92">
        <v>83.5</v>
      </c>
      <c r="D132" s="92">
        <v>70.52</v>
      </c>
      <c r="E132" s="418">
        <v>74.290000000000006</v>
      </c>
      <c r="G132" s="278"/>
      <c r="H132" s="278"/>
      <c r="I132" s="278"/>
      <c r="J132" s="278"/>
      <c r="K132" s="278"/>
      <c r="L132" s="278"/>
      <c r="M132" s="278"/>
    </row>
    <row r="133" spans="1:13" s="141" customFormat="1" ht="20.100000000000001" customHeight="1">
      <c r="A133" s="59" t="s">
        <v>172</v>
      </c>
      <c r="B133" s="92"/>
      <c r="C133" s="92">
        <v>79.349999999999994</v>
      </c>
      <c r="D133" s="92">
        <v>64.62</v>
      </c>
      <c r="E133" s="418">
        <v>72.319999999999993</v>
      </c>
      <c r="G133" s="278"/>
      <c r="H133" s="278"/>
      <c r="I133" s="278"/>
      <c r="J133" s="278"/>
      <c r="K133" s="278"/>
      <c r="L133" s="278"/>
      <c r="M133" s="278"/>
    </row>
    <row r="134" spans="1:13" s="141" customFormat="1" ht="20.100000000000001" customHeight="1">
      <c r="A134" s="59" t="s">
        <v>173</v>
      </c>
      <c r="B134" s="92"/>
      <c r="C134" s="92">
        <v>73.92</v>
      </c>
      <c r="D134" s="92">
        <v>61.24</v>
      </c>
      <c r="E134" s="418">
        <v>67.84</v>
      </c>
      <c r="G134" s="278"/>
      <c r="H134" s="278"/>
      <c r="I134" s="278"/>
      <c r="J134" s="278"/>
      <c r="K134" s="278"/>
      <c r="L134" s="278"/>
      <c r="M134" s="278"/>
    </row>
    <row r="135" spans="1:13" s="141" customFormat="1" ht="20.100000000000001" customHeight="1">
      <c r="A135" s="59" t="s">
        <v>174</v>
      </c>
      <c r="B135" s="92"/>
      <c r="C135" s="92">
        <v>71.34</v>
      </c>
      <c r="D135" s="92">
        <v>61.06</v>
      </c>
      <c r="E135" s="418">
        <v>65.760000000000005</v>
      </c>
      <c r="G135" s="278"/>
      <c r="H135" s="278"/>
      <c r="I135" s="278"/>
      <c r="J135" s="278"/>
      <c r="K135" s="278"/>
      <c r="L135" s="278"/>
      <c r="M135" s="278"/>
    </row>
    <row r="136" spans="1:13" s="141" customFormat="1" ht="20.100000000000001" customHeight="1">
      <c r="A136" s="59" t="s">
        <v>175</v>
      </c>
      <c r="B136" s="92"/>
      <c r="C136" s="92">
        <v>68.430000000000007</v>
      </c>
      <c r="D136" s="92">
        <v>59.22</v>
      </c>
      <c r="E136" s="418">
        <v>64.81</v>
      </c>
      <c r="G136" s="278"/>
      <c r="H136" s="278"/>
      <c r="I136" s="278"/>
      <c r="J136" s="278"/>
      <c r="K136" s="278"/>
      <c r="L136" s="278"/>
      <c r="M136" s="278"/>
    </row>
    <row r="137" spans="1:13" s="141" customFormat="1" ht="20.100000000000001" customHeight="1">
      <c r="A137" s="59" t="s">
        <v>176</v>
      </c>
      <c r="B137" s="92"/>
      <c r="C137" s="92">
        <v>64.959999999999994</v>
      </c>
      <c r="D137" s="92">
        <v>51.42</v>
      </c>
      <c r="E137" s="418">
        <v>52.58</v>
      </c>
      <c r="G137" s="278"/>
      <c r="H137" s="278"/>
      <c r="I137" s="278"/>
      <c r="J137" s="278"/>
      <c r="K137" s="278"/>
      <c r="L137" s="278"/>
      <c r="M137" s="278"/>
    </row>
    <row r="138" spans="1:13" s="141" customFormat="1" ht="20.100000000000001" customHeight="1">
      <c r="A138" s="59" t="s">
        <v>177</v>
      </c>
      <c r="B138" s="92"/>
      <c r="C138" s="92">
        <v>66.13</v>
      </c>
      <c r="D138" s="92">
        <v>61.02</v>
      </c>
      <c r="E138" s="418">
        <v>66.2</v>
      </c>
      <c r="G138" s="278"/>
      <c r="H138" s="278"/>
      <c r="I138" s="278"/>
      <c r="J138" s="278"/>
      <c r="K138" s="278"/>
      <c r="L138" s="278"/>
      <c r="M138" s="278"/>
    </row>
    <row r="139" spans="1:13" s="141" customFormat="1" ht="20.100000000000001" customHeight="1">
      <c r="A139" s="59" t="s">
        <v>178</v>
      </c>
      <c r="B139" s="92"/>
      <c r="C139" s="92">
        <v>78.09</v>
      </c>
      <c r="D139" s="92">
        <v>72.02</v>
      </c>
      <c r="E139" s="418">
        <v>77.09</v>
      </c>
      <c r="G139" s="278"/>
      <c r="H139" s="278"/>
      <c r="I139" s="278"/>
      <c r="J139" s="278"/>
      <c r="K139" s="278"/>
      <c r="L139" s="278"/>
      <c r="M139" s="278"/>
    </row>
    <row r="140" spans="1:13" s="141" customFormat="1" ht="20.100000000000001" customHeight="1">
      <c r="A140" s="59" t="s">
        <v>179</v>
      </c>
      <c r="B140" s="92"/>
      <c r="C140" s="92">
        <v>65.25</v>
      </c>
      <c r="D140" s="92">
        <v>77.150000000000006</v>
      </c>
      <c r="E140" s="92">
        <v>76.790000000000006</v>
      </c>
      <c r="G140" s="278"/>
      <c r="H140" s="278"/>
      <c r="I140" s="278"/>
      <c r="J140" s="278"/>
      <c r="K140" s="278"/>
      <c r="L140" s="278"/>
      <c r="M140" s="278"/>
    </row>
    <row r="141" spans="1:13" s="141" customFormat="1" ht="20.100000000000001" customHeight="1">
      <c r="A141" s="412" t="s">
        <v>180</v>
      </c>
      <c r="B141" s="419"/>
      <c r="C141" s="419">
        <v>59.71</v>
      </c>
      <c r="D141" s="419">
        <v>70.2</v>
      </c>
      <c r="E141" s="419">
        <v>66.5</v>
      </c>
      <c r="G141" s="278"/>
      <c r="H141" s="278"/>
      <c r="I141" s="278"/>
      <c r="J141" s="278"/>
      <c r="K141" s="278"/>
      <c r="L141" s="278"/>
      <c r="M141" s="278"/>
    </row>
    <row r="142" spans="1:13" s="88" customFormat="1" ht="15" customHeight="1">
      <c r="A142" s="138" t="s">
        <v>355</v>
      </c>
      <c r="G142" s="361"/>
      <c r="H142" s="361"/>
      <c r="I142" s="361"/>
      <c r="J142" s="361"/>
      <c r="K142" s="361"/>
      <c r="L142" s="361"/>
      <c r="M142" s="361"/>
    </row>
    <row r="143" spans="1:13" s="88" customFormat="1" ht="15" customHeight="1">
      <c r="A143" s="579"/>
      <c r="G143" s="361"/>
      <c r="H143" s="361"/>
      <c r="I143" s="361"/>
      <c r="J143" s="361"/>
      <c r="K143" s="361"/>
      <c r="L143" s="361"/>
      <c r="M143" s="361"/>
    </row>
    <row r="144" spans="1:13" ht="20.100000000000001" customHeight="1">
      <c r="A144" s="585" t="s">
        <v>753</v>
      </c>
      <c r="B144" s="585"/>
      <c r="C144" s="585"/>
      <c r="D144" s="585"/>
      <c r="E144" s="585"/>
      <c r="F144" s="24"/>
    </row>
    <row r="145" spans="1:13" s="141" customFormat="1" ht="20.100000000000001" customHeight="1">
      <c r="A145" s="109" t="s">
        <v>363</v>
      </c>
      <c r="B145" s="423"/>
      <c r="C145" s="423"/>
      <c r="D145" s="423"/>
      <c r="E145" s="423"/>
      <c r="F145" s="414"/>
      <c r="G145" s="278"/>
      <c r="H145" s="278"/>
      <c r="I145" s="278"/>
      <c r="J145" s="278"/>
      <c r="K145" s="278"/>
      <c r="L145" s="278"/>
      <c r="M145" s="278"/>
    </row>
    <row r="146" spans="1:13" s="141" customFormat="1" ht="20.100000000000001" customHeight="1">
      <c r="A146" s="26" t="s">
        <v>232</v>
      </c>
      <c r="B146" s="27">
        <v>2008</v>
      </c>
      <c r="C146" s="27">
        <v>2009</v>
      </c>
      <c r="D146" s="27">
        <v>2010</v>
      </c>
      <c r="E146" s="27">
        <v>2011</v>
      </c>
      <c r="G146" s="278"/>
      <c r="H146" s="278"/>
      <c r="I146" s="278"/>
      <c r="J146" s="278"/>
      <c r="K146" s="278"/>
      <c r="L146" s="278"/>
      <c r="M146" s="278"/>
    </row>
    <row r="147" spans="1:13" s="141" customFormat="1" ht="20.100000000000001" customHeight="1">
      <c r="A147" s="43" t="s">
        <v>488</v>
      </c>
      <c r="B147" s="290">
        <v>4304871</v>
      </c>
      <c r="C147" s="290">
        <v>4293074</v>
      </c>
      <c r="D147" s="290">
        <v>4228519.8533399999</v>
      </c>
      <c r="E147" s="290">
        <v>4376024.1959599992</v>
      </c>
      <c r="G147" s="278"/>
      <c r="H147" s="278"/>
      <c r="I147" s="278"/>
      <c r="J147" s="278"/>
      <c r="K147" s="278"/>
      <c r="L147" s="278"/>
      <c r="M147" s="278"/>
    </row>
    <row r="148" spans="1:13" s="141" customFormat="1" ht="20.100000000000001" customHeight="1">
      <c r="A148" s="113" t="s">
        <v>489</v>
      </c>
      <c r="B148" s="252">
        <v>2660413</v>
      </c>
      <c r="C148" s="252">
        <v>2582842</v>
      </c>
      <c r="D148" s="252">
        <v>2269006.5931899999</v>
      </c>
      <c r="E148" s="252">
        <v>2314969.2610199996</v>
      </c>
      <c r="G148" s="278"/>
      <c r="H148" s="278"/>
      <c r="I148" s="278"/>
      <c r="J148" s="278"/>
      <c r="K148" s="278"/>
      <c r="L148" s="278"/>
      <c r="M148" s="278"/>
    </row>
    <row r="149" spans="1:13" s="141" customFormat="1" ht="20.100000000000001" customHeight="1">
      <c r="A149" s="113" t="s">
        <v>490</v>
      </c>
      <c r="B149" s="252">
        <v>1311305</v>
      </c>
      <c r="C149" s="252">
        <v>1378928</v>
      </c>
      <c r="D149" s="252">
        <v>1507411.3295200001</v>
      </c>
      <c r="E149" s="252">
        <v>1604390.8393499998</v>
      </c>
      <c r="G149" s="278"/>
      <c r="H149" s="278"/>
      <c r="I149" s="278"/>
      <c r="J149" s="278"/>
      <c r="K149" s="278"/>
      <c r="L149" s="278"/>
      <c r="M149" s="278"/>
    </row>
    <row r="150" spans="1:13" s="141" customFormat="1" ht="20.100000000000001" customHeight="1">
      <c r="A150" s="109" t="s">
        <v>491</v>
      </c>
      <c r="B150" s="269">
        <v>333153</v>
      </c>
      <c r="C150" s="269">
        <v>331303</v>
      </c>
      <c r="D150" s="269">
        <v>452101.93063000013</v>
      </c>
      <c r="E150" s="269">
        <v>456664.09558999998</v>
      </c>
      <c r="G150" s="278"/>
      <c r="H150" s="278"/>
      <c r="I150" s="278"/>
      <c r="J150" s="278"/>
      <c r="K150" s="278"/>
      <c r="L150" s="278"/>
      <c r="M150" s="278"/>
    </row>
    <row r="151" spans="1:13" s="88" customFormat="1" ht="15" customHeight="1">
      <c r="A151" s="138" t="s">
        <v>355</v>
      </c>
      <c r="B151" s="424"/>
      <c r="C151" s="424"/>
      <c r="D151" s="424"/>
      <c r="E151" s="424"/>
      <c r="G151" s="361"/>
      <c r="H151" s="361"/>
      <c r="I151" s="361"/>
      <c r="J151" s="361"/>
      <c r="K151" s="361"/>
      <c r="L151" s="361"/>
      <c r="M151" s="361"/>
    </row>
    <row r="153" spans="1:13" ht="15">
      <c r="A153" s="566" t="s">
        <v>889</v>
      </c>
    </row>
  </sheetData>
  <protectedRanges>
    <protectedRange sqref="B6:D11" name="Range1_8_1"/>
    <protectedRange sqref="B68:E76" name="Range1_9_2_1"/>
    <protectedRange sqref="E40:E47" name="Range1_3_5_1"/>
    <protectedRange sqref="B40:D48" name="Range1_6_2_1"/>
    <protectedRange sqref="B54:D62" name="Range1_7_3_1_2"/>
    <protectedRange sqref="B16:B23" name="Range1_8_1_2"/>
    <protectedRange sqref="B116:C124" name="Range1_7_3_1_1_2"/>
    <protectedRange sqref="B147:D150" name="Range1_5_2_2_1"/>
  </protectedRanges>
  <mergeCells count="1">
    <mergeCell ref="A2:E2"/>
  </mergeCells>
  <pageMargins left="0.7" right="0.7" top="0.75" bottom="0.56999999999999995" header="0.3" footer="0.3"/>
  <pageSetup paperSize="9" scale="82" orientation="portrait" r:id="rId1"/>
  <headerFooter>
    <oddFooter>&amp;C&amp;P</oddFooter>
  </headerFooter>
  <rowBreaks count="7" manualBreakCount="7">
    <brk id="13" max="16383" man="1"/>
    <brk id="50" max="16383" man="1"/>
    <brk id="64" max="16383" man="1"/>
    <brk id="97" max="16383" man="1"/>
    <brk id="36" max="16383" man="1"/>
    <brk id="112" max="16383" man="1"/>
    <brk id="143"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3"/>
  <sheetViews>
    <sheetView rightToLeft="1" view="pageBreakPreview" zoomScale="90" zoomScaleSheetLayoutView="90" workbookViewId="0">
      <selection activeCell="H913" sqref="H913"/>
    </sheetView>
  </sheetViews>
  <sheetFormatPr defaultRowHeight="18"/>
  <cols>
    <col min="1" max="1" width="18" style="784" customWidth="1"/>
    <col min="2" max="16384" width="9.140625" style="784"/>
  </cols>
  <sheetData>
    <row r="1" spans="2:5" ht="11.25" customHeight="1">
      <c r="B1" s="781"/>
      <c r="C1" s="782"/>
      <c r="D1" s="782"/>
      <c r="E1" s="783"/>
    </row>
    <row r="2" spans="2:5" ht="20.25" customHeight="1">
      <c r="B2" s="785" t="s">
        <v>953</v>
      </c>
      <c r="C2" s="782"/>
      <c r="D2" s="782"/>
      <c r="E2" s="783"/>
    </row>
    <row r="3" spans="2:5" ht="22.5" customHeight="1">
      <c r="B3" s="786" t="s">
        <v>954</v>
      </c>
      <c r="C3" s="782"/>
      <c r="D3" s="782"/>
      <c r="E3" s="783"/>
    </row>
    <row r="4" spans="2:5">
      <c r="B4" s="786" t="s">
        <v>955</v>
      </c>
      <c r="C4" s="782"/>
      <c r="D4" s="782"/>
      <c r="E4" s="783"/>
    </row>
    <row r="5" spans="2:5" ht="18.75" customHeight="1">
      <c r="B5" s="786" t="s">
        <v>956</v>
      </c>
      <c r="C5" s="787"/>
      <c r="D5" s="788"/>
      <c r="E5" s="781"/>
    </row>
    <row r="6" spans="2:5" ht="17.25" customHeight="1">
      <c r="B6" s="786"/>
      <c r="C6" s="789"/>
      <c r="D6" s="781"/>
      <c r="E6" s="781"/>
    </row>
    <row r="7" spans="2:5">
      <c r="B7" s="786"/>
      <c r="C7" s="789"/>
      <c r="D7" s="781"/>
      <c r="E7" s="781"/>
    </row>
    <row r="8" spans="2:5">
      <c r="B8" s="786"/>
      <c r="C8" s="790"/>
    </row>
    <row r="9" spans="2:5">
      <c r="B9" s="790"/>
      <c r="C9" s="790"/>
    </row>
    <row r="10" spans="2:5">
      <c r="B10" s="790"/>
      <c r="C10" s="790"/>
    </row>
    <row r="11" spans="2:5">
      <c r="B11" s="790"/>
      <c r="C11" s="790"/>
    </row>
    <row r="12" spans="2:5">
      <c r="B12" s="790"/>
      <c r="C12" s="790"/>
    </row>
    <row r="13" spans="2:5">
      <c r="B13" s="790"/>
      <c r="C13" s="790"/>
    </row>
    <row r="14" spans="2:5">
      <c r="B14" s="790"/>
      <c r="C14" s="790"/>
    </row>
    <row r="63" spans="2:3">
      <c r="B63" s="791"/>
      <c r="C63" s="792"/>
    </row>
    <row r="64" spans="2:3">
      <c r="B64" s="791"/>
      <c r="C64" s="792"/>
    </row>
    <row r="65" spans="2:3">
      <c r="B65" s="793"/>
      <c r="C65" s="794"/>
    </row>
    <row r="66" spans="2:3">
      <c r="B66" s="795"/>
      <c r="C66" s="794"/>
    </row>
    <row r="67" spans="2:3">
      <c r="B67" s="795"/>
      <c r="C67" s="794"/>
    </row>
    <row r="68" spans="2:3">
      <c r="B68" s="795"/>
      <c r="C68" s="794"/>
    </row>
    <row r="69" spans="2:3">
      <c r="B69" s="795"/>
      <c r="C69" s="794"/>
    </row>
    <row r="70" spans="2:3">
      <c r="B70" s="795"/>
      <c r="C70" s="794"/>
    </row>
    <row r="71" spans="2:3">
      <c r="B71" s="795"/>
      <c r="C71" s="794"/>
    </row>
    <row r="77" spans="2:3">
      <c r="B77" s="793" t="s">
        <v>189</v>
      </c>
    </row>
    <row r="78" spans="2:3">
      <c r="B78" s="795" t="s">
        <v>204</v>
      </c>
    </row>
    <row r="79" spans="2:3">
      <c r="B79" s="795" t="s">
        <v>190</v>
      </c>
    </row>
    <row r="80" spans="2:3">
      <c r="B80" s="795" t="s">
        <v>205</v>
      </c>
    </row>
    <row r="81" spans="2:3">
      <c r="B81" s="795" t="s">
        <v>191</v>
      </c>
    </row>
    <row r="82" spans="2:3">
      <c r="B82" s="795" t="s">
        <v>192</v>
      </c>
    </row>
    <row r="83" spans="2:3">
      <c r="B83" s="795" t="s">
        <v>193</v>
      </c>
    </row>
    <row r="84" spans="2:3">
      <c r="B84" s="795" t="s">
        <v>194</v>
      </c>
    </row>
    <row r="85" spans="2:3">
      <c r="B85" s="795" t="s">
        <v>195</v>
      </c>
    </row>
    <row r="86" spans="2:3">
      <c r="B86" s="795" t="s">
        <v>228</v>
      </c>
    </row>
    <row r="87" spans="2:3">
      <c r="B87" s="795" t="s">
        <v>196</v>
      </c>
    </row>
    <row r="88" spans="2:3">
      <c r="B88" s="795" t="s">
        <v>197</v>
      </c>
    </row>
    <row r="93" spans="2:3">
      <c r="B93" s="796" t="s">
        <v>188</v>
      </c>
      <c r="C93" s="796"/>
    </row>
    <row r="94" spans="2:3">
      <c r="B94" s="797" t="s">
        <v>206</v>
      </c>
      <c r="C94" s="796"/>
    </row>
    <row r="95" spans="2:3">
      <c r="B95" s="797" t="s">
        <v>207</v>
      </c>
      <c r="C95" s="796"/>
    </row>
    <row r="96" spans="2:3">
      <c r="B96" s="797" t="s">
        <v>208</v>
      </c>
      <c r="C96" s="796"/>
    </row>
    <row r="97" spans="2:3">
      <c r="B97" s="797" t="s">
        <v>198</v>
      </c>
      <c r="C97" s="796"/>
    </row>
    <row r="98" spans="2:3">
      <c r="B98" s="796"/>
      <c r="C98" s="796"/>
    </row>
    <row r="99" spans="2:3">
      <c r="B99" s="796"/>
      <c r="C99" s="796"/>
    </row>
    <row r="101" spans="2:3">
      <c r="B101" s="796"/>
      <c r="C101" s="796"/>
    </row>
    <row r="102" spans="2:3">
      <c r="B102" s="796"/>
      <c r="C102" s="796"/>
    </row>
    <row r="103" spans="2:3">
      <c r="B103" s="796"/>
      <c r="C103" s="796"/>
    </row>
    <row r="104" spans="2:3">
      <c r="B104" s="796" t="s">
        <v>199</v>
      </c>
      <c r="C104" s="796"/>
    </row>
    <row r="105" spans="2:3">
      <c r="B105" s="797" t="s">
        <v>226</v>
      </c>
      <c r="C105" s="796"/>
    </row>
    <row r="106" spans="2:3">
      <c r="B106" s="797" t="s">
        <v>225</v>
      </c>
      <c r="C106" s="796"/>
    </row>
    <row r="107" spans="2:3">
      <c r="B107" s="797" t="s">
        <v>209</v>
      </c>
      <c r="C107" s="796"/>
    </row>
    <row r="108" spans="2:3">
      <c r="B108" s="797" t="s">
        <v>210</v>
      </c>
      <c r="C108" s="796"/>
    </row>
    <row r="109" spans="2:3">
      <c r="B109" s="797" t="s">
        <v>228</v>
      </c>
      <c r="C109" s="796"/>
    </row>
    <row r="110" spans="2:3">
      <c r="B110" s="797" t="s">
        <v>230</v>
      </c>
      <c r="C110" s="796"/>
    </row>
    <row r="111" spans="2:3">
      <c r="B111" s="797" t="s">
        <v>211</v>
      </c>
      <c r="C111" s="796"/>
    </row>
    <row r="112" spans="2:3">
      <c r="B112" s="796"/>
    </row>
    <row r="113" spans="2:3">
      <c r="B113" s="796"/>
      <c r="C113" s="796"/>
    </row>
    <row r="114" spans="2:3">
      <c r="B114" s="796"/>
      <c r="C114" s="796"/>
    </row>
    <row r="115" spans="2:3">
      <c r="B115" s="796"/>
      <c r="C115" s="796"/>
    </row>
    <row r="116" spans="2:3">
      <c r="B116" s="796" t="s">
        <v>200</v>
      </c>
      <c r="C116" s="796"/>
    </row>
    <row r="117" spans="2:3">
      <c r="B117" s="797" t="s">
        <v>212</v>
      </c>
      <c r="C117" s="796"/>
    </row>
    <row r="118" spans="2:3">
      <c r="B118" s="797" t="s">
        <v>213</v>
      </c>
      <c r="C118" s="796"/>
    </row>
    <row r="119" spans="2:3">
      <c r="B119" s="797" t="s">
        <v>201</v>
      </c>
      <c r="C119" s="796"/>
    </row>
    <row r="120" spans="2:3">
      <c r="B120" s="797" t="s">
        <v>214</v>
      </c>
      <c r="C120" s="796"/>
    </row>
    <row r="121" spans="2:3">
      <c r="C121" s="796"/>
    </row>
    <row r="122" spans="2:3">
      <c r="C122" s="796"/>
    </row>
    <row r="127" spans="2:3">
      <c r="B127" s="792" t="s">
        <v>202</v>
      </c>
    </row>
    <row r="128" spans="2:3">
      <c r="B128" s="791" t="s">
        <v>215</v>
      </c>
    </row>
    <row r="129" spans="2:5">
      <c r="B129" s="791" t="s">
        <v>203</v>
      </c>
    </row>
    <row r="130" spans="2:5">
      <c r="B130" s="791" t="s">
        <v>216</v>
      </c>
    </row>
    <row r="131" spans="2:5">
      <c r="B131" s="791" t="s">
        <v>259</v>
      </c>
    </row>
    <row r="132" spans="2:5">
      <c r="B132" s="791" t="s">
        <v>261</v>
      </c>
    </row>
    <row r="133" spans="2:5">
      <c r="B133" s="791" t="s">
        <v>263</v>
      </c>
    </row>
    <row r="134" spans="2:5">
      <c r="B134" s="791" t="s">
        <v>258</v>
      </c>
    </row>
    <row r="135" spans="2:5">
      <c r="B135" s="791" t="s">
        <v>224</v>
      </c>
    </row>
    <row r="140" spans="2:5">
      <c r="B140" s="796" t="s">
        <v>188</v>
      </c>
      <c r="C140" s="796"/>
      <c r="D140" s="796"/>
      <c r="E140" s="796"/>
    </row>
    <row r="141" spans="2:5">
      <c r="B141" s="797" t="s">
        <v>206</v>
      </c>
      <c r="C141" s="796"/>
      <c r="D141" s="796"/>
      <c r="E141" s="796"/>
    </row>
    <row r="142" spans="2:5">
      <c r="B142" s="797" t="s">
        <v>207</v>
      </c>
      <c r="C142" s="796"/>
      <c r="D142" s="796"/>
      <c r="E142" s="796"/>
    </row>
    <row r="143" spans="2:5">
      <c r="B143" s="797" t="s">
        <v>208</v>
      </c>
      <c r="C143" s="796"/>
      <c r="D143" s="796"/>
      <c r="E143" s="796"/>
    </row>
    <row r="144" spans="2:5">
      <c r="B144" s="797" t="s">
        <v>198</v>
      </c>
      <c r="C144" s="796"/>
      <c r="D144" s="796"/>
      <c r="E144" s="796"/>
    </row>
    <row r="145" spans="2:5">
      <c r="B145" s="796"/>
      <c r="C145" s="796"/>
      <c r="D145" s="796"/>
      <c r="E145" s="796"/>
    </row>
    <row r="146" spans="2:5">
      <c r="B146" s="796" t="s">
        <v>199</v>
      </c>
      <c r="C146" s="796"/>
      <c r="D146" s="796"/>
      <c r="E146" s="796"/>
    </row>
    <row r="147" spans="2:5">
      <c r="B147" s="797" t="s">
        <v>226</v>
      </c>
      <c r="C147" s="796"/>
      <c r="D147" s="796"/>
      <c r="E147" s="796"/>
    </row>
    <row r="148" spans="2:5">
      <c r="B148" s="797" t="s">
        <v>225</v>
      </c>
      <c r="C148" s="796"/>
      <c r="D148" s="796"/>
      <c r="E148" s="796"/>
    </row>
    <row r="149" spans="2:5">
      <c r="B149" s="797" t="s">
        <v>209</v>
      </c>
      <c r="C149" s="796"/>
      <c r="D149" s="796"/>
      <c r="E149" s="796"/>
    </row>
    <row r="150" spans="2:5">
      <c r="B150" s="797" t="s">
        <v>210</v>
      </c>
      <c r="C150" s="796"/>
      <c r="D150" s="796"/>
      <c r="E150" s="796"/>
    </row>
    <row r="151" spans="2:5">
      <c r="B151" s="797" t="s">
        <v>228</v>
      </c>
      <c r="C151" s="796"/>
      <c r="D151" s="796"/>
      <c r="E151" s="796"/>
    </row>
    <row r="152" spans="2:5">
      <c r="B152" s="797" t="s">
        <v>230</v>
      </c>
      <c r="C152" s="796"/>
      <c r="D152" s="796"/>
      <c r="E152" s="796"/>
    </row>
    <row r="153" spans="2:5">
      <c r="B153" s="797" t="s">
        <v>211</v>
      </c>
      <c r="C153" s="796"/>
      <c r="D153" s="796"/>
      <c r="E153" s="796"/>
    </row>
    <row r="154" spans="2:5">
      <c r="B154" s="796"/>
      <c r="C154" s="796"/>
      <c r="D154" s="796"/>
      <c r="E154" s="796"/>
    </row>
    <row r="155" spans="2:5">
      <c r="B155" s="796" t="s">
        <v>200</v>
      </c>
      <c r="C155" s="796"/>
      <c r="D155" s="796"/>
      <c r="E155" s="796"/>
    </row>
    <row r="156" spans="2:5">
      <c r="B156" s="797" t="s">
        <v>212</v>
      </c>
      <c r="C156" s="796"/>
      <c r="D156" s="796"/>
      <c r="E156" s="796"/>
    </row>
    <row r="157" spans="2:5">
      <c r="B157" s="797" t="s">
        <v>213</v>
      </c>
      <c r="C157" s="796"/>
      <c r="D157" s="796"/>
      <c r="E157" s="796"/>
    </row>
    <row r="158" spans="2:5">
      <c r="B158" s="797" t="s">
        <v>201</v>
      </c>
      <c r="C158" s="796"/>
      <c r="D158" s="796"/>
      <c r="E158" s="796"/>
    </row>
    <row r="159" spans="2:5">
      <c r="B159" s="797" t="s">
        <v>214</v>
      </c>
      <c r="C159" s="796"/>
      <c r="D159" s="796"/>
      <c r="E159" s="796"/>
    </row>
    <row r="164" spans="2:3">
      <c r="B164" s="793" t="s">
        <v>229</v>
      </c>
      <c r="C164" s="794"/>
    </row>
    <row r="165" spans="2:3">
      <c r="B165" s="795" t="s">
        <v>217</v>
      </c>
      <c r="C165" s="794"/>
    </row>
    <row r="166" spans="2:3">
      <c r="B166" s="795" t="s">
        <v>218</v>
      </c>
      <c r="C166" s="794"/>
    </row>
    <row r="167" spans="2:3">
      <c r="B167" s="795" t="s">
        <v>219</v>
      </c>
      <c r="C167" s="794"/>
    </row>
    <row r="168" spans="2:3">
      <c r="B168" s="795" t="s">
        <v>220</v>
      </c>
      <c r="C168" s="794"/>
    </row>
    <row r="169" spans="2:3">
      <c r="B169" s="795" t="s">
        <v>221</v>
      </c>
      <c r="C169" s="794"/>
    </row>
    <row r="170" spans="2:3">
      <c r="B170" s="795" t="s">
        <v>222</v>
      </c>
      <c r="C170" s="794"/>
    </row>
    <row r="171" spans="2:3">
      <c r="B171" s="793"/>
      <c r="C171" s="794"/>
    </row>
    <row r="172" spans="2:3">
      <c r="B172" s="793" t="s">
        <v>189</v>
      </c>
      <c r="C172" s="794"/>
    </row>
    <row r="173" spans="2:3">
      <c r="B173" s="795" t="s">
        <v>204</v>
      </c>
      <c r="C173" s="794"/>
    </row>
    <row r="174" spans="2:3">
      <c r="B174" s="795" t="s">
        <v>190</v>
      </c>
      <c r="C174" s="794"/>
    </row>
    <row r="175" spans="2:3">
      <c r="B175" s="795" t="s">
        <v>205</v>
      </c>
      <c r="C175" s="794"/>
    </row>
    <row r="176" spans="2:3">
      <c r="B176" s="795" t="s">
        <v>191</v>
      </c>
    </row>
    <row r="177" spans="2:2">
      <c r="B177" s="795" t="s">
        <v>192</v>
      </c>
    </row>
    <row r="178" spans="2:2">
      <c r="B178" s="795" t="s">
        <v>193</v>
      </c>
    </row>
    <row r="179" spans="2:2">
      <c r="B179" s="795" t="s">
        <v>194</v>
      </c>
    </row>
    <row r="180" spans="2:2">
      <c r="B180" s="795" t="s">
        <v>195</v>
      </c>
    </row>
    <row r="181" spans="2:2">
      <c r="B181" s="795" t="s">
        <v>228</v>
      </c>
    </row>
    <row r="182" spans="2:2">
      <c r="B182" s="795" t="s">
        <v>196</v>
      </c>
    </row>
    <row r="183" spans="2:2">
      <c r="B183" s="795" t="s">
        <v>197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X370"/>
  <sheetViews>
    <sheetView rightToLeft="1" view="pageBreakPreview" zoomScale="90" zoomScaleSheetLayoutView="90" workbookViewId="0">
      <selection activeCell="A2" sqref="A2:E2"/>
    </sheetView>
  </sheetViews>
  <sheetFormatPr defaultRowHeight="14.25"/>
  <cols>
    <col min="1" max="1" width="45.7109375" style="137" customWidth="1"/>
    <col min="2" max="5" width="11.7109375" style="137" customWidth="1"/>
    <col min="6" max="6" width="9.140625" style="156" customWidth="1"/>
    <col min="7" max="7" width="13.28515625" style="156" bestFit="1" customWidth="1"/>
    <col min="8" max="9" width="9.140625" style="156" customWidth="1"/>
    <col min="10" max="10" width="9.85546875" style="156" bestFit="1" customWidth="1"/>
    <col min="11" max="24" width="9.140625" style="156"/>
    <col min="25" max="16384" width="9.140625" style="137"/>
  </cols>
  <sheetData>
    <row r="1" spans="1:7" ht="24.95" customHeight="1">
      <c r="A1" s="53" t="s">
        <v>186</v>
      </c>
    </row>
    <row r="2" spans="1:7" ht="279.95" customHeight="1">
      <c r="A2" s="2557" t="s">
        <v>947</v>
      </c>
      <c r="B2" s="2558"/>
      <c r="C2" s="2558"/>
      <c r="D2" s="2558"/>
      <c r="E2" s="2558"/>
    </row>
    <row r="3" spans="1:7">
      <c r="D3" s="244"/>
      <c r="E3" s="244"/>
    </row>
    <row r="4" spans="1:7" ht="15">
      <c r="A4" s="24"/>
      <c r="D4" s="244"/>
      <c r="E4" s="244"/>
    </row>
    <row r="5" spans="1:7" ht="30" customHeight="1">
      <c r="A5" s="245" t="s">
        <v>525</v>
      </c>
      <c r="B5" s="245"/>
      <c r="C5" s="752">
        <v>806031.22855405393</v>
      </c>
      <c r="D5" s="2559">
        <v>2011</v>
      </c>
      <c r="E5" s="246"/>
      <c r="G5" s="462"/>
    </row>
    <row r="6" spans="1:7" ht="30" customHeight="1">
      <c r="A6" s="245" t="s">
        <v>830</v>
      </c>
      <c r="B6" s="245"/>
      <c r="C6" s="752">
        <v>606626.24800042086</v>
      </c>
      <c r="D6" s="2559"/>
      <c r="E6" s="246"/>
      <c r="G6" s="462"/>
    </row>
    <row r="7" spans="1:7" ht="30" customHeight="1">
      <c r="A7" s="245" t="s">
        <v>616</v>
      </c>
      <c r="B7" s="245"/>
      <c r="C7" s="753" t="s">
        <v>617</v>
      </c>
      <c r="D7" s="2559"/>
      <c r="E7" s="246"/>
      <c r="G7" s="462"/>
    </row>
    <row r="8" spans="1:7" ht="30" customHeight="1">
      <c r="A8" s="245" t="s">
        <v>831</v>
      </c>
      <c r="B8" s="245"/>
      <c r="C8" s="753" t="s">
        <v>731</v>
      </c>
      <c r="D8" s="2559"/>
      <c r="E8" s="246"/>
      <c r="G8" s="462"/>
    </row>
    <row r="9" spans="1:7" ht="30" customHeight="1">
      <c r="A9" s="245" t="s">
        <v>650</v>
      </c>
      <c r="B9" s="245"/>
      <c r="C9" s="754" t="s">
        <v>618</v>
      </c>
      <c r="D9" s="2559"/>
      <c r="E9" s="246"/>
      <c r="G9" s="462"/>
    </row>
    <row r="10" spans="1:7" ht="30" customHeight="1">
      <c r="A10" s="245" t="s">
        <v>832</v>
      </c>
      <c r="B10" s="245"/>
      <c r="C10" s="755">
        <v>380.07755382606979</v>
      </c>
      <c r="D10" s="2559"/>
      <c r="E10" s="246"/>
      <c r="G10" s="462"/>
    </row>
    <row r="11" spans="1:7" ht="30" customHeight="1">
      <c r="A11" s="245" t="s">
        <v>939</v>
      </c>
      <c r="B11" s="245"/>
      <c r="C11" s="755">
        <v>286.04973636108275</v>
      </c>
      <c r="D11" s="2559"/>
      <c r="E11" s="246"/>
      <c r="G11" s="462"/>
    </row>
    <row r="12" spans="1:7" ht="30" customHeight="1">
      <c r="A12" s="245" t="s">
        <v>619</v>
      </c>
      <c r="B12" s="245"/>
      <c r="C12" s="756">
        <v>199001.02266193836</v>
      </c>
      <c r="D12" s="2559"/>
      <c r="E12" s="246"/>
      <c r="G12" s="462"/>
    </row>
    <row r="13" spans="1:7" ht="30" customHeight="1">
      <c r="A13" s="245" t="s">
        <v>620</v>
      </c>
      <c r="B13" s="245"/>
      <c r="C13" s="248">
        <v>43171.302971823083</v>
      </c>
      <c r="D13" s="2559"/>
      <c r="E13" s="246"/>
      <c r="G13" s="462"/>
    </row>
    <row r="14" spans="1:7" ht="30" customHeight="1">
      <c r="A14" s="595" t="s">
        <v>833</v>
      </c>
      <c r="B14" s="245"/>
      <c r="C14" s="756">
        <v>393438.95175489062</v>
      </c>
      <c r="D14" s="2559"/>
      <c r="E14" s="246"/>
      <c r="G14" s="462"/>
    </row>
    <row r="15" spans="1:7" ht="30" customHeight="1">
      <c r="A15" s="245" t="s">
        <v>938</v>
      </c>
      <c r="B15" s="245"/>
      <c r="C15" s="248">
        <v>11478.007603</v>
      </c>
      <c r="D15" s="2559"/>
      <c r="E15" s="246"/>
      <c r="G15" s="462"/>
    </row>
    <row r="16" spans="1:7" ht="30" customHeight="1">
      <c r="A16" s="245" t="s">
        <v>834</v>
      </c>
      <c r="B16" s="245"/>
      <c r="C16" s="248">
        <v>11567.019294</v>
      </c>
      <c r="D16" s="2559"/>
      <c r="E16" s="246"/>
      <c r="G16" s="462"/>
    </row>
    <row r="17" spans="1:24" ht="30" customHeight="1">
      <c r="A17" s="245" t="s">
        <v>937</v>
      </c>
      <c r="B17" s="245"/>
      <c r="C17" s="248">
        <v>116374.008011</v>
      </c>
      <c r="D17" s="2559"/>
      <c r="E17" s="246"/>
      <c r="G17" s="462"/>
    </row>
    <row r="18" spans="1:24" ht="30" customHeight="1">
      <c r="A18" s="245" t="s">
        <v>621</v>
      </c>
      <c r="B18" s="245"/>
      <c r="C18" s="247" t="s">
        <v>622</v>
      </c>
      <c r="D18" s="2559"/>
      <c r="E18" s="246"/>
      <c r="G18" s="462"/>
    </row>
    <row r="19" spans="1:24" ht="15" customHeight="1"/>
    <row r="20" spans="1:24" ht="14.25" hidden="1" customHeight="1"/>
    <row r="21" spans="1:24" ht="24.95" customHeight="1">
      <c r="A21" s="53" t="s">
        <v>391</v>
      </c>
    </row>
    <row r="22" spans="1:24" ht="249.95" customHeight="1">
      <c r="A22" s="2557" t="s">
        <v>948</v>
      </c>
      <c r="B22" s="2557"/>
      <c r="C22" s="2557"/>
      <c r="D22" s="2557"/>
      <c r="E22" s="2557"/>
    </row>
    <row r="23" spans="1:24" ht="15" customHeight="1"/>
    <row r="24" spans="1:24" ht="20.100000000000001" customHeight="1">
      <c r="A24" s="2555" t="s">
        <v>95</v>
      </c>
      <c r="B24" s="2555"/>
      <c r="C24" s="2555"/>
      <c r="D24" s="2555"/>
      <c r="E24" s="2555"/>
      <c r="F24" s="463"/>
      <c r="G24" s="463"/>
      <c r="H24" s="463"/>
    </row>
    <row r="25" spans="1:24" ht="15" customHeight="1">
      <c r="A25" s="249" t="s">
        <v>370</v>
      </c>
      <c r="B25" s="250"/>
      <c r="C25" s="250"/>
      <c r="D25" s="250"/>
      <c r="E25" s="250"/>
      <c r="F25" s="464"/>
    </row>
    <row r="26" spans="1:24" s="141" customFormat="1" ht="27" customHeight="1">
      <c r="A26" s="26" t="s">
        <v>233</v>
      </c>
      <c r="B26" s="27">
        <v>2005</v>
      </c>
      <c r="C26" s="27">
        <v>2009</v>
      </c>
      <c r="D26" s="693" t="s">
        <v>898</v>
      </c>
      <c r="E26" s="693" t="s">
        <v>899</v>
      </c>
      <c r="F26" s="278"/>
      <c r="G26" s="278"/>
      <c r="H26" s="278"/>
      <c r="I26" s="278"/>
      <c r="J26" s="278"/>
      <c r="K26" s="278"/>
      <c r="L26" s="278"/>
      <c r="M26" s="278"/>
      <c r="N26" s="278"/>
      <c r="O26" s="278"/>
      <c r="P26" s="278"/>
      <c r="Q26" s="278"/>
      <c r="R26" s="278"/>
      <c r="S26" s="278"/>
      <c r="T26" s="278"/>
      <c r="U26" s="278"/>
      <c r="V26" s="278"/>
      <c r="W26" s="278"/>
      <c r="X26" s="278"/>
    </row>
    <row r="27" spans="1:24" s="141" customFormat="1" ht="27" customHeight="1">
      <c r="A27" s="43" t="s">
        <v>234</v>
      </c>
      <c r="B27" s="251">
        <v>383429.83253805962</v>
      </c>
      <c r="C27" s="251">
        <v>535310.82681124576</v>
      </c>
      <c r="D27" s="694">
        <v>620316.04939968872</v>
      </c>
      <c r="E27" s="694">
        <v>806031.22855405393</v>
      </c>
      <c r="F27" s="279"/>
      <c r="G27" s="279"/>
      <c r="H27" s="279"/>
      <c r="I27" s="279"/>
      <c r="J27" s="279"/>
      <c r="K27" s="279"/>
      <c r="L27" s="279"/>
      <c r="M27" s="465"/>
      <c r="N27" s="278"/>
      <c r="O27" s="278"/>
      <c r="P27" s="278"/>
      <c r="Q27" s="278"/>
      <c r="R27" s="278"/>
      <c r="S27" s="278"/>
      <c r="T27" s="278"/>
      <c r="U27" s="278"/>
      <c r="V27" s="278"/>
      <c r="W27" s="278"/>
      <c r="X27" s="278"/>
    </row>
    <row r="28" spans="1:24" s="141" customFormat="1" ht="27" customHeight="1">
      <c r="A28" s="190" t="s">
        <v>623</v>
      </c>
      <c r="B28" s="252">
        <v>4599.6557149300388</v>
      </c>
      <c r="C28" s="252">
        <v>4697.9236372667601</v>
      </c>
      <c r="D28" s="695">
        <v>4794.6110831470896</v>
      </c>
      <c r="E28" s="695">
        <v>4836.7353233055437</v>
      </c>
      <c r="F28" s="279"/>
      <c r="G28" s="279"/>
      <c r="H28" s="279"/>
      <c r="I28" s="279"/>
      <c r="J28" s="279"/>
      <c r="K28" s="279"/>
      <c r="L28" s="278"/>
      <c r="M28" s="465"/>
      <c r="N28" s="278"/>
      <c r="O28" s="278"/>
      <c r="P28" s="278"/>
      <c r="Q28" s="278"/>
      <c r="R28" s="278"/>
      <c r="S28" s="278"/>
      <c r="T28" s="278"/>
      <c r="U28" s="278"/>
      <c r="V28" s="278"/>
      <c r="W28" s="278"/>
      <c r="X28" s="278"/>
    </row>
    <row r="29" spans="1:24" s="141" customFormat="1" ht="27" customHeight="1">
      <c r="A29" s="190" t="s">
        <v>751</v>
      </c>
      <c r="B29" s="252">
        <v>215454.68999999997</v>
      </c>
      <c r="C29" s="252">
        <v>239006.01164075002</v>
      </c>
      <c r="D29" s="695">
        <v>308022.28163260431</v>
      </c>
      <c r="E29" s="695">
        <v>471774.73014916206</v>
      </c>
      <c r="F29" s="279"/>
      <c r="G29" s="279"/>
      <c r="H29" s="279"/>
      <c r="I29" s="279"/>
      <c r="J29" s="279"/>
      <c r="K29" s="279"/>
      <c r="L29" s="278"/>
      <c r="M29" s="465"/>
      <c r="N29" s="278"/>
      <c r="O29" s="278"/>
      <c r="P29" s="278"/>
      <c r="Q29" s="278"/>
      <c r="R29" s="278"/>
      <c r="S29" s="278"/>
      <c r="T29" s="278"/>
      <c r="U29" s="278"/>
      <c r="V29" s="278"/>
      <c r="W29" s="278"/>
      <c r="X29" s="278"/>
    </row>
    <row r="30" spans="1:24" s="141" customFormat="1" ht="27" customHeight="1">
      <c r="A30" s="190" t="s">
        <v>79</v>
      </c>
      <c r="B30" s="252">
        <v>28583.803122231242</v>
      </c>
      <c r="C30" s="252">
        <v>29989.84705823793</v>
      </c>
      <c r="D30" s="695">
        <v>33323.301946115702</v>
      </c>
      <c r="E30" s="695">
        <v>40498.628452532321</v>
      </c>
      <c r="F30" s="278"/>
      <c r="G30" s="278"/>
      <c r="H30" s="278"/>
      <c r="I30" s="279"/>
      <c r="J30" s="279"/>
      <c r="K30" s="279"/>
      <c r="L30" s="278"/>
      <c r="M30" s="465"/>
      <c r="N30" s="278"/>
      <c r="O30" s="278"/>
      <c r="P30" s="278"/>
      <c r="Q30" s="278"/>
      <c r="R30" s="278"/>
      <c r="S30" s="278"/>
      <c r="T30" s="278"/>
      <c r="U30" s="278"/>
      <c r="V30" s="278"/>
      <c r="W30" s="278"/>
      <c r="X30" s="278"/>
    </row>
    <row r="31" spans="1:24" s="141" customFormat="1" ht="27" customHeight="1">
      <c r="A31" s="190" t="s">
        <v>624</v>
      </c>
      <c r="B31" s="252">
        <v>8716.1600844596232</v>
      </c>
      <c r="C31" s="252">
        <v>14677.851064</v>
      </c>
      <c r="D31" s="695">
        <v>14601.040492215632</v>
      </c>
      <c r="E31" s="695">
        <v>16139.455613779561</v>
      </c>
      <c r="F31" s="278"/>
      <c r="G31" s="278"/>
      <c r="H31" s="278"/>
      <c r="I31" s="279"/>
      <c r="J31" s="279"/>
      <c r="K31" s="279"/>
      <c r="L31" s="278"/>
      <c r="M31" s="465"/>
      <c r="N31" s="278"/>
      <c r="O31" s="278"/>
      <c r="P31" s="278"/>
      <c r="Q31" s="278"/>
      <c r="R31" s="278"/>
      <c r="S31" s="278"/>
      <c r="T31" s="278"/>
      <c r="U31" s="278"/>
      <c r="V31" s="278"/>
      <c r="W31" s="278"/>
      <c r="X31" s="278"/>
    </row>
    <row r="32" spans="1:24" s="141" customFormat="1" ht="27" customHeight="1">
      <c r="A32" s="190" t="s">
        <v>80</v>
      </c>
      <c r="B32" s="252">
        <v>26321.338544798717</v>
      </c>
      <c r="C32" s="252">
        <v>79310.199781648887</v>
      </c>
      <c r="D32" s="695">
        <v>80925.40377728187</v>
      </c>
      <c r="E32" s="695">
        <v>81067.360501017407</v>
      </c>
      <c r="F32" s="278"/>
      <c r="G32" s="278"/>
      <c r="H32" s="278"/>
      <c r="I32" s="279"/>
      <c r="J32" s="279"/>
      <c r="K32" s="279"/>
      <c r="L32" s="278"/>
      <c r="M32" s="465"/>
      <c r="N32" s="278"/>
      <c r="O32" s="278"/>
      <c r="P32" s="278"/>
      <c r="Q32" s="278"/>
      <c r="R32" s="278"/>
      <c r="S32" s="278"/>
      <c r="T32" s="278"/>
      <c r="U32" s="278"/>
      <c r="V32" s="278"/>
      <c r="W32" s="278"/>
      <c r="X32" s="278"/>
    </row>
    <row r="33" spans="1:24" s="141" customFormat="1" ht="27" customHeight="1">
      <c r="A33" s="190" t="s">
        <v>625</v>
      </c>
      <c r="B33" s="252">
        <v>19613.040613718564</v>
      </c>
      <c r="C33" s="252">
        <v>28084.454774368351</v>
      </c>
      <c r="D33" s="695">
        <v>29650.459303076896</v>
      </c>
      <c r="E33" s="695">
        <v>30892.816827634262</v>
      </c>
      <c r="F33" s="278"/>
      <c r="G33" s="278"/>
      <c r="H33" s="278"/>
      <c r="I33" s="279"/>
      <c r="J33" s="279"/>
      <c r="K33" s="279"/>
      <c r="L33" s="278"/>
      <c r="M33" s="465"/>
      <c r="N33" s="278"/>
      <c r="O33" s="278"/>
      <c r="P33" s="278"/>
      <c r="Q33" s="278"/>
      <c r="R33" s="278"/>
      <c r="S33" s="278"/>
      <c r="T33" s="278"/>
      <c r="U33" s="278"/>
      <c r="V33" s="278"/>
      <c r="W33" s="278"/>
      <c r="X33" s="278"/>
    </row>
    <row r="34" spans="1:24" s="141" customFormat="1" ht="27" customHeight="1">
      <c r="A34" s="190" t="s">
        <v>626</v>
      </c>
      <c r="B34" s="252">
        <v>8695.9537226935881</v>
      </c>
      <c r="C34" s="252">
        <v>15401.282441879592</v>
      </c>
      <c r="D34" s="695">
        <v>16838.373734384288</v>
      </c>
      <c r="E34" s="695">
        <v>20618.096278375946</v>
      </c>
      <c r="F34" s="278"/>
      <c r="G34" s="278"/>
      <c r="H34" s="278"/>
      <c r="I34" s="279"/>
      <c r="J34" s="279"/>
      <c r="K34" s="279"/>
      <c r="L34" s="278"/>
      <c r="M34" s="465"/>
      <c r="N34" s="278"/>
      <c r="O34" s="278"/>
      <c r="P34" s="278"/>
      <c r="Q34" s="278"/>
      <c r="R34" s="278"/>
      <c r="S34" s="278"/>
      <c r="T34" s="278"/>
      <c r="U34" s="278"/>
      <c r="V34" s="278"/>
      <c r="W34" s="278"/>
      <c r="X34" s="278"/>
    </row>
    <row r="35" spans="1:24" s="141" customFormat="1" ht="27" customHeight="1">
      <c r="A35" s="190" t="s">
        <v>813</v>
      </c>
      <c r="B35" s="252">
        <v>3601.5609999999997</v>
      </c>
      <c r="C35" s="252">
        <v>6282.6298348710898</v>
      </c>
      <c r="D35" s="695">
        <v>6571.6308072751608</v>
      </c>
      <c r="E35" s="695">
        <v>6799.4733816983244</v>
      </c>
      <c r="F35" s="278"/>
      <c r="G35" s="278"/>
      <c r="H35" s="278"/>
      <c r="I35" s="279"/>
      <c r="J35" s="279"/>
      <c r="K35" s="279"/>
      <c r="L35" s="278"/>
      <c r="M35" s="465"/>
      <c r="N35" s="278"/>
      <c r="O35" s="278"/>
      <c r="P35" s="278"/>
      <c r="Q35" s="278"/>
      <c r="R35" s="278"/>
      <c r="S35" s="278"/>
      <c r="T35" s="278"/>
      <c r="U35" s="278"/>
      <c r="V35" s="278"/>
      <c r="W35" s="278"/>
      <c r="X35" s="278"/>
    </row>
    <row r="36" spans="1:24" s="141" customFormat="1" ht="27" customHeight="1">
      <c r="A36" s="190" t="s">
        <v>627</v>
      </c>
      <c r="B36" s="252">
        <v>15261.606599358976</v>
      </c>
      <c r="C36" s="252">
        <v>24022.271842856026</v>
      </c>
      <c r="D36" s="695">
        <v>22880.985451896398</v>
      </c>
      <c r="E36" s="695">
        <v>22928.526988488135</v>
      </c>
      <c r="F36" s="278"/>
      <c r="G36" s="278"/>
      <c r="H36" s="278"/>
      <c r="I36" s="279"/>
      <c r="J36" s="279"/>
      <c r="K36" s="279"/>
      <c r="L36" s="278"/>
      <c r="M36" s="465"/>
      <c r="N36" s="278"/>
      <c r="O36" s="278"/>
      <c r="P36" s="278"/>
      <c r="Q36" s="278"/>
      <c r="R36" s="278"/>
      <c r="S36" s="278"/>
      <c r="T36" s="278"/>
      <c r="U36" s="278"/>
      <c r="V36" s="278"/>
      <c r="W36" s="278"/>
      <c r="X36" s="278"/>
    </row>
    <row r="37" spans="1:24" s="141" customFormat="1" ht="27" customHeight="1">
      <c r="A37" s="190" t="s">
        <v>628</v>
      </c>
      <c r="B37" s="252">
        <v>17987.634808476527</v>
      </c>
      <c r="C37" s="252">
        <v>30153.6825114536</v>
      </c>
      <c r="D37" s="695">
        <v>34497.6112209126</v>
      </c>
      <c r="E37" s="695">
        <v>39202.257661789525</v>
      </c>
      <c r="F37" s="278"/>
      <c r="G37" s="278"/>
      <c r="H37" s="278"/>
      <c r="I37" s="279"/>
      <c r="J37" s="279"/>
      <c r="K37" s="279"/>
      <c r="L37" s="278"/>
      <c r="M37" s="465"/>
      <c r="N37" s="278"/>
      <c r="O37" s="278"/>
      <c r="P37" s="278"/>
      <c r="Q37" s="278"/>
      <c r="R37" s="278"/>
      <c r="S37" s="278"/>
      <c r="T37" s="278"/>
      <c r="U37" s="278"/>
      <c r="V37" s="278"/>
      <c r="W37" s="278"/>
      <c r="X37" s="278"/>
    </row>
    <row r="38" spans="1:24" s="141" customFormat="1" ht="27" customHeight="1">
      <c r="A38" s="190" t="s">
        <v>629</v>
      </c>
      <c r="B38" s="252">
        <v>10360.853226401858</v>
      </c>
      <c r="C38" s="252">
        <v>23829.775206942737</v>
      </c>
      <c r="D38" s="695">
        <v>25388.242505476788</v>
      </c>
      <c r="E38" s="695">
        <v>28188.436296781452</v>
      </c>
      <c r="F38" s="278"/>
      <c r="G38" s="278"/>
      <c r="H38" s="278"/>
      <c r="I38" s="279"/>
      <c r="J38" s="279"/>
      <c r="K38" s="279"/>
      <c r="L38" s="278"/>
      <c r="M38" s="465"/>
      <c r="N38" s="278"/>
      <c r="O38" s="278"/>
      <c r="P38" s="278"/>
      <c r="Q38" s="278"/>
      <c r="R38" s="278"/>
      <c r="S38" s="278"/>
      <c r="T38" s="278"/>
      <c r="U38" s="278"/>
      <c r="V38" s="278"/>
      <c r="W38" s="278"/>
      <c r="X38" s="278"/>
    </row>
    <row r="39" spans="1:24" s="141" customFormat="1" ht="27" customHeight="1">
      <c r="A39" s="190" t="s">
        <v>630</v>
      </c>
      <c r="B39" s="252">
        <v>10252.033821410463</v>
      </c>
      <c r="C39" s="252">
        <v>17385.27796616068</v>
      </c>
      <c r="D39" s="695">
        <v>18416.779922096488</v>
      </c>
      <c r="E39" s="695">
        <v>18794.416961965333</v>
      </c>
      <c r="F39" s="278"/>
      <c r="G39" s="278"/>
      <c r="H39" s="278"/>
      <c r="I39" s="279"/>
      <c r="J39" s="279"/>
      <c r="K39" s="279"/>
      <c r="L39" s="278"/>
      <c r="M39" s="465"/>
      <c r="N39" s="278"/>
      <c r="O39" s="278"/>
      <c r="P39" s="278"/>
      <c r="Q39" s="278"/>
      <c r="R39" s="278"/>
      <c r="S39" s="278"/>
      <c r="T39" s="278"/>
      <c r="U39" s="278"/>
      <c r="V39" s="278"/>
      <c r="W39" s="278"/>
      <c r="X39" s="278"/>
    </row>
    <row r="40" spans="1:24" s="141" customFormat="1" ht="27" customHeight="1">
      <c r="A40" s="190" t="s">
        <v>631</v>
      </c>
      <c r="B40" s="252">
        <v>5858.0773767565042</v>
      </c>
      <c r="C40" s="252">
        <v>9694.6609780648869</v>
      </c>
      <c r="D40" s="695">
        <v>10370.663863459929</v>
      </c>
      <c r="E40" s="695">
        <v>10900.590376218684</v>
      </c>
      <c r="F40" s="278"/>
      <c r="G40" s="278"/>
      <c r="H40" s="278"/>
      <c r="I40" s="279"/>
      <c r="J40" s="279"/>
      <c r="K40" s="279"/>
      <c r="L40" s="278"/>
      <c r="M40" s="465"/>
      <c r="N40" s="278"/>
      <c r="O40" s="278"/>
      <c r="P40" s="278"/>
      <c r="Q40" s="278"/>
      <c r="R40" s="278"/>
      <c r="S40" s="278"/>
      <c r="T40" s="278"/>
      <c r="U40" s="278"/>
      <c r="V40" s="278"/>
      <c r="W40" s="278"/>
      <c r="X40" s="278"/>
    </row>
    <row r="41" spans="1:24" s="141" customFormat="1" ht="27" customHeight="1">
      <c r="A41" s="190" t="s">
        <v>632</v>
      </c>
      <c r="B41" s="252">
        <v>10324</v>
      </c>
      <c r="C41" s="252">
        <v>20558.503262419999</v>
      </c>
      <c r="D41" s="695">
        <v>23231.108686534597</v>
      </c>
      <c r="E41" s="695">
        <v>25384.858477311809</v>
      </c>
      <c r="F41" s="278"/>
      <c r="G41" s="278"/>
      <c r="H41" s="278"/>
      <c r="I41" s="279"/>
      <c r="J41" s="279"/>
      <c r="K41" s="279"/>
      <c r="L41" s="278"/>
      <c r="M41" s="465"/>
      <c r="N41" s="278"/>
      <c r="O41" s="278"/>
      <c r="P41" s="278"/>
      <c r="Q41" s="278"/>
      <c r="R41" s="278"/>
      <c r="S41" s="278"/>
      <c r="T41" s="278"/>
      <c r="U41" s="278"/>
      <c r="V41" s="278"/>
      <c r="W41" s="278"/>
      <c r="X41" s="278"/>
    </row>
    <row r="42" spans="1:24" s="141" customFormat="1" ht="27" customHeight="1">
      <c r="A42" s="190" t="s">
        <v>167</v>
      </c>
      <c r="B42" s="252">
        <v>5225.1887873137839</v>
      </c>
      <c r="C42" s="252">
        <v>7499.0986950346451</v>
      </c>
      <c r="D42" s="695">
        <v>8924.2043558550758</v>
      </c>
      <c r="E42" s="695">
        <v>9857.2299230569788</v>
      </c>
      <c r="F42" s="278"/>
      <c r="G42" s="278"/>
      <c r="H42" s="278"/>
      <c r="I42" s="279"/>
      <c r="J42" s="279"/>
      <c r="K42" s="279"/>
      <c r="L42" s="278"/>
      <c r="M42" s="465"/>
      <c r="N42" s="278"/>
      <c r="O42" s="278"/>
      <c r="P42" s="278"/>
      <c r="Q42" s="278"/>
      <c r="R42" s="278"/>
      <c r="S42" s="278"/>
      <c r="T42" s="278"/>
      <c r="U42" s="278"/>
      <c r="V42" s="278"/>
      <c r="W42" s="278"/>
      <c r="X42" s="278"/>
    </row>
    <row r="43" spans="1:24" s="141" customFormat="1" ht="27" customHeight="1">
      <c r="A43" s="190" t="s">
        <v>633</v>
      </c>
      <c r="B43" s="252">
        <v>1499.9349097163299</v>
      </c>
      <c r="C43" s="252">
        <v>3721.7276525423808</v>
      </c>
      <c r="D43" s="695">
        <v>4016.5684349323019</v>
      </c>
      <c r="E43" s="695">
        <v>4402.5203949567886</v>
      </c>
      <c r="F43" s="278"/>
      <c r="G43" s="278"/>
      <c r="H43" s="278"/>
      <c r="I43" s="279"/>
      <c r="J43" s="279"/>
      <c r="K43" s="279"/>
      <c r="L43" s="278"/>
      <c r="M43" s="465"/>
      <c r="N43" s="278"/>
      <c r="O43" s="278"/>
      <c r="P43" s="278"/>
      <c r="Q43" s="278"/>
      <c r="R43" s="278"/>
      <c r="S43" s="278"/>
      <c r="T43" s="278"/>
      <c r="U43" s="278"/>
      <c r="V43" s="278"/>
      <c r="W43" s="278"/>
      <c r="X43" s="278"/>
    </row>
    <row r="44" spans="1:24" s="141" customFormat="1" ht="27" customHeight="1">
      <c r="A44" s="190" t="s">
        <v>634</v>
      </c>
      <c r="B44" s="252">
        <v>1597.576792793508</v>
      </c>
      <c r="C44" s="252">
        <v>2067.7765540413566</v>
      </c>
      <c r="D44" s="695">
        <v>2205.5440594069182</v>
      </c>
      <c r="E44" s="695">
        <v>2315.8212623772642</v>
      </c>
      <c r="F44" s="278"/>
      <c r="G44" s="278"/>
      <c r="H44" s="278"/>
      <c r="I44" s="279"/>
      <c r="J44" s="279"/>
      <c r="K44" s="279"/>
      <c r="L44" s="278"/>
      <c r="M44" s="465"/>
      <c r="N44" s="278"/>
      <c r="O44" s="278"/>
      <c r="P44" s="278"/>
      <c r="Q44" s="278"/>
      <c r="R44" s="278"/>
      <c r="S44" s="278"/>
      <c r="T44" s="278"/>
      <c r="U44" s="278"/>
      <c r="V44" s="278"/>
      <c r="W44" s="278"/>
      <c r="X44" s="278"/>
    </row>
    <row r="45" spans="1:24" s="141" customFormat="1" ht="27" customHeight="1">
      <c r="A45" s="190" t="s">
        <v>635</v>
      </c>
      <c r="B45" s="252">
        <v>912.52941299999998</v>
      </c>
      <c r="C45" s="252">
        <v>1502.831430486624</v>
      </c>
      <c r="D45" s="695">
        <v>1647.7043803855345</v>
      </c>
      <c r="E45" s="695">
        <v>1860.611369477157</v>
      </c>
      <c r="F45" s="278"/>
      <c r="G45" s="278"/>
      <c r="H45" s="278"/>
      <c r="I45" s="279"/>
      <c r="J45" s="279"/>
      <c r="K45" s="279"/>
      <c r="L45" s="278"/>
      <c r="M45" s="465"/>
      <c r="N45" s="278"/>
      <c r="O45" s="278"/>
      <c r="P45" s="278"/>
      <c r="Q45" s="278"/>
      <c r="R45" s="278"/>
      <c r="S45" s="278"/>
      <c r="T45" s="278"/>
      <c r="U45" s="278"/>
      <c r="V45" s="278"/>
      <c r="W45" s="278"/>
      <c r="X45" s="278"/>
    </row>
    <row r="46" spans="1:24" s="141" customFormat="1" ht="27" customHeight="1">
      <c r="A46" s="189" t="s">
        <v>636</v>
      </c>
      <c r="B46" s="253">
        <v>-11435.806</v>
      </c>
      <c r="C46" s="253">
        <v>-22574.9795217797</v>
      </c>
      <c r="D46" s="696">
        <v>-25990.466257369113</v>
      </c>
      <c r="E46" s="696">
        <v>-30431.337685874791</v>
      </c>
      <c r="F46" s="278"/>
      <c r="G46" s="278"/>
      <c r="H46" s="278"/>
      <c r="I46" s="279"/>
      <c r="J46" s="279"/>
      <c r="K46" s="279"/>
      <c r="L46" s="278"/>
      <c r="M46" s="465"/>
      <c r="N46" s="278"/>
      <c r="O46" s="278"/>
      <c r="P46" s="278"/>
      <c r="Q46" s="278"/>
      <c r="R46" s="278"/>
      <c r="S46" s="278"/>
      <c r="T46" s="278"/>
      <c r="U46" s="278"/>
      <c r="V46" s="278"/>
      <c r="W46" s="278"/>
      <c r="X46" s="278"/>
    </row>
    <row r="47" spans="1:24" s="88" customFormat="1" ht="15" customHeight="1">
      <c r="A47" s="138" t="s">
        <v>231</v>
      </c>
      <c r="B47" s="138"/>
      <c r="C47" s="138"/>
      <c r="D47" s="138"/>
      <c r="E47" s="138"/>
      <c r="F47" s="466"/>
      <c r="G47" s="466"/>
      <c r="H47" s="466"/>
      <c r="I47" s="361"/>
      <c r="J47" s="361"/>
      <c r="K47" s="361"/>
      <c r="L47" s="361"/>
      <c r="M47" s="361"/>
      <c r="N47" s="361"/>
      <c r="O47" s="361"/>
      <c r="P47" s="361"/>
      <c r="Q47" s="361"/>
      <c r="R47" s="361"/>
      <c r="S47" s="361"/>
      <c r="T47" s="361"/>
      <c r="U47" s="361"/>
      <c r="V47" s="361"/>
      <c r="W47" s="361"/>
      <c r="X47" s="361"/>
    </row>
    <row r="48" spans="1:24" s="88" customFormat="1" ht="15" customHeight="1">
      <c r="A48" s="104" t="s">
        <v>416</v>
      </c>
      <c r="B48" s="272"/>
      <c r="C48" s="272"/>
      <c r="D48" s="272"/>
      <c r="E48" s="273"/>
      <c r="F48" s="466"/>
      <c r="G48" s="466"/>
      <c r="H48" s="466"/>
      <c r="I48" s="361"/>
      <c r="J48" s="361"/>
      <c r="K48" s="361"/>
      <c r="L48" s="361"/>
      <c r="M48" s="361"/>
      <c r="N48" s="361"/>
      <c r="O48" s="361"/>
      <c r="P48" s="361"/>
      <c r="Q48" s="361"/>
      <c r="R48" s="361"/>
      <c r="S48" s="361"/>
      <c r="T48" s="361"/>
      <c r="U48" s="361"/>
      <c r="V48" s="361"/>
      <c r="W48" s="361"/>
      <c r="X48" s="361"/>
    </row>
    <row r="49" spans="1:24" ht="15" customHeight="1"/>
    <row r="50" spans="1:24" ht="20.100000000000001" customHeight="1">
      <c r="A50" s="2555" t="s">
        <v>809</v>
      </c>
      <c r="B50" s="2555"/>
      <c r="C50" s="2555"/>
      <c r="D50" s="2555"/>
      <c r="E50" s="2555"/>
    </row>
    <row r="51" spans="1:24" s="88" customFormat="1" ht="15" customHeight="1">
      <c r="A51" s="249" t="s">
        <v>370</v>
      </c>
      <c r="B51" s="274"/>
      <c r="C51" s="274"/>
      <c r="D51" s="274"/>
      <c r="E51" s="274"/>
      <c r="F51" s="361"/>
      <c r="G51" s="467"/>
      <c r="H51" s="361"/>
      <c r="I51" s="361"/>
      <c r="J51" s="361"/>
      <c r="K51" s="361"/>
      <c r="L51" s="361"/>
      <c r="M51" s="361"/>
      <c r="N51" s="361"/>
      <c r="O51" s="361"/>
      <c r="P51" s="361"/>
      <c r="Q51" s="361"/>
      <c r="R51" s="361"/>
      <c r="S51" s="361"/>
      <c r="T51" s="361"/>
      <c r="U51" s="361"/>
      <c r="V51" s="361"/>
      <c r="W51" s="361"/>
      <c r="X51" s="361"/>
    </row>
    <row r="52" spans="1:24" s="141" customFormat="1" ht="27" customHeight="1">
      <c r="A52" s="26" t="s">
        <v>233</v>
      </c>
      <c r="B52" s="27">
        <v>2005</v>
      </c>
      <c r="C52" s="27">
        <v>2009</v>
      </c>
      <c r="D52" s="693" t="s">
        <v>898</v>
      </c>
      <c r="E52" s="693" t="s">
        <v>899</v>
      </c>
      <c r="F52" s="279"/>
      <c r="G52" s="279"/>
      <c r="H52" s="279"/>
      <c r="I52" s="279"/>
      <c r="J52" s="279"/>
      <c r="K52" s="279"/>
      <c r="L52" s="278"/>
      <c r="M52" s="278"/>
      <c r="N52" s="278"/>
      <c r="O52" s="278"/>
      <c r="P52" s="278"/>
      <c r="Q52" s="278"/>
      <c r="R52" s="278"/>
      <c r="S52" s="278"/>
      <c r="T52" s="278"/>
      <c r="U52" s="278"/>
      <c r="V52" s="278"/>
      <c r="W52" s="278"/>
      <c r="X52" s="278"/>
    </row>
    <row r="53" spans="1:24" s="141" customFormat="1" ht="27" customHeight="1">
      <c r="A53" s="43" t="s">
        <v>234</v>
      </c>
      <c r="B53" s="251">
        <v>491664.16788892582</v>
      </c>
      <c r="C53" s="251">
        <v>551525.35861202562</v>
      </c>
      <c r="D53" s="694">
        <v>567849.78314210253</v>
      </c>
      <c r="E53" s="694">
        <v>606626.24800042086</v>
      </c>
      <c r="F53" s="279"/>
      <c r="G53" s="279"/>
      <c r="H53" s="279"/>
      <c r="I53" s="279"/>
      <c r="J53" s="279"/>
      <c r="K53" s="279"/>
      <c r="L53" s="278"/>
      <c r="M53" s="278"/>
      <c r="N53" s="278"/>
      <c r="O53" s="278"/>
      <c r="P53" s="278"/>
      <c r="Q53" s="278"/>
      <c r="R53" s="278"/>
      <c r="S53" s="278"/>
      <c r="T53" s="278"/>
      <c r="U53" s="278"/>
      <c r="V53" s="278"/>
      <c r="W53" s="278"/>
      <c r="X53" s="278"/>
    </row>
    <row r="54" spans="1:24" s="141" customFormat="1" ht="27" customHeight="1">
      <c r="A54" s="190" t="s">
        <v>623</v>
      </c>
      <c r="B54" s="252">
        <v>4689.3490013711744</v>
      </c>
      <c r="C54" s="252">
        <v>4570.1652177418528</v>
      </c>
      <c r="D54" s="695">
        <v>4722.8077287617953</v>
      </c>
      <c r="E54" s="695">
        <v>4714.198529741876</v>
      </c>
      <c r="F54" s="278"/>
      <c r="G54" s="278"/>
      <c r="H54" s="278"/>
      <c r="I54" s="279"/>
      <c r="J54" s="279"/>
      <c r="K54" s="279"/>
      <c r="L54" s="278"/>
      <c r="M54" s="278"/>
      <c r="N54" s="278"/>
      <c r="O54" s="278"/>
      <c r="P54" s="278"/>
      <c r="Q54" s="278"/>
      <c r="R54" s="278"/>
      <c r="S54" s="278"/>
      <c r="T54" s="278"/>
      <c r="U54" s="278"/>
      <c r="V54" s="278"/>
      <c r="W54" s="278"/>
      <c r="X54" s="278"/>
    </row>
    <row r="55" spans="1:24" s="141" customFormat="1" ht="27" customHeight="1">
      <c r="A55" s="190" t="s">
        <v>751</v>
      </c>
      <c r="B55" s="252">
        <v>291454.85795735818</v>
      </c>
      <c r="C55" s="252">
        <v>284570.32188472769</v>
      </c>
      <c r="D55" s="695">
        <v>290367.81290307624</v>
      </c>
      <c r="E55" s="695">
        <v>317780.79417424143</v>
      </c>
      <c r="F55" s="278"/>
      <c r="G55" s="278"/>
      <c r="H55" s="278"/>
      <c r="I55" s="279"/>
      <c r="J55" s="279"/>
      <c r="K55" s="279"/>
      <c r="L55" s="278"/>
      <c r="M55" s="278"/>
      <c r="N55" s="278"/>
      <c r="O55" s="278"/>
      <c r="P55" s="278"/>
      <c r="Q55" s="278"/>
      <c r="R55" s="278"/>
      <c r="S55" s="278"/>
      <c r="T55" s="278"/>
      <c r="U55" s="278"/>
      <c r="V55" s="278"/>
      <c r="W55" s="278"/>
      <c r="X55" s="278"/>
    </row>
    <row r="56" spans="1:24" s="141" customFormat="1" ht="27" customHeight="1">
      <c r="A56" s="190" t="s">
        <v>79</v>
      </c>
      <c r="B56" s="252">
        <v>35315.85990615363</v>
      </c>
      <c r="C56" s="252">
        <v>30170.258616120318</v>
      </c>
      <c r="D56" s="695">
        <v>30373.419080899497</v>
      </c>
      <c r="E56" s="695">
        <v>33360.830993290198</v>
      </c>
      <c r="F56" s="278"/>
      <c r="G56" s="278"/>
      <c r="H56" s="278"/>
      <c r="I56" s="279"/>
      <c r="J56" s="279"/>
      <c r="K56" s="279"/>
      <c r="L56" s="278"/>
      <c r="M56" s="278"/>
      <c r="N56" s="278"/>
      <c r="O56" s="278"/>
      <c r="P56" s="278"/>
      <c r="Q56" s="278"/>
      <c r="R56" s="278"/>
      <c r="S56" s="278"/>
      <c r="T56" s="278"/>
      <c r="U56" s="278"/>
      <c r="V56" s="278"/>
      <c r="W56" s="278"/>
      <c r="X56" s="278"/>
    </row>
    <row r="57" spans="1:24" s="141" customFormat="1" ht="27" customHeight="1">
      <c r="A57" s="190" t="s">
        <v>624</v>
      </c>
      <c r="B57" s="252">
        <v>10493.747587090378</v>
      </c>
      <c r="C57" s="252">
        <v>14739.825898521231</v>
      </c>
      <c r="D57" s="695">
        <v>14646.043849344114</v>
      </c>
      <c r="E57" s="695">
        <v>15522.46200860104</v>
      </c>
      <c r="F57" s="278"/>
      <c r="G57" s="278"/>
      <c r="H57" s="278"/>
      <c r="I57" s="279"/>
      <c r="J57" s="279"/>
      <c r="K57" s="279"/>
      <c r="L57" s="278"/>
      <c r="M57" s="278"/>
      <c r="N57" s="278"/>
      <c r="O57" s="278"/>
      <c r="P57" s="278"/>
      <c r="Q57" s="278"/>
      <c r="R57" s="278"/>
      <c r="S57" s="278"/>
      <c r="T57" s="278"/>
      <c r="U57" s="278"/>
      <c r="V57" s="278"/>
      <c r="W57" s="278"/>
      <c r="X57" s="278"/>
    </row>
    <row r="58" spans="1:24" s="141" customFormat="1" ht="27" customHeight="1">
      <c r="A58" s="190" t="s">
        <v>80</v>
      </c>
      <c r="B58" s="252">
        <v>35128.554719468411</v>
      </c>
      <c r="C58" s="252">
        <v>75902.879136731819</v>
      </c>
      <c r="D58" s="695">
        <v>81396.659651272872</v>
      </c>
      <c r="E58" s="695">
        <v>82080.3296548566</v>
      </c>
      <c r="F58" s="278"/>
      <c r="G58" s="278"/>
      <c r="H58" s="278"/>
      <c r="I58" s="279"/>
      <c r="J58" s="279"/>
      <c r="K58" s="279"/>
      <c r="L58" s="278"/>
      <c r="M58" s="278"/>
      <c r="N58" s="278"/>
      <c r="O58" s="278"/>
      <c r="P58" s="278"/>
      <c r="Q58" s="278"/>
      <c r="R58" s="278"/>
      <c r="S58" s="278"/>
      <c r="T58" s="278"/>
      <c r="U58" s="278"/>
      <c r="V58" s="278"/>
      <c r="W58" s="278"/>
      <c r="X58" s="278"/>
    </row>
    <row r="59" spans="1:24" s="141" customFormat="1" ht="27" customHeight="1">
      <c r="A59" s="190" t="s">
        <v>625</v>
      </c>
      <c r="B59" s="252">
        <v>21602.392215357955</v>
      </c>
      <c r="C59" s="252">
        <v>23743.864772793502</v>
      </c>
      <c r="D59" s="695">
        <v>24767.04243610405</v>
      </c>
      <c r="E59" s="695">
        <v>25644.54766264862</v>
      </c>
      <c r="F59" s="278"/>
      <c r="G59" s="278"/>
      <c r="H59" s="278"/>
      <c r="I59" s="279"/>
      <c r="J59" s="279"/>
      <c r="K59" s="279"/>
      <c r="L59" s="278"/>
      <c r="M59" s="278"/>
      <c r="N59" s="278"/>
      <c r="O59" s="278"/>
      <c r="P59" s="278"/>
      <c r="Q59" s="278"/>
      <c r="R59" s="278"/>
      <c r="S59" s="278"/>
      <c r="T59" s="278"/>
      <c r="U59" s="278"/>
      <c r="V59" s="278"/>
      <c r="W59" s="278"/>
      <c r="X59" s="278"/>
    </row>
    <row r="60" spans="1:24" s="141" customFormat="1" ht="27" customHeight="1">
      <c r="A60" s="190" t="s">
        <v>626</v>
      </c>
      <c r="B60" s="252">
        <v>9973.7961572260392</v>
      </c>
      <c r="C60" s="252">
        <v>13727.335577850128</v>
      </c>
      <c r="D60" s="695">
        <v>13850.591134565981</v>
      </c>
      <c r="E60" s="695">
        <v>15577.565329369971</v>
      </c>
      <c r="F60" s="278"/>
      <c r="G60" s="278"/>
      <c r="H60" s="278"/>
      <c r="I60" s="279"/>
      <c r="J60" s="279"/>
      <c r="K60" s="279"/>
      <c r="L60" s="278"/>
      <c r="M60" s="278"/>
      <c r="N60" s="278"/>
      <c r="O60" s="278"/>
      <c r="P60" s="278"/>
      <c r="Q60" s="278"/>
      <c r="R60" s="278"/>
      <c r="S60" s="278"/>
      <c r="T60" s="278"/>
      <c r="U60" s="278"/>
      <c r="V60" s="278"/>
      <c r="W60" s="278"/>
      <c r="X60" s="278"/>
    </row>
    <row r="61" spans="1:24" s="141" customFormat="1" ht="27" customHeight="1">
      <c r="A61" s="190" t="s">
        <v>813</v>
      </c>
      <c r="B61" s="252">
        <v>3811.4704522692464</v>
      </c>
      <c r="C61" s="252">
        <v>4673.6152281490085</v>
      </c>
      <c r="D61" s="695">
        <v>5176.7574647441597</v>
      </c>
      <c r="E61" s="695">
        <v>5769.4308570115609</v>
      </c>
      <c r="F61" s="281"/>
      <c r="G61" s="281"/>
      <c r="H61" s="281"/>
      <c r="I61" s="279"/>
      <c r="J61" s="279"/>
      <c r="K61" s="279"/>
      <c r="L61" s="278"/>
      <c r="M61" s="278"/>
      <c r="N61" s="278"/>
      <c r="O61" s="278"/>
      <c r="P61" s="278"/>
      <c r="Q61" s="278"/>
      <c r="R61" s="278"/>
      <c r="S61" s="278"/>
      <c r="T61" s="278"/>
      <c r="U61" s="278"/>
      <c r="V61" s="278"/>
      <c r="W61" s="278"/>
      <c r="X61" s="278"/>
    </row>
    <row r="62" spans="1:24" s="141" customFormat="1" ht="27" customHeight="1">
      <c r="A62" s="190" t="s">
        <v>627</v>
      </c>
      <c r="B62" s="252">
        <v>16995.015745077486</v>
      </c>
      <c r="C62" s="252">
        <v>23767.54501789813</v>
      </c>
      <c r="D62" s="695">
        <v>23353.828050900946</v>
      </c>
      <c r="E62" s="695">
        <v>22585.974400897128</v>
      </c>
      <c r="F62" s="278"/>
      <c r="G62" s="279"/>
      <c r="H62" s="279"/>
      <c r="I62" s="279"/>
      <c r="J62" s="279"/>
      <c r="K62" s="279"/>
      <c r="L62" s="278"/>
      <c r="M62" s="278"/>
      <c r="N62" s="278"/>
      <c r="O62" s="278"/>
      <c r="P62" s="278"/>
      <c r="Q62" s="278"/>
      <c r="R62" s="278"/>
      <c r="S62" s="278"/>
      <c r="T62" s="278"/>
      <c r="U62" s="278"/>
      <c r="V62" s="278"/>
      <c r="W62" s="278"/>
      <c r="X62" s="278"/>
    </row>
    <row r="63" spans="1:24" s="141" customFormat="1" ht="27" customHeight="1">
      <c r="A63" s="190" t="s">
        <v>628</v>
      </c>
      <c r="B63" s="252">
        <v>21439.43382271667</v>
      </c>
      <c r="C63" s="252">
        <v>27166.880219872706</v>
      </c>
      <c r="D63" s="695">
        <v>30652.11707093085</v>
      </c>
      <c r="E63" s="695">
        <v>33876.361295492752</v>
      </c>
      <c r="F63" s="281"/>
      <c r="G63" s="278"/>
      <c r="H63" s="278"/>
      <c r="I63" s="279"/>
      <c r="J63" s="279"/>
      <c r="K63" s="279"/>
      <c r="L63" s="278"/>
      <c r="M63" s="278"/>
      <c r="N63" s="278"/>
      <c r="O63" s="278"/>
      <c r="P63" s="278"/>
      <c r="Q63" s="278"/>
      <c r="R63" s="278"/>
      <c r="S63" s="278"/>
      <c r="T63" s="278"/>
      <c r="U63" s="278"/>
      <c r="V63" s="278"/>
      <c r="W63" s="278"/>
      <c r="X63" s="278"/>
    </row>
    <row r="64" spans="1:24" s="141" customFormat="1" ht="27" customHeight="1">
      <c r="A64" s="190" t="s">
        <v>629</v>
      </c>
      <c r="B64" s="252">
        <v>13827.632621516501</v>
      </c>
      <c r="C64" s="252">
        <v>20033.583086813727</v>
      </c>
      <c r="D64" s="695">
        <v>20069.756921325523</v>
      </c>
      <c r="E64" s="695">
        <v>22249.664350669253</v>
      </c>
      <c r="F64" s="281"/>
      <c r="G64" s="278"/>
      <c r="H64" s="278"/>
      <c r="I64" s="279"/>
      <c r="J64" s="279"/>
      <c r="K64" s="279"/>
      <c r="L64" s="278"/>
      <c r="M64" s="278"/>
      <c r="N64" s="278"/>
      <c r="O64" s="278"/>
      <c r="P64" s="278"/>
      <c r="Q64" s="278"/>
      <c r="R64" s="278"/>
      <c r="S64" s="278"/>
      <c r="T64" s="278"/>
      <c r="U64" s="278"/>
      <c r="V64" s="278"/>
      <c r="W64" s="278"/>
      <c r="X64" s="278"/>
    </row>
    <row r="65" spans="1:24" s="141" customFormat="1" ht="27" customHeight="1">
      <c r="A65" s="190" t="s">
        <v>630</v>
      </c>
      <c r="B65" s="252">
        <v>12283.968452681005</v>
      </c>
      <c r="C65" s="252">
        <v>15015.069730048468</v>
      </c>
      <c r="D65" s="695">
        <v>15437.367914582137</v>
      </c>
      <c r="E65" s="695">
        <v>15459.764823519785</v>
      </c>
      <c r="F65" s="281"/>
      <c r="G65" s="278"/>
      <c r="H65" s="278"/>
      <c r="I65" s="278"/>
      <c r="J65" s="278"/>
      <c r="K65" s="278"/>
      <c r="L65" s="278"/>
      <c r="M65" s="278"/>
      <c r="N65" s="278"/>
      <c r="O65" s="278"/>
      <c r="P65" s="278"/>
      <c r="Q65" s="278"/>
      <c r="R65" s="278"/>
      <c r="S65" s="278"/>
      <c r="T65" s="278"/>
      <c r="U65" s="278"/>
      <c r="V65" s="278"/>
      <c r="W65" s="278"/>
      <c r="X65" s="278"/>
    </row>
    <row r="66" spans="1:24" s="141" customFormat="1" ht="27" customHeight="1">
      <c r="A66" s="190" t="s">
        <v>631</v>
      </c>
      <c r="B66" s="252">
        <v>7019.1377577352714</v>
      </c>
      <c r="C66" s="252">
        <v>8372.9469772159518</v>
      </c>
      <c r="D66" s="695">
        <v>8692.9286365967564</v>
      </c>
      <c r="E66" s="695">
        <v>8966.5225579970156</v>
      </c>
      <c r="F66" s="465"/>
      <c r="G66" s="465"/>
      <c r="H66" s="465"/>
      <c r="I66" s="279"/>
      <c r="J66" s="279"/>
      <c r="K66" s="279"/>
      <c r="L66" s="278"/>
      <c r="M66" s="278"/>
      <c r="N66" s="278"/>
      <c r="O66" s="278"/>
      <c r="P66" s="278"/>
      <c r="Q66" s="278"/>
      <c r="R66" s="278"/>
      <c r="S66" s="278"/>
      <c r="T66" s="278"/>
      <c r="U66" s="278"/>
      <c r="V66" s="278"/>
      <c r="W66" s="278"/>
      <c r="X66" s="278"/>
    </row>
    <row r="67" spans="1:24" s="141" customFormat="1" ht="27" customHeight="1">
      <c r="A67" s="190" t="s">
        <v>632</v>
      </c>
      <c r="B67" s="252">
        <v>11046.596942880129</v>
      </c>
      <c r="C67" s="252">
        <v>13196.670673378227</v>
      </c>
      <c r="D67" s="695">
        <v>14583.244624315501</v>
      </c>
      <c r="E67" s="695">
        <v>15711.380777814802</v>
      </c>
      <c r="F67" s="468"/>
      <c r="G67" s="465"/>
      <c r="H67" s="465"/>
      <c r="I67" s="279"/>
      <c r="J67" s="279"/>
      <c r="K67" s="279"/>
      <c r="L67" s="278"/>
      <c r="M67" s="278"/>
      <c r="N67" s="278"/>
      <c r="O67" s="278"/>
      <c r="P67" s="278"/>
      <c r="Q67" s="278"/>
      <c r="R67" s="278"/>
      <c r="S67" s="278"/>
      <c r="T67" s="278"/>
      <c r="U67" s="278"/>
      <c r="V67" s="278"/>
      <c r="W67" s="278"/>
      <c r="X67" s="278"/>
    </row>
    <row r="68" spans="1:24" s="141" customFormat="1" ht="27" customHeight="1">
      <c r="A68" s="190" t="s">
        <v>167</v>
      </c>
      <c r="B68" s="252">
        <v>5689.8835244220727</v>
      </c>
      <c r="C68" s="252">
        <v>6627.6175646283864</v>
      </c>
      <c r="D68" s="695">
        <v>6925.9939706065124</v>
      </c>
      <c r="E68" s="695">
        <v>7286.5420340852597</v>
      </c>
      <c r="F68" s="468"/>
      <c r="G68" s="465"/>
      <c r="H68" s="465"/>
      <c r="I68" s="279"/>
      <c r="J68" s="279"/>
      <c r="K68" s="279"/>
      <c r="L68" s="278"/>
      <c r="M68" s="278"/>
      <c r="N68" s="278"/>
      <c r="O68" s="278"/>
      <c r="P68" s="278"/>
      <c r="Q68" s="278"/>
      <c r="R68" s="278"/>
      <c r="S68" s="278"/>
      <c r="T68" s="278"/>
      <c r="U68" s="278"/>
      <c r="V68" s="278"/>
      <c r="W68" s="278"/>
      <c r="X68" s="278"/>
    </row>
    <row r="69" spans="1:24" s="141" customFormat="1" ht="27" customHeight="1">
      <c r="A69" s="190" t="s">
        <v>633</v>
      </c>
      <c r="B69" s="252">
        <v>1576.2643921978554</v>
      </c>
      <c r="C69" s="252">
        <v>2442.4607472041034</v>
      </c>
      <c r="D69" s="695">
        <v>2621.7809627495449</v>
      </c>
      <c r="E69" s="695">
        <v>2817.7983571927175</v>
      </c>
      <c r="F69" s="468"/>
      <c r="G69" s="465"/>
      <c r="H69" s="465"/>
      <c r="I69" s="279"/>
      <c r="J69" s="279"/>
      <c r="K69" s="279"/>
      <c r="L69" s="278"/>
      <c r="M69" s="278"/>
      <c r="N69" s="278"/>
      <c r="O69" s="278"/>
      <c r="P69" s="278"/>
      <c r="Q69" s="278"/>
      <c r="R69" s="278"/>
      <c r="S69" s="278"/>
      <c r="T69" s="278"/>
      <c r="U69" s="278"/>
      <c r="V69" s="278"/>
      <c r="W69" s="278"/>
      <c r="X69" s="278"/>
    </row>
    <row r="70" spans="1:24" s="141" customFormat="1" ht="27" customHeight="1">
      <c r="A70" s="190" t="s">
        <v>634</v>
      </c>
      <c r="B70" s="252">
        <v>1853.134838007401</v>
      </c>
      <c r="C70" s="252">
        <v>1845.2420541925633</v>
      </c>
      <c r="D70" s="695">
        <v>1923.761845213224</v>
      </c>
      <c r="E70" s="695">
        <v>1988.6241451946257</v>
      </c>
      <c r="F70" s="468"/>
      <c r="G70" s="465"/>
      <c r="H70" s="465"/>
      <c r="I70" s="279"/>
      <c r="J70" s="279"/>
      <c r="K70" s="279"/>
      <c r="L70" s="278"/>
      <c r="M70" s="278"/>
      <c r="N70" s="278"/>
      <c r="O70" s="278"/>
      <c r="P70" s="278"/>
      <c r="Q70" s="278"/>
      <c r="R70" s="278"/>
      <c r="S70" s="278"/>
      <c r="T70" s="278"/>
      <c r="U70" s="278"/>
      <c r="V70" s="278"/>
      <c r="W70" s="278"/>
      <c r="X70" s="278"/>
    </row>
    <row r="71" spans="1:24" s="141" customFormat="1" ht="27" customHeight="1">
      <c r="A71" s="190" t="s">
        <v>635</v>
      </c>
      <c r="B71" s="252">
        <v>1093.3910984594595</v>
      </c>
      <c r="C71" s="252">
        <v>1297.9440860932275</v>
      </c>
      <c r="D71" s="695">
        <v>1381.1436549753014</v>
      </c>
      <c r="E71" s="695">
        <v>1530.4871791604655</v>
      </c>
      <c r="F71" s="468"/>
      <c r="G71" s="465"/>
      <c r="H71" s="465"/>
      <c r="I71" s="279"/>
      <c r="J71" s="279"/>
      <c r="K71" s="279"/>
      <c r="L71" s="278"/>
      <c r="M71" s="278"/>
      <c r="N71" s="278"/>
      <c r="O71" s="278"/>
      <c r="P71" s="278"/>
      <c r="Q71" s="278"/>
      <c r="R71" s="278"/>
      <c r="S71" s="278"/>
      <c r="T71" s="278"/>
      <c r="U71" s="278"/>
      <c r="V71" s="278"/>
      <c r="W71" s="278"/>
      <c r="X71" s="278"/>
    </row>
    <row r="72" spans="1:24" s="141" customFormat="1" ht="27" customHeight="1">
      <c r="A72" s="189" t="s">
        <v>636</v>
      </c>
      <c r="B72" s="253">
        <v>-13630.319303063041</v>
      </c>
      <c r="C72" s="253">
        <v>-20338.867877955377</v>
      </c>
      <c r="D72" s="696">
        <v>-23093.274758862601</v>
      </c>
      <c r="E72" s="696">
        <v>-26297.031131364172</v>
      </c>
      <c r="F72" s="468"/>
      <c r="G72" s="465"/>
      <c r="H72" s="465"/>
      <c r="I72" s="279"/>
      <c r="J72" s="279"/>
      <c r="K72" s="279"/>
      <c r="L72" s="278"/>
      <c r="M72" s="278"/>
      <c r="N72" s="278"/>
      <c r="O72" s="278"/>
      <c r="P72" s="278"/>
      <c r="Q72" s="278"/>
      <c r="R72" s="278"/>
      <c r="S72" s="278"/>
      <c r="T72" s="278"/>
      <c r="U72" s="278"/>
      <c r="V72" s="278"/>
      <c r="W72" s="278"/>
      <c r="X72" s="278"/>
    </row>
    <row r="73" spans="1:24" s="88" customFormat="1" ht="15" customHeight="1">
      <c r="A73" s="138" t="s">
        <v>231</v>
      </c>
      <c r="B73" s="138"/>
      <c r="C73" s="138"/>
      <c r="D73" s="138"/>
      <c r="E73" s="138"/>
      <c r="F73" s="469"/>
      <c r="G73" s="362"/>
      <c r="H73" s="362"/>
      <c r="I73" s="470"/>
      <c r="J73" s="470"/>
      <c r="K73" s="470"/>
      <c r="L73" s="361"/>
      <c r="M73" s="361"/>
      <c r="N73" s="361"/>
      <c r="O73" s="361"/>
      <c r="P73" s="361"/>
      <c r="Q73" s="361"/>
      <c r="R73" s="361"/>
      <c r="S73" s="361"/>
      <c r="T73" s="361"/>
      <c r="U73" s="361"/>
      <c r="V73" s="361"/>
      <c r="W73" s="361"/>
      <c r="X73" s="361"/>
    </row>
    <row r="74" spans="1:24" s="88" customFormat="1" ht="15" customHeight="1">
      <c r="A74" s="104" t="s">
        <v>416</v>
      </c>
      <c r="B74" s="272"/>
      <c r="C74" s="272"/>
      <c r="D74" s="272"/>
      <c r="E74" s="273"/>
      <c r="F74" s="469"/>
      <c r="G74" s="362"/>
      <c r="H74" s="362"/>
      <c r="I74" s="470"/>
      <c r="J74" s="470"/>
      <c r="K74" s="470"/>
      <c r="L74" s="361"/>
      <c r="M74" s="361"/>
      <c r="N74" s="361"/>
      <c r="O74" s="361"/>
      <c r="P74" s="361"/>
      <c r="Q74" s="361"/>
      <c r="R74" s="361"/>
      <c r="S74" s="361"/>
      <c r="T74" s="361"/>
      <c r="U74" s="361"/>
      <c r="V74" s="361"/>
      <c r="W74" s="361"/>
      <c r="X74" s="361"/>
    </row>
    <row r="75" spans="1:24" s="88" customFormat="1" ht="15" customHeight="1">
      <c r="A75" s="104"/>
      <c r="B75" s="272"/>
      <c r="C75" s="272"/>
      <c r="D75" s="272"/>
      <c r="E75" s="273"/>
      <c r="F75" s="469"/>
      <c r="G75" s="362"/>
      <c r="H75" s="362"/>
      <c r="I75" s="470"/>
      <c r="J75" s="470"/>
      <c r="K75" s="470"/>
      <c r="L75" s="361"/>
      <c r="M75" s="361"/>
      <c r="N75" s="361"/>
      <c r="O75" s="361"/>
      <c r="P75" s="361"/>
      <c r="Q75" s="361"/>
      <c r="R75" s="361"/>
      <c r="S75" s="361"/>
      <c r="T75" s="361"/>
      <c r="U75" s="361"/>
      <c r="V75" s="361"/>
      <c r="W75" s="361"/>
      <c r="X75" s="361"/>
    </row>
    <row r="76" spans="1:24" ht="20.100000000000001" customHeight="1">
      <c r="A76" s="2556" t="s">
        <v>637</v>
      </c>
      <c r="B76" s="2556"/>
      <c r="C76" s="2556"/>
      <c r="D76" s="2556"/>
      <c r="E76" s="2556"/>
      <c r="F76" s="471"/>
      <c r="G76" s="472"/>
      <c r="H76" s="472"/>
      <c r="I76" s="462"/>
      <c r="J76" s="462"/>
      <c r="K76" s="462"/>
    </row>
    <row r="77" spans="1:24" s="141" customFormat="1" ht="24.95" customHeight="1">
      <c r="A77" s="27" t="s">
        <v>232</v>
      </c>
      <c r="B77" s="27">
        <v>2005</v>
      </c>
      <c r="C77" s="28">
        <v>2009</v>
      </c>
      <c r="D77" s="693" t="s">
        <v>898</v>
      </c>
      <c r="E77" s="693" t="s">
        <v>899</v>
      </c>
      <c r="F77" s="468"/>
      <c r="G77" s="465"/>
      <c r="H77" s="465"/>
      <c r="I77" s="279"/>
      <c r="J77" s="279"/>
      <c r="K77" s="279"/>
      <c r="L77" s="278"/>
      <c r="M77" s="278"/>
      <c r="N77" s="278"/>
      <c r="O77" s="278"/>
      <c r="P77" s="278"/>
      <c r="Q77" s="278"/>
      <c r="R77" s="278"/>
      <c r="S77" s="278"/>
      <c r="T77" s="278"/>
      <c r="U77" s="278"/>
      <c r="V77" s="278"/>
      <c r="W77" s="278"/>
      <c r="X77" s="278"/>
    </row>
    <row r="78" spans="1:24" s="141" customFormat="1" ht="24.95" customHeight="1">
      <c r="A78" s="113" t="s">
        <v>368</v>
      </c>
      <c r="B78" s="256">
        <v>383429.83253805962</v>
      </c>
      <c r="C78" s="256">
        <v>535310.82681124576</v>
      </c>
      <c r="D78" s="719">
        <v>620316.04939968872</v>
      </c>
      <c r="E78" s="719">
        <v>806031.22855405393</v>
      </c>
      <c r="F78" s="468"/>
      <c r="G78" s="465"/>
      <c r="H78" s="465"/>
      <c r="I78" s="279"/>
      <c r="J78" s="279"/>
      <c r="K78" s="279"/>
      <c r="L78" s="278"/>
      <c r="M78" s="278"/>
      <c r="N78" s="278"/>
      <c r="O78" s="278"/>
      <c r="P78" s="278"/>
      <c r="Q78" s="278"/>
      <c r="R78" s="278"/>
      <c r="S78" s="278"/>
      <c r="T78" s="278"/>
      <c r="U78" s="278"/>
      <c r="V78" s="278"/>
      <c r="W78" s="278"/>
      <c r="X78" s="278"/>
    </row>
    <row r="79" spans="1:24" s="141" customFormat="1" ht="24.95" customHeight="1">
      <c r="A79" s="141" t="s">
        <v>412</v>
      </c>
      <c r="B79" s="257">
        <v>215454.68999999997</v>
      </c>
      <c r="C79" s="257">
        <v>239006.01164075002</v>
      </c>
      <c r="D79" s="720">
        <v>308022.28163260431</v>
      </c>
      <c r="E79" s="720">
        <v>471774.73014916206</v>
      </c>
      <c r="F79" s="468"/>
      <c r="G79" s="465"/>
      <c r="H79" s="465"/>
      <c r="I79" s="279"/>
      <c r="J79" s="279"/>
      <c r="K79" s="279"/>
      <c r="L79" s="278"/>
      <c r="M79" s="278"/>
      <c r="N79" s="278"/>
      <c r="O79" s="278"/>
      <c r="P79" s="278"/>
      <c r="Q79" s="278"/>
      <c r="R79" s="278"/>
      <c r="S79" s="278"/>
      <c r="T79" s="278"/>
      <c r="U79" s="278"/>
      <c r="V79" s="278"/>
      <c r="W79" s="278"/>
      <c r="X79" s="278"/>
    </row>
    <row r="80" spans="1:24" s="141" customFormat="1" ht="24.95" customHeight="1">
      <c r="A80" s="141" t="s">
        <v>413</v>
      </c>
      <c r="B80" s="257">
        <v>167975.14253806</v>
      </c>
      <c r="C80" s="257">
        <v>296304.81517049577</v>
      </c>
      <c r="D80" s="720">
        <v>312293.76776708441</v>
      </c>
      <c r="E80" s="720">
        <v>334256.49840489187</v>
      </c>
      <c r="F80" s="468"/>
      <c r="G80" s="465"/>
      <c r="H80" s="465"/>
      <c r="I80" s="279"/>
      <c r="J80" s="279"/>
      <c r="K80" s="279"/>
      <c r="L80" s="278"/>
      <c r="M80" s="278"/>
      <c r="N80" s="278"/>
      <c r="O80" s="278"/>
      <c r="P80" s="278"/>
      <c r="Q80" s="278"/>
      <c r="R80" s="278"/>
      <c r="S80" s="278"/>
      <c r="T80" s="278"/>
      <c r="U80" s="278"/>
      <c r="V80" s="278"/>
      <c r="W80" s="278"/>
      <c r="X80" s="278"/>
    </row>
    <row r="81" spans="1:24" s="141" customFormat="1" ht="24.95" customHeight="1">
      <c r="A81" s="113" t="s">
        <v>638</v>
      </c>
      <c r="B81" s="143">
        <v>279.02669361487551</v>
      </c>
      <c r="C81" s="143">
        <v>293.05251671413686</v>
      </c>
      <c r="D81" s="721">
        <v>315.256247199082</v>
      </c>
      <c r="E81" s="721">
        <v>380.07755382606979</v>
      </c>
      <c r="F81" s="468"/>
      <c r="G81" s="465"/>
      <c r="H81" s="465"/>
      <c r="I81" s="279"/>
      <c r="J81" s="279"/>
      <c r="K81" s="279"/>
      <c r="L81" s="278"/>
      <c r="M81" s="278"/>
      <c r="N81" s="278"/>
      <c r="O81" s="278"/>
      <c r="P81" s="278"/>
      <c r="Q81" s="278"/>
      <c r="R81" s="278"/>
      <c r="S81" s="278"/>
      <c r="T81" s="278"/>
      <c r="U81" s="278"/>
      <c r="V81" s="278"/>
      <c r="W81" s="278"/>
      <c r="X81" s="278"/>
    </row>
    <row r="82" spans="1:24" s="141" customFormat="1" ht="24.95" customHeight="1">
      <c r="A82" s="113" t="s">
        <v>639</v>
      </c>
      <c r="B82" s="174">
        <v>156.78907761709078</v>
      </c>
      <c r="C82" s="174">
        <v>130.84232508121326</v>
      </c>
      <c r="D82" s="722">
        <v>156.54259105627312</v>
      </c>
      <c r="E82" s="722">
        <v>222.46158590370644</v>
      </c>
      <c r="F82" s="468"/>
      <c r="G82" s="465"/>
      <c r="H82" s="465"/>
      <c r="I82" s="279"/>
      <c r="J82" s="279"/>
      <c r="K82" s="279"/>
      <c r="L82" s="278"/>
      <c r="M82" s="278"/>
      <c r="N82" s="278"/>
      <c r="O82" s="278"/>
      <c r="P82" s="278"/>
      <c r="Q82" s="278"/>
      <c r="R82" s="278"/>
      <c r="S82" s="278"/>
      <c r="T82" s="278"/>
      <c r="U82" s="278"/>
      <c r="V82" s="278"/>
      <c r="W82" s="278"/>
      <c r="X82" s="278"/>
    </row>
    <row r="83" spans="1:24" s="141" customFormat="1" ht="24.95" customHeight="1">
      <c r="A83" s="113" t="s">
        <v>640</v>
      </c>
      <c r="B83" s="174">
        <v>122.23761599778469</v>
      </c>
      <c r="C83" s="174">
        <v>162.2101916329236</v>
      </c>
      <c r="D83" s="722">
        <v>158.71365614280853</v>
      </c>
      <c r="E83" s="722">
        <v>157.61596792236338</v>
      </c>
      <c r="F83" s="468"/>
      <c r="G83" s="465"/>
      <c r="H83" s="465"/>
      <c r="I83" s="279"/>
      <c r="J83" s="279"/>
      <c r="K83" s="279"/>
      <c r="L83" s="278"/>
      <c r="M83" s="278"/>
      <c r="N83" s="278"/>
      <c r="O83" s="278"/>
      <c r="P83" s="278"/>
      <c r="Q83" s="278"/>
      <c r="R83" s="278"/>
      <c r="S83" s="278"/>
      <c r="T83" s="278"/>
      <c r="U83" s="278"/>
      <c r="V83" s="278"/>
      <c r="W83" s="278"/>
      <c r="X83" s="278"/>
    </row>
    <row r="84" spans="1:24" s="141" customFormat="1" ht="24.95" customHeight="1">
      <c r="A84" s="113" t="s">
        <v>641</v>
      </c>
      <c r="B84" s="25">
        <v>26.056780236848699</v>
      </c>
      <c r="C84" s="118">
        <v>-29.525843604664686</v>
      </c>
      <c r="D84" s="714">
        <v>7.5767069786347463</v>
      </c>
      <c r="E84" s="714">
        <v>20.561549250586282</v>
      </c>
      <c r="F84" s="468"/>
      <c r="G84" s="465"/>
      <c r="H84" s="465"/>
      <c r="I84" s="279"/>
      <c r="J84" s="279"/>
      <c r="K84" s="279"/>
      <c r="L84" s="278"/>
      <c r="M84" s="278"/>
      <c r="N84" s="278"/>
      <c r="O84" s="278"/>
      <c r="P84" s="278"/>
      <c r="Q84" s="278"/>
      <c r="R84" s="278"/>
      <c r="S84" s="278"/>
      <c r="T84" s="278"/>
      <c r="U84" s="278"/>
      <c r="V84" s="278"/>
      <c r="W84" s="278"/>
      <c r="X84" s="278"/>
    </row>
    <row r="85" spans="1:24" s="141" customFormat="1" ht="24.95" customHeight="1">
      <c r="A85" s="113" t="s">
        <v>642</v>
      </c>
      <c r="B85" s="25">
        <v>39.651304385524895</v>
      </c>
      <c r="C85" s="118">
        <v>-46.246353342537091</v>
      </c>
      <c r="D85" s="714">
        <v>19.642165453042665</v>
      </c>
      <c r="E85" s="714">
        <v>42.109303546494289</v>
      </c>
      <c r="F85" s="468"/>
      <c r="G85" s="465"/>
      <c r="H85" s="465"/>
      <c r="I85" s="279"/>
      <c r="J85" s="279"/>
      <c r="K85" s="279"/>
      <c r="L85" s="278"/>
      <c r="M85" s="278"/>
      <c r="N85" s="278"/>
      <c r="O85" s="278"/>
      <c r="P85" s="278"/>
      <c r="Q85" s="278"/>
      <c r="R85" s="278"/>
      <c r="S85" s="278"/>
      <c r="T85" s="278"/>
      <c r="U85" s="278"/>
      <c r="V85" s="278"/>
      <c r="W85" s="278"/>
      <c r="X85" s="278"/>
    </row>
    <row r="86" spans="1:24" s="141" customFormat="1" ht="24.95" customHeight="1">
      <c r="A86" s="109" t="s">
        <v>643</v>
      </c>
      <c r="B86" s="32">
        <v>12.064227578623914</v>
      </c>
      <c r="C86" s="181">
        <v>-5.9207633413707867</v>
      </c>
      <c r="D86" s="723">
        <v>-2.15555844852685</v>
      </c>
      <c r="E86" s="723">
        <v>-0.69147955540159955</v>
      </c>
      <c r="F86" s="468"/>
      <c r="G86" s="465"/>
      <c r="H86" s="465"/>
      <c r="I86" s="279"/>
      <c r="J86" s="279"/>
      <c r="K86" s="279"/>
      <c r="L86" s="278"/>
      <c r="M86" s="278"/>
      <c r="N86" s="278"/>
      <c r="O86" s="278"/>
      <c r="P86" s="278"/>
      <c r="Q86" s="278"/>
      <c r="R86" s="278"/>
      <c r="S86" s="278"/>
      <c r="T86" s="278"/>
      <c r="U86" s="278"/>
      <c r="V86" s="278"/>
      <c r="W86" s="278"/>
      <c r="X86" s="278"/>
    </row>
    <row r="87" spans="1:24" ht="15" customHeight="1">
      <c r="A87" s="579" t="s">
        <v>231</v>
      </c>
      <c r="F87" s="471"/>
      <c r="G87" s="472"/>
      <c r="H87" s="472"/>
      <c r="I87" s="462"/>
      <c r="J87" s="462"/>
      <c r="K87" s="462"/>
    </row>
    <row r="88" spans="1:24" ht="15" customHeight="1">
      <c r="A88" s="104" t="s">
        <v>416</v>
      </c>
      <c r="B88" s="254"/>
      <c r="C88" s="254"/>
      <c r="D88" s="254"/>
      <c r="E88" s="255"/>
      <c r="F88" s="464"/>
      <c r="G88" s="464"/>
      <c r="H88" s="464"/>
    </row>
    <row r="89" spans="1:24" ht="24.95" customHeight="1">
      <c r="A89" s="577"/>
      <c r="B89" s="152"/>
      <c r="C89" s="152"/>
      <c r="F89" s="464"/>
      <c r="G89" s="464"/>
      <c r="H89" s="464"/>
    </row>
    <row r="90" spans="1:24" ht="20.100000000000001" customHeight="1">
      <c r="A90" s="2556" t="s">
        <v>810</v>
      </c>
      <c r="B90" s="2556"/>
      <c r="C90" s="2556"/>
      <c r="D90" s="2556"/>
      <c r="E90" s="2556"/>
      <c r="F90" s="471"/>
      <c r="G90" s="472"/>
      <c r="H90" s="472"/>
      <c r="I90" s="462"/>
      <c r="J90" s="462"/>
      <c r="K90" s="462"/>
    </row>
    <row r="91" spans="1:24" s="141" customFormat="1" ht="24.95" customHeight="1">
      <c r="A91" s="27" t="s">
        <v>232</v>
      </c>
      <c r="B91" s="27">
        <v>2005</v>
      </c>
      <c r="C91" s="28">
        <v>2009</v>
      </c>
      <c r="D91" s="693" t="s">
        <v>898</v>
      </c>
      <c r="E91" s="693" t="s">
        <v>899</v>
      </c>
      <c r="F91" s="468"/>
      <c r="G91" s="465"/>
      <c r="H91" s="465"/>
      <c r="I91" s="279"/>
      <c r="J91" s="279"/>
      <c r="K91" s="279"/>
      <c r="L91" s="278"/>
      <c r="M91" s="278"/>
      <c r="N91" s="278"/>
      <c r="O91" s="278"/>
      <c r="P91" s="278"/>
      <c r="Q91" s="278"/>
      <c r="R91" s="278"/>
      <c r="S91" s="278"/>
      <c r="T91" s="278"/>
      <c r="U91" s="278"/>
      <c r="V91" s="278"/>
      <c r="W91" s="278"/>
      <c r="X91" s="278"/>
    </row>
    <row r="92" spans="1:24" s="141" customFormat="1" ht="24.95" customHeight="1">
      <c r="A92" s="113" t="s">
        <v>368</v>
      </c>
      <c r="B92" s="256">
        <v>491664.16788892582</v>
      </c>
      <c r="C92" s="256">
        <v>551525.35861202562</v>
      </c>
      <c r="D92" s="719">
        <v>567849.78314210253</v>
      </c>
      <c r="E92" s="719">
        <v>606626.24800042086</v>
      </c>
      <c r="F92" s="468"/>
      <c r="G92" s="465"/>
      <c r="H92" s="465"/>
      <c r="I92" s="279"/>
      <c r="J92" s="279"/>
      <c r="K92" s="279"/>
      <c r="L92" s="278"/>
      <c r="M92" s="278"/>
      <c r="N92" s="278"/>
      <c r="O92" s="278"/>
      <c r="P92" s="278"/>
      <c r="Q92" s="278"/>
      <c r="R92" s="278"/>
      <c r="S92" s="278"/>
      <c r="T92" s="278"/>
      <c r="U92" s="278"/>
      <c r="V92" s="278"/>
      <c r="W92" s="278"/>
      <c r="X92" s="278"/>
    </row>
    <row r="93" spans="1:24" s="141" customFormat="1" ht="24.95" customHeight="1">
      <c r="A93" s="141" t="s">
        <v>412</v>
      </c>
      <c r="B93" s="257">
        <v>291454.85795735818</v>
      </c>
      <c r="C93" s="257">
        <v>284570.32188472769</v>
      </c>
      <c r="D93" s="720">
        <v>290367.81290307624</v>
      </c>
      <c r="E93" s="720">
        <v>317780.79417424143</v>
      </c>
      <c r="F93" s="468"/>
      <c r="G93" s="465"/>
      <c r="H93" s="465"/>
      <c r="I93" s="279"/>
      <c r="J93" s="279"/>
      <c r="K93" s="279"/>
      <c r="L93" s="278"/>
      <c r="M93" s="278"/>
      <c r="N93" s="278"/>
      <c r="O93" s="278"/>
      <c r="P93" s="278"/>
      <c r="Q93" s="278"/>
      <c r="R93" s="278"/>
      <c r="S93" s="278"/>
      <c r="T93" s="278"/>
      <c r="U93" s="278"/>
      <c r="V93" s="278"/>
      <c r="W93" s="278"/>
      <c r="X93" s="278"/>
    </row>
    <row r="94" spans="1:24" s="141" customFormat="1" ht="24.95" customHeight="1">
      <c r="A94" s="141" t="s">
        <v>413</v>
      </c>
      <c r="B94" s="257">
        <v>200209.30993156764</v>
      </c>
      <c r="C94" s="257">
        <v>266955.03672729793</v>
      </c>
      <c r="D94" s="720">
        <v>277481.9702390263</v>
      </c>
      <c r="E94" s="720">
        <v>288845.45382617944</v>
      </c>
      <c r="F94" s="468"/>
      <c r="G94" s="465"/>
      <c r="H94" s="465"/>
      <c r="I94" s="279"/>
      <c r="J94" s="279"/>
      <c r="K94" s="279"/>
      <c r="L94" s="278"/>
      <c r="M94" s="278"/>
      <c r="N94" s="278"/>
      <c r="O94" s="278"/>
      <c r="P94" s="278"/>
      <c r="Q94" s="278"/>
      <c r="R94" s="278"/>
      <c r="S94" s="278"/>
      <c r="T94" s="278"/>
      <c r="U94" s="278"/>
      <c r="V94" s="278"/>
      <c r="W94" s="278"/>
      <c r="X94" s="278"/>
    </row>
    <row r="95" spans="1:24" s="141" customFormat="1" ht="24.95" customHeight="1">
      <c r="A95" s="113" t="s">
        <v>638</v>
      </c>
      <c r="B95" s="143">
        <v>357.7901756544689</v>
      </c>
      <c r="C95" s="143">
        <v>301.92905930130075</v>
      </c>
      <c r="D95" s="721">
        <v>288.59170808245261</v>
      </c>
      <c r="E95" s="721">
        <v>286.04973636108275</v>
      </c>
      <c r="F95" s="468"/>
      <c r="G95" s="465"/>
      <c r="H95" s="465"/>
      <c r="I95" s="279"/>
      <c r="J95" s="279"/>
      <c r="K95" s="279"/>
      <c r="L95" s="278"/>
      <c r="M95" s="278"/>
      <c r="N95" s="278"/>
      <c r="O95" s="278"/>
      <c r="P95" s="278"/>
      <c r="Q95" s="278"/>
      <c r="R95" s="278"/>
      <c r="S95" s="278"/>
      <c r="T95" s="278"/>
      <c r="U95" s="278"/>
      <c r="V95" s="278"/>
      <c r="W95" s="278"/>
      <c r="X95" s="278"/>
    </row>
    <row r="96" spans="1:24" s="141" customFormat="1" ht="24.95" customHeight="1">
      <c r="A96" s="113" t="s">
        <v>639</v>
      </c>
      <c r="B96" s="174">
        <v>212.09535214180946</v>
      </c>
      <c r="C96" s="174">
        <v>155.78621771436124</v>
      </c>
      <c r="D96" s="722">
        <v>147.57026521025313</v>
      </c>
      <c r="E96" s="722">
        <v>149.84698188347133</v>
      </c>
      <c r="F96" s="468"/>
      <c r="G96" s="465"/>
      <c r="H96" s="465"/>
      <c r="I96" s="279"/>
      <c r="J96" s="279"/>
      <c r="K96" s="279"/>
      <c r="L96" s="278"/>
      <c r="M96" s="278"/>
      <c r="N96" s="278"/>
      <c r="O96" s="278"/>
      <c r="P96" s="278"/>
      <c r="Q96" s="278"/>
      <c r="R96" s="278"/>
      <c r="S96" s="278"/>
      <c r="T96" s="278"/>
      <c r="U96" s="278"/>
      <c r="V96" s="278"/>
      <c r="W96" s="278"/>
      <c r="X96" s="278"/>
    </row>
    <row r="97" spans="1:24" s="141" customFormat="1" ht="24.95" customHeight="1">
      <c r="A97" s="113" t="s">
        <v>640</v>
      </c>
      <c r="B97" s="174">
        <v>145.69482351265938</v>
      </c>
      <c r="C97" s="174">
        <v>146.14284158693948</v>
      </c>
      <c r="D97" s="722">
        <v>141.02144287219949</v>
      </c>
      <c r="E97" s="722">
        <v>136.20275447761139</v>
      </c>
      <c r="F97" s="468"/>
      <c r="G97" s="465"/>
      <c r="H97" s="465"/>
      <c r="I97" s="279"/>
      <c r="J97" s="279"/>
      <c r="K97" s="279"/>
      <c r="L97" s="278"/>
      <c r="M97" s="278"/>
      <c r="N97" s="278"/>
      <c r="O97" s="278"/>
      <c r="P97" s="278"/>
      <c r="Q97" s="278"/>
      <c r="R97" s="278"/>
      <c r="S97" s="278"/>
      <c r="T97" s="278"/>
      <c r="U97" s="278"/>
      <c r="V97" s="278"/>
      <c r="W97" s="278"/>
      <c r="X97" s="278"/>
    </row>
    <row r="98" spans="1:24" s="141" customFormat="1" ht="24.95" customHeight="1">
      <c r="A98" s="113" t="s">
        <v>641</v>
      </c>
      <c r="B98" s="35" t="s">
        <v>644</v>
      </c>
      <c r="C98" s="119">
        <v>-11.742653268804958</v>
      </c>
      <c r="D98" s="713">
        <v>-4.4173791186950808</v>
      </c>
      <c r="E98" s="713">
        <v>-0.880819389531311</v>
      </c>
      <c r="F98" s="468"/>
      <c r="G98" s="465"/>
      <c r="H98" s="465"/>
      <c r="I98" s="279"/>
      <c r="J98" s="279"/>
      <c r="K98" s="279"/>
      <c r="L98" s="278"/>
      <c r="M98" s="278"/>
      <c r="N98" s="278"/>
      <c r="O98" s="278"/>
      <c r="P98" s="278"/>
      <c r="Q98" s="278"/>
      <c r="R98" s="278"/>
      <c r="S98" s="278"/>
      <c r="T98" s="278"/>
      <c r="U98" s="278"/>
      <c r="V98" s="278"/>
      <c r="W98" s="278"/>
      <c r="X98" s="278"/>
    </row>
    <row r="99" spans="1:24" s="141" customFormat="1" ht="24.95" customHeight="1">
      <c r="A99" s="113" t="s">
        <v>642</v>
      </c>
      <c r="B99" s="35" t="s">
        <v>644</v>
      </c>
      <c r="C99" s="118">
        <v>-20.070004404844909</v>
      </c>
      <c r="D99" s="713">
        <v>-5.2738635192827559</v>
      </c>
      <c r="E99" s="714">
        <v>1.5428017764787683</v>
      </c>
      <c r="F99" s="468"/>
      <c r="G99" s="465"/>
      <c r="H99" s="465"/>
      <c r="I99" s="279"/>
      <c r="J99" s="279"/>
      <c r="K99" s="279"/>
      <c r="L99" s="278"/>
      <c r="M99" s="278"/>
      <c r="N99" s="278"/>
      <c r="O99" s="278"/>
      <c r="P99" s="278"/>
      <c r="Q99" s="278"/>
      <c r="R99" s="278"/>
      <c r="S99" s="278"/>
      <c r="T99" s="278"/>
      <c r="U99" s="278"/>
      <c r="V99" s="278"/>
      <c r="W99" s="278"/>
      <c r="X99" s="278"/>
    </row>
    <row r="100" spans="1:24" s="141" customFormat="1" ht="24.95" customHeight="1">
      <c r="A100" s="109" t="s">
        <v>643</v>
      </c>
      <c r="B100" s="36" t="s">
        <v>644</v>
      </c>
      <c r="C100" s="181">
        <v>-0.71645349552707671</v>
      </c>
      <c r="D100" s="723">
        <v>-3.5043787702001907</v>
      </c>
      <c r="E100" s="723">
        <v>-3.4169898537735293</v>
      </c>
      <c r="F100" s="468"/>
      <c r="G100" s="465"/>
      <c r="H100" s="465"/>
      <c r="I100" s="279"/>
      <c r="J100" s="279"/>
      <c r="K100" s="279"/>
      <c r="L100" s="278"/>
      <c r="M100" s="278"/>
      <c r="N100" s="278"/>
      <c r="O100" s="278"/>
      <c r="P100" s="278"/>
      <c r="Q100" s="278"/>
      <c r="R100" s="278"/>
      <c r="S100" s="278"/>
      <c r="T100" s="278"/>
      <c r="U100" s="278"/>
      <c r="V100" s="278"/>
      <c r="W100" s="278"/>
      <c r="X100" s="278"/>
    </row>
    <row r="101" spans="1:24" s="88" customFormat="1" ht="15" customHeight="1">
      <c r="A101" s="579" t="s">
        <v>231</v>
      </c>
      <c r="F101" s="469"/>
      <c r="G101" s="362"/>
      <c r="H101" s="362"/>
      <c r="I101" s="470"/>
      <c r="J101" s="470"/>
      <c r="K101" s="470"/>
      <c r="L101" s="361"/>
      <c r="M101" s="361"/>
      <c r="N101" s="361"/>
      <c r="O101" s="361"/>
      <c r="P101" s="361"/>
      <c r="Q101" s="361"/>
      <c r="R101" s="361"/>
      <c r="S101" s="361"/>
      <c r="T101" s="361"/>
      <c r="U101" s="361"/>
      <c r="V101" s="361"/>
      <c r="W101" s="361"/>
      <c r="X101" s="361"/>
    </row>
    <row r="102" spans="1:24" s="88" customFormat="1" ht="15" customHeight="1">
      <c r="A102" s="104" t="s">
        <v>416</v>
      </c>
      <c r="B102" s="272"/>
      <c r="C102" s="272"/>
      <c r="D102" s="272"/>
      <c r="E102" s="273"/>
      <c r="F102" s="466"/>
      <c r="G102" s="466"/>
      <c r="H102" s="466"/>
      <c r="I102" s="361"/>
      <c r="J102" s="361"/>
      <c r="K102" s="361"/>
      <c r="L102" s="361"/>
      <c r="M102" s="361"/>
      <c r="N102" s="361"/>
      <c r="O102" s="361"/>
      <c r="P102" s="361"/>
      <c r="Q102" s="361"/>
      <c r="R102" s="361"/>
      <c r="S102" s="361"/>
      <c r="T102" s="361"/>
      <c r="U102" s="361"/>
      <c r="V102" s="361"/>
      <c r="W102" s="361"/>
      <c r="X102" s="361"/>
    </row>
    <row r="103" spans="1:24" s="88" customFormat="1" ht="15" customHeight="1">
      <c r="A103" s="104"/>
      <c r="B103" s="272"/>
      <c r="C103" s="272"/>
      <c r="D103" s="272"/>
      <c r="E103" s="273"/>
      <c r="F103" s="466"/>
      <c r="G103" s="466"/>
      <c r="H103" s="466"/>
      <c r="I103" s="361"/>
      <c r="J103" s="361"/>
      <c r="K103" s="361"/>
      <c r="L103" s="361"/>
      <c r="M103" s="361"/>
      <c r="N103" s="361"/>
      <c r="O103" s="361"/>
      <c r="P103" s="361"/>
      <c r="Q103" s="361"/>
      <c r="R103" s="361"/>
      <c r="S103" s="361"/>
      <c r="T103" s="361"/>
      <c r="U103" s="361"/>
      <c r="V103" s="361"/>
      <c r="W103" s="361"/>
      <c r="X103" s="361"/>
    </row>
    <row r="104" spans="1:24" ht="20.100000000000001" customHeight="1">
      <c r="A104" s="566" t="s">
        <v>651</v>
      </c>
      <c r="B104" s="165"/>
      <c r="C104" s="165"/>
      <c r="D104" s="165"/>
      <c r="E104" s="165"/>
      <c r="F104" s="463"/>
      <c r="G104" s="463"/>
      <c r="H104" s="463"/>
    </row>
    <row r="105" spans="1:24" s="88" customFormat="1" ht="15" customHeight="1">
      <c r="A105" s="29" t="s">
        <v>260</v>
      </c>
      <c r="B105" s="138"/>
      <c r="C105" s="138"/>
      <c r="D105" s="138"/>
      <c r="E105" s="138"/>
      <c r="F105" s="473"/>
      <c r="G105" s="473"/>
      <c r="H105" s="361"/>
      <c r="I105" s="361"/>
      <c r="J105" s="361"/>
      <c r="K105" s="361"/>
      <c r="L105" s="361"/>
      <c r="M105" s="361"/>
      <c r="N105" s="361"/>
      <c r="O105" s="361"/>
      <c r="P105" s="361"/>
      <c r="Q105" s="361"/>
      <c r="R105" s="361"/>
      <c r="S105" s="361"/>
      <c r="T105" s="361"/>
      <c r="U105" s="361"/>
      <c r="V105" s="361"/>
      <c r="W105" s="361"/>
      <c r="X105" s="361"/>
    </row>
    <row r="106" spans="1:24" s="141" customFormat="1" ht="27" customHeight="1">
      <c r="A106" s="26" t="s">
        <v>233</v>
      </c>
      <c r="B106" s="27">
        <v>2005</v>
      </c>
      <c r="C106" s="27">
        <v>2009</v>
      </c>
      <c r="D106" s="693" t="s">
        <v>898</v>
      </c>
      <c r="E106" s="693" t="s">
        <v>899</v>
      </c>
      <c r="F106" s="281"/>
      <c r="G106" s="281"/>
      <c r="H106" s="281"/>
      <c r="I106" s="278"/>
      <c r="J106" s="278"/>
      <c r="K106" s="278"/>
      <c r="L106" s="278"/>
      <c r="M106" s="278"/>
      <c r="N106" s="278"/>
      <c r="O106" s="278"/>
      <c r="P106" s="278"/>
      <c r="Q106" s="278"/>
      <c r="R106" s="278"/>
      <c r="S106" s="278"/>
      <c r="T106" s="278"/>
      <c r="U106" s="278"/>
      <c r="V106" s="278"/>
      <c r="W106" s="278"/>
      <c r="X106" s="278"/>
    </row>
    <row r="107" spans="1:24" s="141" customFormat="1" ht="27" customHeight="1">
      <c r="A107" s="43" t="s">
        <v>234</v>
      </c>
      <c r="B107" s="258">
        <v>31.701756456297204</v>
      </c>
      <c r="C107" s="258">
        <v>-24.086524388530901</v>
      </c>
      <c r="D107" s="718">
        <v>15.87960084700779</v>
      </c>
      <c r="E107" s="718">
        <v>29.9</v>
      </c>
      <c r="F107" s="278"/>
      <c r="G107" s="278"/>
      <c r="H107" s="278"/>
      <c r="I107" s="278"/>
      <c r="J107" s="278"/>
      <c r="K107" s="278"/>
      <c r="L107" s="278"/>
      <c r="M107" s="278"/>
      <c r="N107" s="278"/>
      <c r="O107" s="278"/>
      <c r="P107" s="278"/>
      <c r="Q107" s="278"/>
      <c r="R107" s="278"/>
      <c r="S107" s="278"/>
      <c r="T107" s="278"/>
      <c r="U107" s="278"/>
      <c r="V107" s="278"/>
      <c r="W107" s="278"/>
      <c r="X107" s="278"/>
    </row>
    <row r="108" spans="1:24" s="141" customFormat="1" ht="27" customHeight="1">
      <c r="A108" s="190" t="s">
        <v>623</v>
      </c>
      <c r="B108" s="259">
        <v>-2.5589755189624808</v>
      </c>
      <c r="C108" s="259">
        <v>3.5000000000019904</v>
      </c>
      <c r="D108" s="717">
        <v>2.0580889206743613</v>
      </c>
      <c r="E108" s="717">
        <v>0.89999999999999991</v>
      </c>
      <c r="F108" s="465"/>
      <c r="G108" s="465"/>
      <c r="H108" s="465"/>
      <c r="I108" s="279"/>
      <c r="J108" s="279"/>
      <c r="K108" s="279"/>
      <c r="L108" s="278"/>
      <c r="M108" s="278"/>
      <c r="N108" s="278"/>
      <c r="O108" s="278"/>
      <c r="P108" s="278"/>
      <c r="Q108" s="278"/>
      <c r="R108" s="278"/>
      <c r="S108" s="278"/>
      <c r="T108" s="278"/>
      <c r="U108" s="278"/>
      <c r="V108" s="278"/>
      <c r="W108" s="278"/>
      <c r="X108" s="278"/>
    </row>
    <row r="109" spans="1:24" s="141" customFormat="1" ht="27" customHeight="1">
      <c r="A109" s="190" t="s">
        <v>751</v>
      </c>
      <c r="B109" s="259">
        <v>45.905059961306335</v>
      </c>
      <c r="C109" s="259">
        <v>-42.097549194191039</v>
      </c>
      <c r="D109" s="717">
        <v>28.876374078653999</v>
      </c>
      <c r="E109" s="717">
        <v>53.2</v>
      </c>
      <c r="F109" s="465"/>
      <c r="G109" s="465"/>
      <c r="H109" s="465"/>
      <c r="I109" s="279"/>
      <c r="J109" s="279"/>
      <c r="K109" s="279"/>
      <c r="L109" s="278"/>
      <c r="M109" s="278"/>
      <c r="N109" s="278"/>
      <c r="O109" s="278"/>
      <c r="P109" s="278"/>
      <c r="Q109" s="278"/>
      <c r="R109" s="278"/>
      <c r="S109" s="278"/>
      <c r="T109" s="278"/>
      <c r="U109" s="278"/>
      <c r="V109" s="278"/>
      <c r="W109" s="278"/>
      <c r="X109" s="278"/>
    </row>
    <row r="110" spans="1:24" s="141" customFormat="1" ht="27" customHeight="1">
      <c r="A110" s="190" t="s">
        <v>79</v>
      </c>
      <c r="B110" s="259">
        <v>23.103486692443287</v>
      </c>
      <c r="C110" s="259">
        <v>-23.335844531062435</v>
      </c>
      <c r="D110" s="717">
        <v>11.11527805195025</v>
      </c>
      <c r="E110" s="717">
        <v>21.5</v>
      </c>
      <c r="F110" s="465"/>
      <c r="G110" s="465"/>
      <c r="H110" s="465"/>
      <c r="I110" s="279"/>
      <c r="J110" s="279"/>
      <c r="K110" s="279"/>
      <c r="L110" s="278"/>
      <c r="M110" s="278"/>
      <c r="N110" s="278"/>
      <c r="O110" s="278"/>
      <c r="P110" s="278"/>
      <c r="Q110" s="278"/>
      <c r="R110" s="278"/>
      <c r="S110" s="278"/>
      <c r="T110" s="278"/>
      <c r="U110" s="278"/>
      <c r="V110" s="278"/>
      <c r="W110" s="278"/>
      <c r="X110" s="278"/>
    </row>
    <row r="111" spans="1:24" s="141" customFormat="1" ht="27" customHeight="1">
      <c r="A111" s="190" t="s">
        <v>624</v>
      </c>
      <c r="B111" s="259">
        <v>31.405867127211273</v>
      </c>
      <c r="C111" s="259">
        <v>4.3651815910327185</v>
      </c>
      <c r="D111" s="717">
        <v>-0.52330938261636595</v>
      </c>
      <c r="E111" s="717">
        <v>10.5</v>
      </c>
      <c r="F111" s="465"/>
      <c r="G111" s="465"/>
      <c r="H111" s="465"/>
      <c r="I111" s="279"/>
      <c r="J111" s="279"/>
      <c r="K111" s="279"/>
      <c r="L111" s="278"/>
      <c r="M111" s="278"/>
      <c r="N111" s="278"/>
      <c r="O111" s="278"/>
      <c r="P111" s="278"/>
      <c r="Q111" s="278"/>
      <c r="R111" s="278"/>
      <c r="S111" s="278"/>
      <c r="T111" s="278"/>
      <c r="U111" s="278"/>
      <c r="V111" s="278"/>
      <c r="W111" s="278"/>
      <c r="X111" s="278"/>
    </row>
    <row r="112" spans="1:24" s="141" customFormat="1" ht="27" customHeight="1">
      <c r="A112" s="190" t="s">
        <v>80</v>
      </c>
      <c r="B112" s="259">
        <v>25.551961915800312</v>
      </c>
      <c r="C112" s="259">
        <v>20.798851965414535</v>
      </c>
      <c r="D112" s="717">
        <v>2.0365652842633697</v>
      </c>
      <c r="E112" s="717">
        <v>0.2</v>
      </c>
      <c r="F112" s="465"/>
      <c r="G112" s="465"/>
      <c r="H112" s="465"/>
      <c r="I112" s="279"/>
      <c r="J112" s="279"/>
      <c r="K112" s="279"/>
      <c r="L112" s="278"/>
      <c r="M112" s="278"/>
      <c r="N112" s="278"/>
      <c r="O112" s="278"/>
      <c r="P112" s="278"/>
      <c r="Q112" s="278"/>
      <c r="R112" s="278"/>
      <c r="S112" s="278"/>
      <c r="T112" s="278"/>
      <c r="U112" s="278"/>
      <c r="V112" s="278"/>
      <c r="W112" s="278"/>
      <c r="X112" s="278"/>
    </row>
    <row r="113" spans="1:24" s="141" customFormat="1" ht="27" customHeight="1">
      <c r="A113" s="190" t="s">
        <v>625</v>
      </c>
      <c r="B113" s="259">
        <v>12.524940389514082</v>
      </c>
      <c r="C113" s="259">
        <v>-13.001492422478943</v>
      </c>
      <c r="D113" s="717">
        <v>5.5760545871012646</v>
      </c>
      <c r="E113" s="717">
        <v>4.2</v>
      </c>
      <c r="F113" s="465"/>
      <c r="G113" s="465"/>
      <c r="H113" s="465"/>
      <c r="I113" s="279"/>
      <c r="J113" s="279"/>
      <c r="K113" s="279"/>
      <c r="L113" s="278"/>
      <c r="M113" s="278"/>
      <c r="N113" s="278"/>
      <c r="O113" s="278"/>
      <c r="P113" s="278"/>
      <c r="Q113" s="278"/>
      <c r="R113" s="278"/>
      <c r="S113" s="278"/>
      <c r="T113" s="278"/>
      <c r="U113" s="278"/>
      <c r="V113" s="278"/>
      <c r="W113" s="278"/>
      <c r="X113" s="278"/>
    </row>
    <row r="114" spans="1:24" s="141" customFormat="1" ht="27" customHeight="1">
      <c r="A114" s="190" t="s">
        <v>626</v>
      </c>
      <c r="B114" s="259">
        <v>9.5301634225141605</v>
      </c>
      <c r="C114" s="259">
        <v>-7.9787188638151481</v>
      </c>
      <c r="D114" s="717">
        <v>9.3309845977300974</v>
      </c>
      <c r="E114" s="717">
        <v>22.400000000000002</v>
      </c>
      <c r="F114" s="465"/>
      <c r="G114" s="465"/>
      <c r="H114" s="465"/>
      <c r="I114" s="279"/>
      <c r="J114" s="279"/>
      <c r="K114" s="279"/>
      <c r="L114" s="278"/>
      <c r="M114" s="278"/>
      <c r="N114" s="278"/>
      <c r="O114" s="278"/>
      <c r="P114" s="278"/>
      <c r="Q114" s="278"/>
      <c r="R114" s="278"/>
      <c r="S114" s="278"/>
      <c r="T114" s="278"/>
      <c r="U114" s="278"/>
      <c r="V114" s="278"/>
      <c r="W114" s="278"/>
      <c r="X114" s="278"/>
    </row>
    <row r="115" spans="1:24" s="141" customFormat="1" ht="27" customHeight="1">
      <c r="A115" s="190" t="s">
        <v>813</v>
      </c>
      <c r="B115" s="259">
        <v>21.805175220278805</v>
      </c>
      <c r="C115" s="259">
        <v>-7.0889444049750061</v>
      </c>
      <c r="D115" s="717">
        <v>4.6000000000000041</v>
      </c>
      <c r="E115" s="717">
        <v>3.5000000000000004</v>
      </c>
      <c r="F115" s="465"/>
      <c r="G115" s="465"/>
      <c r="H115" s="465"/>
      <c r="I115" s="279"/>
      <c r="J115" s="279"/>
      <c r="K115" s="279"/>
      <c r="L115" s="278"/>
      <c r="M115" s="278"/>
      <c r="N115" s="278"/>
      <c r="O115" s="278"/>
      <c r="P115" s="278"/>
      <c r="Q115" s="278"/>
      <c r="R115" s="278"/>
      <c r="S115" s="278"/>
      <c r="T115" s="278"/>
      <c r="U115" s="278"/>
      <c r="V115" s="278"/>
      <c r="W115" s="278"/>
      <c r="X115" s="278"/>
    </row>
    <row r="116" spans="1:24" s="141" customFormat="1" ht="27" customHeight="1">
      <c r="A116" s="190" t="s">
        <v>627</v>
      </c>
      <c r="B116" s="259">
        <v>23.617694050648286</v>
      </c>
      <c r="C116" s="259">
        <v>3.2709571179761143</v>
      </c>
      <c r="D116" s="717">
        <v>-4.7509511108085878</v>
      </c>
      <c r="E116" s="717">
        <v>0.2</v>
      </c>
      <c r="F116" s="465"/>
      <c r="G116" s="465"/>
      <c r="H116" s="465"/>
      <c r="I116" s="279"/>
      <c r="J116" s="279"/>
      <c r="K116" s="279"/>
      <c r="L116" s="278"/>
      <c r="M116" s="278"/>
      <c r="N116" s="278"/>
      <c r="O116" s="278"/>
      <c r="P116" s="278"/>
      <c r="Q116" s="278"/>
      <c r="R116" s="278"/>
      <c r="S116" s="278"/>
      <c r="T116" s="278"/>
      <c r="U116" s="278"/>
      <c r="V116" s="278"/>
      <c r="W116" s="278"/>
      <c r="X116" s="278"/>
    </row>
    <row r="117" spans="1:24" s="141" customFormat="1" ht="27" customHeight="1">
      <c r="A117" s="190" t="s">
        <v>628</v>
      </c>
      <c r="B117" s="259">
        <v>17.628806802445162</v>
      </c>
      <c r="C117" s="259">
        <v>1.9564746256134358</v>
      </c>
      <c r="D117" s="717">
        <v>14.405964206225885</v>
      </c>
      <c r="E117" s="717">
        <v>13.600000000000001</v>
      </c>
      <c r="F117" s="465"/>
      <c r="G117" s="465"/>
      <c r="H117" s="465"/>
      <c r="I117" s="279"/>
      <c r="J117" s="279"/>
      <c r="K117" s="279"/>
      <c r="L117" s="278"/>
      <c r="M117" s="278"/>
      <c r="N117" s="278"/>
      <c r="O117" s="278"/>
      <c r="P117" s="278"/>
      <c r="Q117" s="278"/>
      <c r="R117" s="278"/>
      <c r="S117" s="278"/>
      <c r="T117" s="278"/>
      <c r="U117" s="278"/>
      <c r="V117" s="278"/>
      <c r="W117" s="278"/>
      <c r="X117" s="278"/>
    </row>
    <row r="118" spans="1:24" s="141" customFormat="1" ht="27" customHeight="1">
      <c r="A118" s="190" t="s">
        <v>629</v>
      </c>
      <c r="B118" s="259">
        <v>12.32702752116046</v>
      </c>
      <c r="C118" s="259">
        <v>11.615475201498192</v>
      </c>
      <c r="D118" s="717">
        <v>6.5399999999999903</v>
      </c>
      <c r="E118" s="717">
        <v>11</v>
      </c>
      <c r="F118" s="465"/>
      <c r="G118" s="465"/>
      <c r="H118" s="465"/>
      <c r="I118" s="279"/>
      <c r="J118" s="279"/>
      <c r="K118" s="279"/>
      <c r="L118" s="278"/>
      <c r="M118" s="278"/>
      <c r="N118" s="278"/>
      <c r="O118" s="278"/>
      <c r="P118" s="278"/>
      <c r="Q118" s="278"/>
      <c r="R118" s="278"/>
      <c r="S118" s="278"/>
      <c r="T118" s="278"/>
      <c r="U118" s="278"/>
      <c r="V118" s="278"/>
      <c r="W118" s="278"/>
      <c r="X118" s="278"/>
    </row>
    <row r="119" spans="1:24" s="141" customFormat="1" ht="27" customHeight="1">
      <c r="A119" s="190" t="s">
        <v>630</v>
      </c>
      <c r="B119" s="259">
        <v>24.672479858291261</v>
      </c>
      <c r="C119" s="259">
        <v>-4.0166144247989362</v>
      </c>
      <c r="D119" s="717">
        <v>5.9331921982700431</v>
      </c>
      <c r="E119" s="717">
        <v>2.1</v>
      </c>
      <c r="F119" s="465"/>
      <c r="G119" s="465"/>
      <c r="H119" s="465"/>
      <c r="I119" s="279"/>
      <c r="J119" s="279"/>
      <c r="K119" s="279"/>
      <c r="L119" s="278"/>
      <c r="M119" s="278"/>
      <c r="N119" s="278"/>
      <c r="O119" s="278"/>
      <c r="P119" s="278"/>
      <c r="Q119" s="278"/>
      <c r="R119" s="278"/>
      <c r="S119" s="278"/>
      <c r="T119" s="278"/>
      <c r="U119" s="278"/>
      <c r="V119" s="278"/>
      <c r="W119" s="278"/>
      <c r="X119" s="278"/>
    </row>
    <row r="120" spans="1:24" s="141" customFormat="1" ht="27" customHeight="1">
      <c r="A120" s="190" t="s">
        <v>631</v>
      </c>
      <c r="B120" s="259">
        <v>18.483224155384836</v>
      </c>
      <c r="C120" s="259">
        <v>17.520447402513216</v>
      </c>
      <c r="D120" s="717">
        <v>6.9729399194522035</v>
      </c>
      <c r="E120" s="717">
        <v>5.0999999999999996</v>
      </c>
      <c r="F120" s="465"/>
      <c r="G120" s="465"/>
      <c r="H120" s="465"/>
      <c r="I120" s="279"/>
      <c r="J120" s="279"/>
      <c r="K120" s="279"/>
      <c r="L120" s="278"/>
      <c r="M120" s="278"/>
      <c r="N120" s="278"/>
      <c r="O120" s="278"/>
      <c r="P120" s="278"/>
      <c r="Q120" s="278"/>
      <c r="R120" s="278"/>
      <c r="S120" s="278"/>
      <c r="T120" s="278"/>
      <c r="U120" s="278"/>
      <c r="V120" s="278"/>
      <c r="W120" s="278"/>
      <c r="X120" s="278"/>
    </row>
    <row r="121" spans="1:24" s="141" customFormat="1" ht="27" customHeight="1">
      <c r="A121" s="190" t="s">
        <v>632</v>
      </c>
      <c r="B121" s="259">
        <v>2.7742169712645426</v>
      </c>
      <c r="C121" s="259">
        <v>10.21612202812403</v>
      </c>
      <c r="D121" s="717">
        <v>12.999999999999989</v>
      </c>
      <c r="E121" s="717">
        <v>9.3000000000000007</v>
      </c>
      <c r="F121" s="465"/>
      <c r="G121" s="465"/>
      <c r="H121" s="465"/>
      <c r="I121" s="279"/>
      <c r="J121" s="279"/>
      <c r="K121" s="279"/>
      <c r="L121" s="278"/>
      <c r="M121" s="278"/>
      <c r="N121" s="278"/>
      <c r="O121" s="278"/>
      <c r="P121" s="278"/>
      <c r="Q121" s="278"/>
      <c r="R121" s="278"/>
      <c r="S121" s="278"/>
      <c r="T121" s="278"/>
      <c r="U121" s="278"/>
      <c r="V121" s="278"/>
      <c r="W121" s="278"/>
      <c r="X121" s="278"/>
    </row>
    <row r="122" spans="1:24" s="141" customFormat="1" ht="27" customHeight="1">
      <c r="A122" s="190" t="s">
        <v>167</v>
      </c>
      <c r="B122" s="259">
        <v>10.150750548433018</v>
      </c>
      <c r="C122" s="259">
        <v>3.7430119632769765</v>
      </c>
      <c r="D122" s="717">
        <v>19.00369256060106</v>
      </c>
      <c r="E122" s="717">
        <v>10.5</v>
      </c>
      <c r="F122" s="465"/>
      <c r="G122" s="465"/>
      <c r="H122" s="465"/>
      <c r="I122" s="279"/>
      <c r="J122" s="279"/>
      <c r="K122" s="279"/>
      <c r="L122" s="278"/>
      <c r="M122" s="278"/>
      <c r="N122" s="278"/>
      <c r="O122" s="278"/>
      <c r="P122" s="278"/>
      <c r="Q122" s="278"/>
      <c r="R122" s="278"/>
      <c r="S122" s="278"/>
      <c r="T122" s="278"/>
      <c r="U122" s="278"/>
      <c r="V122" s="278"/>
      <c r="W122" s="278"/>
      <c r="X122" s="278"/>
    </row>
    <row r="123" spans="1:24" s="141" customFormat="1" ht="27" customHeight="1">
      <c r="A123" s="190" t="s">
        <v>633</v>
      </c>
      <c r="B123" s="259">
        <v>-21.316573218978707</v>
      </c>
      <c r="C123" s="259">
        <v>0.13106254541492834</v>
      </c>
      <c r="D123" s="717">
        <v>7.9221482579067803</v>
      </c>
      <c r="E123" s="717">
        <v>9.6</v>
      </c>
      <c r="F123" s="465"/>
      <c r="G123" s="465"/>
      <c r="H123" s="465"/>
      <c r="I123" s="279"/>
      <c r="J123" s="279"/>
      <c r="K123" s="279"/>
      <c r="L123" s="278"/>
      <c r="M123" s="278"/>
      <c r="N123" s="278"/>
      <c r="O123" s="278"/>
      <c r="P123" s="278"/>
      <c r="Q123" s="278"/>
      <c r="R123" s="278"/>
      <c r="S123" s="278"/>
      <c r="T123" s="278"/>
      <c r="U123" s="278"/>
      <c r="V123" s="278"/>
      <c r="W123" s="278"/>
      <c r="X123" s="278"/>
    </row>
    <row r="124" spans="1:24" s="141" customFormat="1" ht="27" customHeight="1">
      <c r="A124" s="190" t="s">
        <v>634</v>
      </c>
      <c r="B124" s="259">
        <v>46.88632839233906</v>
      </c>
      <c r="C124" s="259">
        <v>30.123448821787726</v>
      </c>
      <c r="D124" s="717">
        <v>6.6625915211342646</v>
      </c>
      <c r="E124" s="717">
        <v>5</v>
      </c>
      <c r="F124" s="465"/>
      <c r="G124" s="465"/>
      <c r="H124" s="465"/>
      <c r="I124" s="279"/>
      <c r="J124" s="279"/>
      <c r="K124" s="279"/>
      <c r="L124" s="278"/>
      <c r="M124" s="278"/>
      <c r="N124" s="278"/>
      <c r="O124" s="278"/>
      <c r="P124" s="278"/>
      <c r="Q124" s="278"/>
      <c r="R124" s="278"/>
      <c r="S124" s="278"/>
      <c r="T124" s="278"/>
      <c r="U124" s="278"/>
      <c r="V124" s="278"/>
      <c r="W124" s="278"/>
      <c r="X124" s="278"/>
    </row>
    <row r="125" spans="1:24" s="141" customFormat="1" ht="27" customHeight="1">
      <c r="A125" s="190" t="s">
        <v>635</v>
      </c>
      <c r="B125" s="259">
        <v>3.7372880076345982</v>
      </c>
      <c r="C125" s="259">
        <v>14.825962802715065</v>
      </c>
      <c r="D125" s="717">
        <v>9.6400000000000041</v>
      </c>
      <c r="E125" s="717">
        <v>12.9</v>
      </c>
      <c r="F125" s="465"/>
      <c r="G125" s="465"/>
      <c r="H125" s="465"/>
      <c r="I125" s="279"/>
      <c r="J125" s="279"/>
      <c r="K125" s="279"/>
      <c r="L125" s="278"/>
      <c r="M125" s="278"/>
      <c r="N125" s="278"/>
      <c r="O125" s="278"/>
      <c r="P125" s="278"/>
      <c r="Q125" s="278"/>
      <c r="R125" s="278"/>
      <c r="S125" s="278"/>
      <c r="T125" s="278"/>
      <c r="U125" s="278"/>
      <c r="V125" s="278"/>
      <c r="W125" s="278"/>
      <c r="X125" s="278"/>
    </row>
    <row r="126" spans="1:24" s="141" customFormat="1" ht="27" customHeight="1">
      <c r="A126" s="189" t="s">
        <v>636</v>
      </c>
      <c r="B126" s="259">
        <v>25.839242372407089</v>
      </c>
      <c r="C126" s="259">
        <v>13.92612059889602</v>
      </c>
      <c r="D126" s="717">
        <v>15.12952307351707</v>
      </c>
      <c r="E126" s="717">
        <v>17.100000000000001</v>
      </c>
      <c r="F126" s="465"/>
      <c r="G126" s="465"/>
      <c r="H126" s="465"/>
      <c r="I126" s="279"/>
      <c r="J126" s="279"/>
      <c r="K126" s="279"/>
      <c r="L126" s="278"/>
      <c r="M126" s="278"/>
      <c r="N126" s="278"/>
      <c r="O126" s="278"/>
      <c r="P126" s="278"/>
      <c r="Q126" s="278"/>
      <c r="R126" s="278"/>
      <c r="S126" s="278"/>
      <c r="T126" s="278"/>
      <c r="U126" s="278"/>
      <c r="V126" s="278"/>
      <c r="W126" s="278"/>
      <c r="X126" s="278"/>
    </row>
    <row r="127" spans="1:24" s="88" customFormat="1" ht="15" customHeight="1">
      <c r="A127" s="138" t="s">
        <v>231</v>
      </c>
      <c r="B127" s="276"/>
      <c r="C127" s="276"/>
      <c r="D127" s="276"/>
      <c r="E127" s="276"/>
      <c r="F127" s="362"/>
      <c r="G127" s="362"/>
      <c r="H127" s="362"/>
      <c r="I127" s="470"/>
      <c r="J127" s="470"/>
      <c r="K127" s="470"/>
      <c r="L127" s="361"/>
      <c r="M127" s="361"/>
      <c r="N127" s="361"/>
      <c r="O127" s="361"/>
      <c r="P127" s="361"/>
      <c r="Q127" s="361"/>
      <c r="R127" s="361"/>
      <c r="S127" s="361"/>
      <c r="T127" s="361"/>
      <c r="U127" s="361"/>
      <c r="V127" s="361"/>
      <c r="W127" s="361"/>
      <c r="X127" s="361"/>
    </row>
    <row r="128" spans="1:24" s="88" customFormat="1" ht="15" customHeight="1">
      <c r="A128" s="104" t="s">
        <v>416</v>
      </c>
      <c r="B128" s="277"/>
      <c r="C128" s="277"/>
      <c r="D128" s="277"/>
      <c r="E128" s="277"/>
      <c r="F128" s="466"/>
      <c r="G128" s="466"/>
      <c r="H128" s="466"/>
      <c r="I128" s="361"/>
      <c r="J128" s="361"/>
      <c r="K128" s="361"/>
      <c r="L128" s="361"/>
      <c r="M128" s="361"/>
      <c r="N128" s="361"/>
      <c r="O128" s="361"/>
      <c r="P128" s="361"/>
      <c r="Q128" s="361"/>
      <c r="R128" s="361"/>
      <c r="S128" s="361"/>
      <c r="T128" s="361"/>
      <c r="U128" s="361"/>
      <c r="V128" s="361"/>
      <c r="W128" s="361"/>
      <c r="X128" s="361"/>
    </row>
    <row r="129" spans="1:24" s="88" customFormat="1" ht="15" customHeight="1">
      <c r="A129" s="138"/>
      <c r="B129" s="138"/>
      <c r="C129" s="138"/>
      <c r="D129" s="138"/>
      <c r="E129" s="138"/>
      <c r="F129" s="466"/>
      <c r="G129" s="466"/>
      <c r="H129" s="466"/>
      <c r="I129" s="361"/>
      <c r="J129" s="361"/>
      <c r="K129" s="361"/>
      <c r="L129" s="361"/>
      <c r="M129" s="361"/>
      <c r="N129" s="361"/>
      <c r="O129" s="361"/>
      <c r="P129" s="361"/>
      <c r="Q129" s="361"/>
      <c r="R129" s="361"/>
      <c r="S129" s="361"/>
      <c r="T129" s="361"/>
      <c r="U129" s="361"/>
      <c r="V129" s="361"/>
      <c r="W129" s="361"/>
      <c r="X129" s="361"/>
    </row>
    <row r="130" spans="1:24" ht="20.100000000000001" customHeight="1">
      <c r="A130" s="566" t="s">
        <v>811</v>
      </c>
      <c r="B130" s="165"/>
      <c r="C130" s="165"/>
      <c r="D130" s="165"/>
      <c r="E130" s="165"/>
      <c r="F130" s="463"/>
      <c r="G130" s="463"/>
      <c r="H130" s="463"/>
    </row>
    <row r="131" spans="1:24" s="88" customFormat="1" ht="15" customHeight="1">
      <c r="A131" s="29" t="s">
        <v>260</v>
      </c>
      <c r="B131" s="138"/>
      <c r="C131" s="138"/>
      <c r="D131" s="138"/>
      <c r="E131" s="138"/>
      <c r="F131" s="473"/>
      <c r="G131" s="473"/>
      <c r="H131" s="361"/>
      <c r="I131" s="361"/>
      <c r="J131" s="361"/>
      <c r="K131" s="361"/>
      <c r="L131" s="361"/>
      <c r="M131" s="361"/>
      <c r="N131" s="361"/>
      <c r="O131" s="361"/>
      <c r="P131" s="361"/>
      <c r="Q131" s="361"/>
      <c r="R131" s="361"/>
      <c r="S131" s="361"/>
      <c r="T131" s="361"/>
      <c r="U131" s="361"/>
      <c r="V131" s="361"/>
      <c r="W131" s="361"/>
      <c r="X131" s="361"/>
    </row>
    <row r="132" spans="1:24" s="141" customFormat="1" ht="27" customHeight="1">
      <c r="A132" s="26" t="s">
        <v>233</v>
      </c>
      <c r="B132" s="27"/>
      <c r="C132" s="27">
        <v>2009</v>
      </c>
      <c r="D132" s="693" t="s">
        <v>898</v>
      </c>
      <c r="E132" s="693" t="s">
        <v>899</v>
      </c>
      <c r="F132" s="281"/>
      <c r="G132" s="281"/>
      <c r="H132" s="281"/>
      <c r="I132" s="278"/>
      <c r="J132" s="278"/>
      <c r="K132" s="278"/>
      <c r="L132" s="278"/>
      <c r="M132" s="278"/>
      <c r="N132" s="278"/>
      <c r="O132" s="278"/>
      <c r="P132" s="278"/>
      <c r="Q132" s="278"/>
      <c r="R132" s="278"/>
      <c r="S132" s="278"/>
      <c r="T132" s="278"/>
      <c r="U132" s="278"/>
      <c r="V132" s="278"/>
      <c r="W132" s="278"/>
      <c r="X132" s="278"/>
    </row>
    <row r="133" spans="1:24" s="141" customFormat="1" ht="27" customHeight="1">
      <c r="A133" s="43" t="s">
        <v>234</v>
      </c>
      <c r="B133" s="134"/>
      <c r="C133" s="258">
        <v>-4.9307908369645936</v>
      </c>
      <c r="D133" s="718">
        <v>2.9598683496909528</v>
      </c>
      <c r="E133" s="718">
        <v>6.828648351991129</v>
      </c>
      <c r="F133" s="278"/>
      <c r="G133" s="278"/>
      <c r="H133" s="278"/>
      <c r="I133" s="278"/>
      <c r="J133" s="278"/>
      <c r="K133" s="278"/>
      <c r="L133" s="278"/>
      <c r="M133" s="278"/>
      <c r="N133" s="278"/>
      <c r="O133" s="278"/>
      <c r="P133" s="278"/>
      <c r="Q133" s="278"/>
      <c r="R133" s="278"/>
      <c r="S133" s="278"/>
      <c r="T133" s="278"/>
      <c r="U133" s="278"/>
      <c r="V133" s="278"/>
      <c r="W133" s="278"/>
      <c r="X133" s="278"/>
    </row>
    <row r="134" spans="1:24" s="141" customFormat="1" ht="27" customHeight="1">
      <c r="A134" s="190" t="s">
        <v>623</v>
      </c>
      <c r="B134" s="121"/>
      <c r="C134" s="259">
        <v>-5.9710400763340798</v>
      </c>
      <c r="D134" s="717">
        <v>3.339977960257734</v>
      </c>
      <c r="E134" s="717">
        <v>-0.18228984778460022</v>
      </c>
      <c r="F134" s="465"/>
      <c r="G134" s="465"/>
      <c r="H134" s="465"/>
      <c r="I134" s="279"/>
      <c r="J134" s="279"/>
      <c r="K134" s="279"/>
      <c r="L134" s="278"/>
      <c r="M134" s="278"/>
      <c r="N134" s="278"/>
      <c r="O134" s="278"/>
      <c r="P134" s="278"/>
      <c r="Q134" s="278"/>
      <c r="R134" s="278"/>
      <c r="S134" s="278"/>
      <c r="T134" s="278"/>
      <c r="U134" s="278"/>
      <c r="V134" s="278"/>
      <c r="W134" s="278"/>
      <c r="X134" s="278"/>
    </row>
    <row r="135" spans="1:24" s="141" customFormat="1" ht="27" customHeight="1">
      <c r="A135" s="190" t="s">
        <v>751</v>
      </c>
      <c r="B135" s="121"/>
      <c r="C135" s="259">
        <v>-13.900862068965502</v>
      </c>
      <c r="D135" s="717">
        <v>2.0372788630772742</v>
      </c>
      <c r="E135" s="717">
        <v>9.4407782312688759</v>
      </c>
      <c r="F135" s="465"/>
      <c r="G135" s="465"/>
      <c r="H135" s="465"/>
      <c r="I135" s="279"/>
      <c r="J135" s="279"/>
      <c r="K135" s="279"/>
      <c r="L135" s="278"/>
      <c r="M135" s="278"/>
      <c r="N135" s="278"/>
      <c r="O135" s="278"/>
      <c r="P135" s="278"/>
      <c r="Q135" s="278"/>
      <c r="R135" s="278"/>
      <c r="S135" s="278"/>
      <c r="T135" s="278"/>
      <c r="U135" s="278"/>
      <c r="V135" s="278"/>
      <c r="W135" s="278"/>
      <c r="X135" s="278"/>
    </row>
    <row r="136" spans="1:24" s="141" customFormat="1" ht="27" customHeight="1">
      <c r="A136" s="190" t="s">
        <v>79</v>
      </c>
      <c r="B136" s="121"/>
      <c r="C136" s="259">
        <v>-7.9898425837604536</v>
      </c>
      <c r="D136" s="717">
        <v>0.67337992479330477</v>
      </c>
      <c r="E136" s="717">
        <v>9.8356128575243229</v>
      </c>
      <c r="F136" s="465"/>
      <c r="G136" s="465"/>
      <c r="H136" s="465"/>
      <c r="I136" s="279"/>
      <c r="J136" s="279"/>
      <c r="K136" s="279"/>
      <c r="L136" s="278"/>
      <c r="M136" s="278"/>
      <c r="N136" s="278"/>
      <c r="O136" s="278"/>
      <c r="P136" s="278"/>
      <c r="Q136" s="278"/>
      <c r="R136" s="278"/>
      <c r="S136" s="278"/>
      <c r="T136" s="278"/>
      <c r="U136" s="278"/>
      <c r="V136" s="278"/>
      <c r="W136" s="278"/>
      <c r="X136" s="278"/>
    </row>
    <row r="137" spans="1:24" s="141" customFormat="1" ht="27" customHeight="1">
      <c r="A137" s="190" t="s">
        <v>624</v>
      </c>
      <c r="B137" s="121"/>
      <c r="C137" s="259">
        <v>10.054193423452883</v>
      </c>
      <c r="D137" s="717">
        <v>-0.63624936836278456</v>
      </c>
      <c r="E137" s="717">
        <v>5.9839924574319303</v>
      </c>
      <c r="F137" s="465"/>
      <c r="G137" s="465"/>
      <c r="H137" s="465"/>
      <c r="I137" s="279"/>
      <c r="J137" s="279"/>
      <c r="K137" s="279"/>
      <c r="L137" s="278"/>
      <c r="M137" s="278"/>
      <c r="N137" s="278"/>
      <c r="O137" s="278"/>
      <c r="P137" s="278"/>
      <c r="Q137" s="278"/>
      <c r="R137" s="278"/>
      <c r="S137" s="278"/>
      <c r="T137" s="278"/>
      <c r="U137" s="278"/>
      <c r="V137" s="278"/>
      <c r="W137" s="278"/>
      <c r="X137" s="278"/>
    </row>
    <row r="138" spans="1:24" s="141" customFormat="1" ht="27" customHeight="1">
      <c r="A138" s="190" t="s">
        <v>80</v>
      </c>
      <c r="B138" s="121"/>
      <c r="C138" s="259">
        <v>32.251184490280707</v>
      </c>
      <c r="D138" s="717">
        <v>7.2379079384387035</v>
      </c>
      <c r="E138" s="717">
        <v>0.83992390659859417</v>
      </c>
      <c r="F138" s="465"/>
      <c r="G138" s="465"/>
      <c r="H138" s="465"/>
      <c r="I138" s="279"/>
      <c r="J138" s="279"/>
      <c r="K138" s="279"/>
      <c r="L138" s="278"/>
      <c r="M138" s="278"/>
      <c r="N138" s="278"/>
      <c r="O138" s="278"/>
      <c r="P138" s="278"/>
      <c r="Q138" s="278"/>
      <c r="R138" s="278"/>
      <c r="S138" s="278"/>
      <c r="T138" s="278"/>
      <c r="U138" s="278"/>
      <c r="V138" s="278"/>
      <c r="W138" s="278"/>
      <c r="X138" s="278"/>
    </row>
    <row r="139" spans="1:24" s="141" customFormat="1" ht="27" customHeight="1">
      <c r="A139" s="190" t="s">
        <v>625</v>
      </c>
      <c r="B139" s="121"/>
      <c r="C139" s="259">
        <v>-9.7887735478150777</v>
      </c>
      <c r="D139" s="717">
        <v>4.3092296603834068</v>
      </c>
      <c r="E139" s="717">
        <v>3.5430359874758066</v>
      </c>
      <c r="F139" s="465"/>
      <c r="G139" s="465"/>
      <c r="H139" s="465"/>
      <c r="I139" s="279"/>
      <c r="J139" s="279"/>
      <c r="K139" s="279"/>
      <c r="L139" s="278"/>
      <c r="M139" s="278"/>
      <c r="N139" s="278"/>
      <c r="O139" s="278"/>
      <c r="P139" s="278"/>
      <c r="Q139" s="278"/>
      <c r="R139" s="278"/>
      <c r="S139" s="278"/>
      <c r="T139" s="278"/>
      <c r="U139" s="278"/>
      <c r="V139" s="278"/>
      <c r="W139" s="278"/>
      <c r="X139" s="278"/>
    </row>
    <row r="140" spans="1:24" s="141" customFormat="1" ht="27" customHeight="1">
      <c r="A140" s="190" t="s">
        <v>626</v>
      </c>
      <c r="B140" s="121"/>
      <c r="C140" s="259">
        <v>0.86287343734092747</v>
      </c>
      <c r="D140" s="717">
        <v>0.89788405052713127</v>
      </c>
      <c r="E140" s="717">
        <v>12.468595585744335</v>
      </c>
      <c r="F140" s="465"/>
      <c r="G140" s="465"/>
      <c r="H140" s="465"/>
      <c r="I140" s="279"/>
      <c r="J140" s="279"/>
      <c r="K140" s="279"/>
      <c r="L140" s="278"/>
      <c r="M140" s="278"/>
      <c r="N140" s="278"/>
      <c r="O140" s="278"/>
      <c r="P140" s="278"/>
      <c r="Q140" s="278"/>
      <c r="R140" s="278"/>
      <c r="S140" s="278"/>
      <c r="T140" s="278"/>
      <c r="U140" s="278"/>
      <c r="V140" s="278"/>
      <c r="W140" s="278"/>
      <c r="X140" s="278"/>
    </row>
    <row r="141" spans="1:24" s="141" customFormat="1" ht="27" customHeight="1">
      <c r="A141" s="190" t="s">
        <v>813</v>
      </c>
      <c r="B141" s="121"/>
      <c r="C141" s="259">
        <v>-5.82305633700686</v>
      </c>
      <c r="D141" s="717">
        <v>10.765589635294415</v>
      </c>
      <c r="E141" s="717">
        <v>11.448737869288838</v>
      </c>
      <c r="F141" s="465"/>
      <c r="G141" s="465"/>
      <c r="H141" s="465"/>
      <c r="I141" s="279"/>
      <c r="J141" s="279"/>
      <c r="K141" s="279"/>
      <c r="L141" s="278"/>
      <c r="M141" s="278"/>
      <c r="N141" s="278"/>
      <c r="O141" s="278"/>
      <c r="P141" s="278"/>
      <c r="Q141" s="278"/>
      <c r="R141" s="278"/>
      <c r="S141" s="278"/>
      <c r="T141" s="278"/>
      <c r="U141" s="278"/>
      <c r="V141" s="278"/>
      <c r="W141" s="278"/>
      <c r="X141" s="278"/>
    </row>
    <row r="142" spans="1:24" s="141" customFormat="1" ht="27" customHeight="1">
      <c r="A142" s="190" t="s">
        <v>627</v>
      </c>
      <c r="B142" s="121"/>
      <c r="C142" s="259">
        <v>2.6198811001412414</v>
      </c>
      <c r="D142" s="717">
        <v>-1.7406802708720415</v>
      </c>
      <c r="E142" s="717">
        <v>-3.2879134347064576</v>
      </c>
      <c r="F142" s="465"/>
      <c r="G142" s="465"/>
      <c r="H142" s="465"/>
      <c r="I142" s="279"/>
      <c r="J142" s="279"/>
      <c r="K142" s="279"/>
      <c r="L142" s="278"/>
      <c r="M142" s="278"/>
      <c r="N142" s="278"/>
      <c r="O142" s="278"/>
      <c r="P142" s="278"/>
      <c r="Q142" s="278"/>
      <c r="R142" s="278"/>
      <c r="S142" s="278"/>
      <c r="T142" s="278"/>
      <c r="U142" s="278"/>
      <c r="V142" s="278"/>
      <c r="W142" s="278"/>
      <c r="X142" s="278"/>
    </row>
    <row r="143" spans="1:24" s="141" customFormat="1" ht="27" customHeight="1">
      <c r="A143" s="190" t="s">
        <v>628</v>
      </c>
      <c r="B143" s="121"/>
      <c r="C143" s="259">
        <v>7.5965549965584023</v>
      </c>
      <c r="D143" s="717">
        <v>12.828991856446859</v>
      </c>
      <c r="E143" s="717">
        <v>10.518830451745975</v>
      </c>
      <c r="F143" s="465"/>
      <c r="G143" s="465"/>
      <c r="H143" s="465"/>
      <c r="I143" s="279"/>
      <c r="J143" s="279"/>
      <c r="K143" s="279"/>
      <c r="L143" s="278"/>
      <c r="M143" s="278"/>
      <c r="N143" s="278"/>
      <c r="O143" s="278"/>
      <c r="P143" s="278"/>
      <c r="Q143" s="278"/>
      <c r="R143" s="278"/>
      <c r="S143" s="278"/>
      <c r="T143" s="278"/>
      <c r="U143" s="278"/>
      <c r="V143" s="278"/>
      <c r="W143" s="278"/>
      <c r="X143" s="278"/>
    </row>
    <row r="144" spans="1:24" s="141" customFormat="1" ht="27" customHeight="1">
      <c r="A144" s="190" t="s">
        <v>629</v>
      </c>
      <c r="B144" s="121"/>
      <c r="C144" s="259">
        <v>7.3422405839451255</v>
      </c>
      <c r="D144" s="717">
        <v>0.18056597441924449</v>
      </c>
      <c r="E144" s="717">
        <v>10.861653371732793</v>
      </c>
      <c r="F144" s="465"/>
      <c r="G144" s="465"/>
      <c r="H144" s="465"/>
      <c r="I144" s="279"/>
      <c r="J144" s="279"/>
      <c r="K144" s="279"/>
      <c r="L144" s="278"/>
      <c r="M144" s="278"/>
      <c r="N144" s="278"/>
      <c r="O144" s="278"/>
      <c r="P144" s="278"/>
      <c r="Q144" s="278"/>
      <c r="R144" s="278"/>
      <c r="S144" s="278"/>
      <c r="T144" s="278"/>
      <c r="U144" s="278"/>
      <c r="V144" s="278"/>
      <c r="W144" s="278"/>
      <c r="X144" s="278"/>
    </row>
    <row r="145" spans="1:24" s="141" customFormat="1" ht="27" customHeight="1">
      <c r="A145" s="190" t="s">
        <v>630</v>
      </c>
      <c r="B145" s="121"/>
      <c r="C145" s="259">
        <v>-4.763425489840234</v>
      </c>
      <c r="D145" s="717">
        <v>2.8124956602003426</v>
      </c>
      <c r="E145" s="717">
        <v>0.14508243284461209</v>
      </c>
      <c r="F145" s="465"/>
      <c r="G145" s="465"/>
      <c r="H145" s="465"/>
      <c r="I145" s="279"/>
      <c r="J145" s="279"/>
      <c r="K145" s="279"/>
      <c r="L145" s="278"/>
      <c r="M145" s="278"/>
      <c r="N145" s="278"/>
      <c r="O145" s="278"/>
      <c r="P145" s="278"/>
      <c r="Q145" s="278"/>
      <c r="R145" s="278"/>
      <c r="S145" s="278"/>
      <c r="T145" s="278"/>
      <c r="U145" s="278"/>
      <c r="V145" s="278"/>
      <c r="W145" s="278"/>
      <c r="X145" s="278"/>
    </row>
    <row r="146" spans="1:24" s="141" customFormat="1" ht="27" customHeight="1">
      <c r="A146" s="190" t="s">
        <v>631</v>
      </c>
      <c r="B146" s="121"/>
      <c r="C146" s="259">
        <v>16.606064460477498</v>
      </c>
      <c r="D146" s="717">
        <v>3.8216133489382242</v>
      </c>
      <c r="E146" s="717">
        <v>3.1473158568039228</v>
      </c>
      <c r="F146" s="465"/>
      <c r="G146" s="465"/>
      <c r="H146" s="465"/>
      <c r="I146" s="279"/>
      <c r="J146" s="279"/>
      <c r="K146" s="279"/>
      <c r="L146" s="278"/>
      <c r="M146" s="278"/>
      <c r="N146" s="278"/>
      <c r="O146" s="278"/>
      <c r="P146" s="278"/>
      <c r="Q146" s="278"/>
      <c r="R146" s="278"/>
      <c r="S146" s="278"/>
      <c r="T146" s="278"/>
      <c r="U146" s="278"/>
      <c r="V146" s="278"/>
      <c r="W146" s="278"/>
      <c r="X146" s="278"/>
    </row>
    <row r="147" spans="1:24" s="141" customFormat="1" ht="27" customHeight="1">
      <c r="A147" s="190" t="s">
        <v>632</v>
      </c>
      <c r="B147" s="121"/>
      <c r="C147" s="259">
        <v>9.5787588395178425</v>
      </c>
      <c r="D147" s="717">
        <v>10.506998206255336</v>
      </c>
      <c r="E147" s="717">
        <v>7.7358378232118108</v>
      </c>
      <c r="F147" s="465"/>
      <c r="G147" s="465"/>
      <c r="H147" s="465"/>
      <c r="I147" s="279"/>
      <c r="J147" s="279"/>
      <c r="K147" s="279"/>
      <c r="L147" s="278"/>
      <c r="M147" s="278"/>
      <c r="N147" s="278"/>
      <c r="O147" s="278"/>
      <c r="P147" s="278"/>
      <c r="Q147" s="278"/>
      <c r="R147" s="278"/>
      <c r="S147" s="278"/>
      <c r="T147" s="278"/>
      <c r="U147" s="278"/>
      <c r="V147" s="278"/>
      <c r="W147" s="278"/>
      <c r="X147" s="278"/>
    </row>
    <row r="148" spans="1:24" s="141" customFormat="1" ht="27" customHeight="1">
      <c r="A148" s="190" t="s">
        <v>167</v>
      </c>
      <c r="B148" s="121"/>
      <c r="C148" s="259">
        <v>7.995320114982607</v>
      </c>
      <c r="D148" s="717">
        <v>4.5020160422436284</v>
      </c>
      <c r="E148" s="717">
        <v>5.205723034251708</v>
      </c>
      <c r="F148" s="465"/>
      <c r="G148" s="465"/>
      <c r="H148" s="465"/>
      <c r="I148" s="279"/>
      <c r="J148" s="279"/>
      <c r="K148" s="279"/>
      <c r="L148" s="278"/>
      <c r="M148" s="278"/>
      <c r="N148" s="278"/>
      <c r="O148" s="278"/>
      <c r="P148" s="278"/>
      <c r="Q148" s="278"/>
      <c r="R148" s="278"/>
      <c r="S148" s="278"/>
      <c r="T148" s="278"/>
      <c r="U148" s="278"/>
      <c r="V148" s="278"/>
      <c r="W148" s="278"/>
      <c r="X148" s="278"/>
    </row>
    <row r="149" spans="1:24" s="141" customFormat="1" ht="27" customHeight="1">
      <c r="A149" s="190" t="s">
        <v>633</v>
      </c>
      <c r="B149" s="121"/>
      <c r="C149" s="259">
        <v>-1.1629171010526407</v>
      </c>
      <c r="D149" s="717">
        <v>7.34178494989981</v>
      </c>
      <c r="E149" s="717">
        <v>7.4764977405894051</v>
      </c>
      <c r="F149" s="465"/>
      <c r="G149" s="465"/>
      <c r="H149" s="465"/>
      <c r="I149" s="279"/>
      <c r="J149" s="279"/>
      <c r="K149" s="279"/>
      <c r="L149" s="278"/>
      <c r="M149" s="278"/>
      <c r="N149" s="278"/>
      <c r="O149" s="278"/>
      <c r="P149" s="278"/>
      <c r="Q149" s="278"/>
      <c r="R149" s="278"/>
      <c r="S149" s="278"/>
      <c r="T149" s="278"/>
      <c r="U149" s="278"/>
      <c r="V149" s="278"/>
      <c r="W149" s="278"/>
      <c r="X149" s="278"/>
    </row>
    <row r="150" spans="1:24" s="141" customFormat="1" ht="27" customHeight="1">
      <c r="A150" s="190" t="s">
        <v>634</v>
      </c>
      <c r="B150" s="121"/>
      <c r="C150" s="259">
        <v>32.460775359009489</v>
      </c>
      <c r="D150" s="717">
        <v>4.2552569643780069</v>
      </c>
      <c r="E150" s="717">
        <v>3.3716387578220486</v>
      </c>
      <c r="F150" s="465"/>
      <c r="G150" s="465"/>
      <c r="H150" s="465"/>
      <c r="I150" s="279"/>
      <c r="J150" s="279"/>
      <c r="K150" s="279"/>
      <c r="L150" s="278"/>
      <c r="M150" s="278"/>
      <c r="N150" s="278"/>
      <c r="O150" s="278"/>
      <c r="P150" s="278"/>
      <c r="Q150" s="278"/>
      <c r="R150" s="278"/>
      <c r="S150" s="278"/>
      <c r="T150" s="278"/>
      <c r="U150" s="278"/>
      <c r="V150" s="278"/>
      <c r="W150" s="278"/>
      <c r="X150" s="278"/>
    </row>
    <row r="151" spans="1:24" s="141" customFormat="1" ht="27" customHeight="1">
      <c r="A151" s="190" t="s">
        <v>635</v>
      </c>
      <c r="B151" s="121"/>
      <c r="C151" s="259">
        <v>13.932544644341149</v>
      </c>
      <c r="D151" s="717">
        <v>6.4101042389662632</v>
      </c>
      <c r="E151" s="717">
        <v>10.813033361676982</v>
      </c>
      <c r="F151" s="465"/>
      <c r="G151" s="465"/>
      <c r="H151" s="465"/>
      <c r="I151" s="279"/>
      <c r="J151" s="279"/>
      <c r="K151" s="279"/>
      <c r="L151" s="278"/>
      <c r="M151" s="278"/>
      <c r="N151" s="278"/>
      <c r="O151" s="278"/>
      <c r="P151" s="278"/>
      <c r="Q151" s="278"/>
      <c r="R151" s="278"/>
      <c r="S151" s="278"/>
      <c r="T151" s="278"/>
      <c r="U151" s="278"/>
      <c r="V151" s="278"/>
      <c r="W151" s="278"/>
      <c r="X151" s="278"/>
    </row>
    <row r="152" spans="1:24" s="141" customFormat="1" ht="27" customHeight="1">
      <c r="A152" s="189" t="s">
        <v>636</v>
      </c>
      <c r="B152" s="121"/>
      <c r="C152" s="259">
        <v>20.228343963201368</v>
      </c>
      <c r="D152" s="717">
        <v>13.542577184901393</v>
      </c>
      <c r="E152" s="717">
        <v>13.873114168323198</v>
      </c>
      <c r="F152" s="465"/>
      <c r="G152" s="465"/>
      <c r="H152" s="465"/>
      <c r="I152" s="279"/>
      <c r="J152" s="279"/>
      <c r="K152" s="279"/>
      <c r="L152" s="278"/>
      <c r="M152" s="278"/>
      <c r="N152" s="278"/>
      <c r="O152" s="278"/>
      <c r="P152" s="278"/>
      <c r="Q152" s="278"/>
      <c r="R152" s="278"/>
      <c r="S152" s="278"/>
      <c r="T152" s="278"/>
      <c r="U152" s="278"/>
      <c r="V152" s="278"/>
      <c r="W152" s="278"/>
      <c r="X152" s="278"/>
    </row>
    <row r="153" spans="1:24" s="88" customFormat="1" ht="15" customHeight="1">
      <c r="A153" s="138" t="s">
        <v>231</v>
      </c>
      <c r="B153" s="276"/>
      <c r="C153" s="276"/>
      <c r="D153" s="276"/>
      <c r="E153" s="276"/>
      <c r="F153" s="362"/>
      <c r="G153" s="362"/>
      <c r="H153" s="362"/>
      <c r="I153" s="470"/>
      <c r="J153" s="470"/>
      <c r="K153" s="470"/>
      <c r="L153" s="361"/>
      <c r="M153" s="361"/>
      <c r="N153" s="361"/>
      <c r="O153" s="361"/>
      <c r="P153" s="361"/>
      <c r="Q153" s="361"/>
      <c r="R153" s="361"/>
      <c r="S153" s="361"/>
      <c r="T153" s="361"/>
      <c r="U153" s="361"/>
      <c r="V153" s="361"/>
      <c r="W153" s="361"/>
      <c r="X153" s="361"/>
    </row>
    <row r="154" spans="1:24" s="88" customFormat="1" ht="15" customHeight="1">
      <c r="A154" s="104" t="s">
        <v>416</v>
      </c>
      <c r="B154" s="277"/>
      <c r="C154" s="277"/>
      <c r="D154" s="277"/>
      <c r="E154" s="277"/>
      <c r="F154" s="466"/>
      <c r="G154" s="466"/>
      <c r="H154" s="466"/>
      <c r="I154" s="361"/>
      <c r="J154" s="361"/>
      <c r="K154" s="361"/>
      <c r="L154" s="361"/>
      <c r="M154" s="361"/>
      <c r="N154" s="361"/>
      <c r="O154" s="361"/>
      <c r="P154" s="361"/>
      <c r="Q154" s="361"/>
      <c r="R154" s="361"/>
      <c r="S154" s="361"/>
      <c r="T154" s="361"/>
      <c r="U154" s="361"/>
      <c r="V154" s="361"/>
      <c r="W154" s="361"/>
      <c r="X154" s="361"/>
    </row>
    <row r="155" spans="1:24" s="88" customFormat="1" ht="15" customHeight="1">
      <c r="A155" s="104"/>
      <c r="B155" s="277"/>
      <c r="C155" s="277"/>
      <c r="D155" s="277"/>
      <c r="E155" s="277"/>
      <c r="F155" s="466"/>
      <c r="G155" s="466"/>
      <c r="H155" s="466"/>
      <c r="I155" s="361"/>
      <c r="J155" s="361"/>
      <c r="K155" s="361"/>
      <c r="L155" s="361"/>
      <c r="M155" s="361"/>
      <c r="N155" s="361"/>
      <c r="O155" s="361"/>
      <c r="P155" s="361"/>
      <c r="Q155" s="361"/>
      <c r="R155" s="361"/>
      <c r="S155" s="361"/>
      <c r="T155" s="361"/>
      <c r="U155" s="361"/>
      <c r="V155" s="361"/>
      <c r="W155" s="361"/>
      <c r="X155" s="361"/>
    </row>
    <row r="156" spans="1:24" ht="20.100000000000001" customHeight="1">
      <c r="A156" s="566" t="s">
        <v>645</v>
      </c>
      <c r="B156" s="24"/>
      <c r="C156" s="24"/>
      <c r="D156" s="24"/>
      <c r="E156" s="24"/>
      <c r="F156" s="463"/>
      <c r="G156" s="463"/>
    </row>
    <row r="157" spans="1:24" s="88" customFormat="1" ht="15" customHeight="1">
      <c r="A157" s="249" t="s">
        <v>260</v>
      </c>
      <c r="B157" s="138"/>
      <c r="C157" s="138"/>
      <c r="D157" s="138"/>
      <c r="E157" s="138"/>
      <c r="F157" s="361"/>
      <c r="G157" s="361"/>
      <c r="H157" s="361"/>
      <c r="I157" s="361"/>
      <c r="J157" s="361"/>
      <c r="K157" s="361"/>
      <c r="L157" s="361"/>
      <c r="M157" s="361"/>
      <c r="N157" s="361"/>
      <c r="O157" s="361"/>
      <c r="P157" s="361"/>
      <c r="Q157" s="361"/>
      <c r="R157" s="361"/>
      <c r="S157" s="361"/>
      <c r="T157" s="361"/>
      <c r="U157" s="361"/>
      <c r="V157" s="361"/>
      <c r="W157" s="361"/>
      <c r="X157" s="361"/>
    </row>
    <row r="158" spans="1:24" s="141" customFormat="1" ht="27" customHeight="1">
      <c r="A158" s="26" t="s">
        <v>233</v>
      </c>
      <c r="B158" s="27">
        <v>2005</v>
      </c>
      <c r="C158" s="27">
        <v>2009</v>
      </c>
      <c r="D158" s="693" t="s">
        <v>898</v>
      </c>
      <c r="E158" s="693" t="s">
        <v>899</v>
      </c>
      <c r="F158" s="278"/>
      <c r="G158" s="278"/>
      <c r="H158" s="278"/>
      <c r="I158" s="278"/>
      <c r="J158" s="278"/>
      <c r="K158" s="278"/>
      <c r="L158" s="278"/>
      <c r="M158" s="278"/>
      <c r="N158" s="278"/>
      <c r="O158" s="278"/>
      <c r="P158" s="278"/>
      <c r="Q158" s="278"/>
      <c r="R158" s="278"/>
      <c r="S158" s="278"/>
      <c r="T158" s="278"/>
      <c r="U158" s="278"/>
      <c r="V158" s="278"/>
      <c r="W158" s="278"/>
      <c r="X158" s="278"/>
    </row>
    <row r="159" spans="1:24" s="141" customFormat="1" ht="27" customHeight="1">
      <c r="A159" s="43" t="s">
        <v>234</v>
      </c>
      <c r="B159" s="260">
        <v>100</v>
      </c>
      <c r="C159" s="260">
        <v>100</v>
      </c>
      <c r="D159" s="697">
        <v>100</v>
      </c>
      <c r="E159" s="697">
        <v>100</v>
      </c>
      <c r="F159" s="278"/>
      <c r="G159" s="278"/>
      <c r="H159" s="278"/>
      <c r="I159" s="278"/>
      <c r="J159" s="278"/>
      <c r="K159" s="278"/>
      <c r="L159" s="278"/>
      <c r="M159" s="278"/>
      <c r="N159" s="278"/>
      <c r="O159" s="278"/>
      <c r="P159" s="278"/>
      <c r="Q159" s="278"/>
      <c r="R159" s="278"/>
      <c r="S159" s="278"/>
      <c r="T159" s="278"/>
      <c r="U159" s="278"/>
      <c r="V159" s="278"/>
      <c r="W159" s="278"/>
      <c r="X159" s="278"/>
    </row>
    <row r="160" spans="1:24" s="141" customFormat="1" ht="27" customHeight="1">
      <c r="A160" s="190" t="s">
        <v>623</v>
      </c>
      <c r="B160" s="259">
        <v>1.1996082006669297</v>
      </c>
      <c r="C160" s="259">
        <v>0.8776066916582802</v>
      </c>
      <c r="D160" s="717">
        <v>0.77293036151282524</v>
      </c>
      <c r="E160" s="717">
        <v>0.60006798148282714</v>
      </c>
      <c r="F160" s="278"/>
      <c r="G160" s="278"/>
      <c r="H160" s="278"/>
      <c r="I160" s="279"/>
      <c r="J160" s="279"/>
      <c r="K160" s="279"/>
      <c r="L160" s="278"/>
      <c r="M160" s="278"/>
      <c r="N160" s="278"/>
      <c r="O160" s="278"/>
      <c r="P160" s="278"/>
      <c r="Q160" s="278"/>
      <c r="R160" s="278"/>
      <c r="S160" s="278"/>
      <c r="T160" s="278"/>
      <c r="U160" s="278"/>
      <c r="V160" s="278"/>
      <c r="W160" s="278"/>
      <c r="X160" s="278"/>
    </row>
    <row r="161" spans="1:24" s="141" customFormat="1" ht="27" customHeight="1">
      <c r="A161" s="190" t="s">
        <v>751</v>
      </c>
      <c r="B161" s="259">
        <v>56.191425840245159</v>
      </c>
      <c r="C161" s="259">
        <v>44.648081015746982</v>
      </c>
      <c r="D161" s="717">
        <v>49.655700820685375</v>
      </c>
      <c r="E161" s="717">
        <v>58.530577158341949</v>
      </c>
      <c r="F161" s="278"/>
      <c r="G161" s="278"/>
      <c r="H161" s="278"/>
      <c r="I161" s="279"/>
      <c r="J161" s="279"/>
      <c r="K161" s="279"/>
      <c r="L161" s="278"/>
      <c r="M161" s="278"/>
      <c r="N161" s="278"/>
      <c r="O161" s="278"/>
      <c r="P161" s="278"/>
      <c r="Q161" s="278"/>
      <c r="R161" s="278"/>
      <c r="S161" s="278"/>
      <c r="T161" s="278"/>
      <c r="U161" s="278"/>
      <c r="V161" s="278"/>
      <c r="W161" s="278"/>
      <c r="X161" s="278"/>
    </row>
    <row r="162" spans="1:24" s="141" customFormat="1" ht="27" customHeight="1">
      <c r="A162" s="190" t="s">
        <v>79</v>
      </c>
      <c r="B162" s="259">
        <v>7.4547676514956587</v>
      </c>
      <c r="C162" s="259">
        <v>5.6023240248814465</v>
      </c>
      <c r="D162" s="717">
        <v>5.3719877114842269</v>
      </c>
      <c r="E162" s="717">
        <v>5.0244490557993817</v>
      </c>
      <c r="F162" s="278"/>
      <c r="G162" s="278"/>
      <c r="H162" s="278"/>
      <c r="I162" s="279"/>
      <c r="J162" s="279"/>
      <c r="K162" s="279"/>
      <c r="L162" s="278"/>
      <c r="M162" s="278"/>
      <c r="N162" s="278"/>
      <c r="O162" s="278"/>
      <c r="P162" s="278"/>
      <c r="Q162" s="278"/>
      <c r="R162" s="278"/>
      <c r="S162" s="278"/>
      <c r="T162" s="278"/>
      <c r="U162" s="278"/>
      <c r="V162" s="278"/>
      <c r="W162" s="278"/>
      <c r="X162" s="278"/>
    </row>
    <row r="163" spans="1:24" s="141" customFormat="1" ht="27" customHeight="1">
      <c r="A163" s="190" t="s">
        <v>624</v>
      </c>
      <c r="B163" s="259">
        <v>2.2732086407477041</v>
      </c>
      <c r="C163" s="259">
        <v>2.7419305436868195</v>
      </c>
      <c r="D163" s="717">
        <v>2.3538066613536435</v>
      </c>
      <c r="E163" s="717">
        <v>2.0023362671359846</v>
      </c>
      <c r="F163" s="278"/>
      <c r="G163" s="278"/>
      <c r="H163" s="278"/>
      <c r="I163" s="279"/>
      <c r="J163" s="279"/>
      <c r="K163" s="279"/>
      <c r="L163" s="278"/>
      <c r="M163" s="278"/>
      <c r="N163" s="278"/>
      <c r="O163" s="278"/>
      <c r="P163" s="278"/>
      <c r="Q163" s="278"/>
      <c r="R163" s="278"/>
      <c r="S163" s="278"/>
      <c r="T163" s="278"/>
      <c r="U163" s="278"/>
      <c r="V163" s="278"/>
      <c r="W163" s="278"/>
      <c r="X163" s="278"/>
    </row>
    <row r="164" spans="1:24" s="141" customFormat="1" ht="27" customHeight="1">
      <c r="A164" s="190" t="s">
        <v>80</v>
      </c>
      <c r="B164" s="259">
        <v>6.8647080407302514</v>
      </c>
      <c r="C164" s="259">
        <v>14.815728696183125</v>
      </c>
      <c r="D164" s="717">
        <v>13.045834273608993</v>
      </c>
      <c r="E164" s="717">
        <v>10.057595491237333</v>
      </c>
      <c r="F164" s="278"/>
      <c r="G164" s="278"/>
      <c r="H164" s="278"/>
      <c r="I164" s="279"/>
      <c r="J164" s="279"/>
      <c r="K164" s="279"/>
      <c r="L164" s="278"/>
      <c r="M164" s="278"/>
      <c r="N164" s="278"/>
      <c r="O164" s="278"/>
      <c r="P164" s="278"/>
      <c r="Q164" s="278"/>
      <c r="R164" s="278"/>
      <c r="S164" s="278"/>
      <c r="T164" s="278"/>
      <c r="U164" s="278"/>
      <c r="V164" s="278"/>
      <c r="W164" s="278"/>
      <c r="X164" s="278"/>
    </row>
    <row r="165" spans="1:24" s="141" customFormat="1" ht="27" customHeight="1">
      <c r="A165" s="190" t="s">
        <v>625</v>
      </c>
      <c r="B165" s="259">
        <v>5.1151577027517163</v>
      </c>
      <c r="C165" s="259">
        <v>5.2463827308822806</v>
      </c>
      <c r="D165" s="717">
        <v>4.7798955599764259</v>
      </c>
      <c r="E165" s="717">
        <v>3.832707187171041</v>
      </c>
      <c r="F165" s="278"/>
      <c r="G165" s="278"/>
      <c r="H165" s="278"/>
      <c r="I165" s="279"/>
      <c r="J165" s="279"/>
      <c r="K165" s="279"/>
      <c r="L165" s="278"/>
      <c r="M165" s="278"/>
      <c r="N165" s="278"/>
      <c r="O165" s="278"/>
      <c r="P165" s="278"/>
      <c r="Q165" s="278"/>
      <c r="R165" s="278"/>
      <c r="S165" s="278"/>
      <c r="T165" s="278"/>
      <c r="U165" s="278"/>
      <c r="V165" s="278"/>
      <c r="W165" s="278"/>
      <c r="X165" s="278"/>
    </row>
    <row r="166" spans="1:24" s="141" customFormat="1" ht="27" customHeight="1">
      <c r="A166" s="190" t="s">
        <v>626</v>
      </c>
      <c r="B166" s="259">
        <v>2.2679387425678255</v>
      </c>
      <c r="C166" s="259">
        <v>2.8770728463727089</v>
      </c>
      <c r="D166" s="717">
        <v>2.7144830043781125</v>
      </c>
      <c r="E166" s="717">
        <v>2.5579773522376938</v>
      </c>
      <c r="F166" s="278"/>
      <c r="G166" s="278"/>
      <c r="H166" s="278"/>
      <c r="I166" s="279"/>
      <c r="J166" s="279"/>
      <c r="K166" s="279"/>
      <c r="L166" s="278"/>
      <c r="M166" s="278"/>
      <c r="N166" s="278"/>
      <c r="O166" s="278"/>
      <c r="P166" s="278"/>
      <c r="Q166" s="278"/>
      <c r="R166" s="278"/>
      <c r="S166" s="278"/>
      <c r="T166" s="278"/>
      <c r="U166" s="278"/>
      <c r="V166" s="278"/>
      <c r="W166" s="278"/>
      <c r="X166" s="278"/>
    </row>
    <row r="167" spans="1:24" s="141" customFormat="1" ht="27" customHeight="1">
      <c r="A167" s="190" t="s">
        <v>813</v>
      </c>
      <c r="B167" s="259">
        <v>0.93930119525650246</v>
      </c>
      <c r="C167" s="259">
        <v>1.1736414658929339</v>
      </c>
      <c r="D167" s="717">
        <v>1.0594004159065142</v>
      </c>
      <c r="E167" s="717">
        <v>0.84357443493795581</v>
      </c>
      <c r="F167" s="278"/>
      <c r="G167" s="278"/>
      <c r="H167" s="278"/>
      <c r="I167" s="279"/>
      <c r="J167" s="279"/>
      <c r="K167" s="279"/>
      <c r="L167" s="278"/>
      <c r="M167" s="278"/>
      <c r="N167" s="278"/>
      <c r="O167" s="278"/>
      <c r="P167" s="278"/>
      <c r="Q167" s="278"/>
      <c r="R167" s="278"/>
      <c r="S167" s="278"/>
      <c r="T167" s="278"/>
      <c r="U167" s="278"/>
      <c r="V167" s="278"/>
      <c r="W167" s="278"/>
      <c r="X167" s="278"/>
    </row>
    <row r="168" spans="1:24" s="141" customFormat="1" ht="27" customHeight="1">
      <c r="A168" s="190" t="s">
        <v>627</v>
      </c>
      <c r="B168" s="259">
        <v>3.9802866924404205</v>
      </c>
      <c r="C168" s="259">
        <v>4.487537079336235</v>
      </c>
      <c r="D168" s="717">
        <v>3.6886012338451484</v>
      </c>
      <c r="E168" s="717">
        <v>2.8446201804885165</v>
      </c>
      <c r="F168" s="278"/>
      <c r="G168" s="278"/>
      <c r="H168" s="278"/>
      <c r="I168" s="279"/>
      <c r="J168" s="279"/>
      <c r="K168" s="279"/>
      <c r="L168" s="278"/>
      <c r="M168" s="278"/>
      <c r="N168" s="278"/>
      <c r="O168" s="278"/>
      <c r="P168" s="278"/>
      <c r="Q168" s="278"/>
      <c r="R168" s="278"/>
      <c r="S168" s="278"/>
      <c r="T168" s="278"/>
      <c r="U168" s="278"/>
      <c r="V168" s="278"/>
      <c r="W168" s="278"/>
      <c r="X168" s="278"/>
    </row>
    <row r="169" spans="1:24" s="141" customFormat="1" ht="27" customHeight="1">
      <c r="A169" s="190" t="s">
        <v>628</v>
      </c>
      <c r="B169" s="259">
        <v>4.6912455114433635</v>
      </c>
      <c r="C169" s="259">
        <v>5.6329296926561128</v>
      </c>
      <c r="D169" s="717">
        <v>5.5612959320168622</v>
      </c>
      <c r="E169" s="717">
        <v>4.8636152388431375</v>
      </c>
      <c r="F169" s="278"/>
      <c r="G169" s="278"/>
      <c r="H169" s="278"/>
      <c r="I169" s="279"/>
      <c r="J169" s="279"/>
      <c r="K169" s="279"/>
      <c r="L169" s="278"/>
      <c r="M169" s="278"/>
      <c r="N169" s="278"/>
      <c r="O169" s="278"/>
      <c r="P169" s="278"/>
      <c r="Q169" s="278"/>
      <c r="R169" s="278"/>
      <c r="S169" s="278"/>
      <c r="T169" s="278"/>
      <c r="U169" s="278"/>
      <c r="V169" s="278"/>
      <c r="W169" s="278"/>
      <c r="X169" s="278"/>
    </row>
    <row r="170" spans="1:24" s="141" customFormat="1" ht="27" customHeight="1">
      <c r="A170" s="190" t="s">
        <v>629</v>
      </c>
      <c r="B170" s="259">
        <v>2.7021510449042667</v>
      </c>
      <c r="C170" s="259">
        <v>4.4515772918124217</v>
      </c>
      <c r="D170" s="717">
        <v>4.0927914939563914</v>
      </c>
      <c r="E170" s="717">
        <v>3.4971891036218188</v>
      </c>
      <c r="F170" s="278"/>
      <c r="G170" s="278"/>
      <c r="H170" s="278"/>
      <c r="I170" s="279"/>
      <c r="J170" s="279"/>
      <c r="K170" s="279"/>
      <c r="L170" s="278"/>
      <c r="M170" s="278"/>
      <c r="N170" s="278"/>
      <c r="O170" s="278"/>
      <c r="P170" s="278"/>
      <c r="Q170" s="278"/>
      <c r="R170" s="278"/>
      <c r="S170" s="278"/>
      <c r="T170" s="278"/>
      <c r="U170" s="278"/>
      <c r="V170" s="278"/>
      <c r="W170" s="278"/>
      <c r="X170" s="278"/>
    </row>
    <row r="171" spans="1:24" s="141" customFormat="1" ht="27" customHeight="1">
      <c r="A171" s="190" t="s">
        <v>630</v>
      </c>
      <c r="B171" s="259">
        <v>2.6737705184671139</v>
      </c>
      <c r="C171" s="259">
        <v>3.2476978038575801</v>
      </c>
      <c r="D171" s="717">
        <v>2.968934938878228</v>
      </c>
      <c r="E171" s="717">
        <v>2.3317231759966415</v>
      </c>
      <c r="F171" s="278"/>
      <c r="G171" s="278"/>
      <c r="H171" s="282"/>
      <c r="I171" s="279"/>
      <c r="J171" s="279"/>
      <c r="K171" s="279"/>
      <c r="L171" s="278"/>
      <c r="M171" s="278"/>
      <c r="N171" s="278"/>
      <c r="O171" s="278"/>
      <c r="P171" s="278"/>
      <c r="Q171" s="278"/>
      <c r="R171" s="278"/>
      <c r="S171" s="278"/>
      <c r="T171" s="278"/>
      <c r="U171" s="278"/>
      <c r="V171" s="278"/>
      <c r="W171" s="278"/>
      <c r="X171" s="278"/>
    </row>
    <row r="172" spans="1:24" s="141" customFormat="1" ht="27" customHeight="1">
      <c r="A172" s="190" t="s">
        <v>631</v>
      </c>
      <c r="B172" s="259">
        <v>1.5278094920209491</v>
      </c>
      <c r="C172" s="259">
        <v>1.8110339811010943</v>
      </c>
      <c r="D172" s="717">
        <v>1.6718354899081116</v>
      </c>
      <c r="E172" s="717">
        <v>1.3523781697358481</v>
      </c>
      <c r="F172" s="278"/>
      <c r="G172" s="278"/>
      <c r="H172" s="278"/>
      <c r="I172" s="279"/>
      <c r="J172" s="279"/>
      <c r="K172" s="279"/>
      <c r="L172" s="278"/>
      <c r="M172" s="278"/>
      <c r="N172" s="278"/>
      <c r="O172" s="278"/>
      <c r="P172" s="278"/>
      <c r="Q172" s="278"/>
      <c r="R172" s="278"/>
      <c r="S172" s="278"/>
      <c r="T172" s="278"/>
      <c r="U172" s="278"/>
      <c r="V172" s="278"/>
      <c r="W172" s="278"/>
      <c r="X172" s="278"/>
    </row>
    <row r="173" spans="1:24" s="141" customFormat="1" ht="27" customHeight="1">
      <c r="A173" s="190" t="s">
        <v>632</v>
      </c>
      <c r="B173" s="259">
        <v>2.6925395793180047</v>
      </c>
      <c r="C173" s="259">
        <v>3.840479630289463</v>
      </c>
      <c r="D173" s="717">
        <v>3.745043951227204</v>
      </c>
      <c r="E173" s="717">
        <v>3.1493641409961146</v>
      </c>
      <c r="F173" s="278"/>
      <c r="G173" s="278"/>
      <c r="H173" s="278"/>
      <c r="I173" s="279"/>
      <c r="J173" s="279"/>
      <c r="K173" s="279"/>
      <c r="L173" s="278"/>
      <c r="M173" s="278"/>
      <c r="N173" s="278"/>
      <c r="O173" s="278"/>
      <c r="P173" s="278"/>
      <c r="Q173" s="278"/>
      <c r="R173" s="278"/>
      <c r="S173" s="278"/>
      <c r="T173" s="278"/>
      <c r="U173" s="278"/>
      <c r="V173" s="278"/>
      <c r="W173" s="278"/>
      <c r="X173" s="278"/>
    </row>
    <row r="174" spans="1:24" s="141" customFormat="1" ht="27" customHeight="1">
      <c r="A174" s="190" t="s">
        <v>167</v>
      </c>
      <c r="B174" s="259">
        <v>1.3627496725349681</v>
      </c>
      <c r="C174" s="259">
        <v>1.4008867968737868</v>
      </c>
      <c r="D174" s="717">
        <v>1.438654435024127</v>
      </c>
      <c r="E174" s="717">
        <v>1.2229339973266229</v>
      </c>
      <c r="F174" s="278"/>
      <c r="G174" s="278"/>
      <c r="H174" s="278"/>
      <c r="I174" s="279"/>
      <c r="J174" s="279"/>
      <c r="K174" s="279"/>
      <c r="L174" s="278"/>
      <c r="M174" s="278"/>
      <c r="N174" s="278"/>
      <c r="O174" s="278"/>
      <c r="P174" s="278"/>
      <c r="Q174" s="278"/>
      <c r="R174" s="278"/>
      <c r="S174" s="278"/>
      <c r="T174" s="278"/>
      <c r="U174" s="278"/>
      <c r="V174" s="278"/>
      <c r="W174" s="278"/>
      <c r="X174" s="278"/>
    </row>
    <row r="175" spans="1:24" s="141" customFormat="1" ht="27" customHeight="1">
      <c r="A175" s="190" t="s">
        <v>633</v>
      </c>
      <c r="B175" s="259">
        <v>0.39118889101239795</v>
      </c>
      <c r="C175" s="259">
        <v>0.69524610116930952</v>
      </c>
      <c r="D175" s="717">
        <v>0.6475035490084996</v>
      </c>
      <c r="E175" s="717">
        <v>0.54619724881559562</v>
      </c>
      <c r="F175" s="278"/>
      <c r="G175" s="278"/>
      <c r="H175" s="278"/>
      <c r="I175" s="280"/>
      <c r="J175" s="280"/>
      <c r="K175" s="278"/>
      <c r="L175" s="278"/>
      <c r="M175" s="278"/>
      <c r="N175" s="278"/>
      <c r="O175" s="278"/>
      <c r="P175" s="278"/>
      <c r="Q175" s="278"/>
      <c r="R175" s="278"/>
      <c r="S175" s="278"/>
      <c r="T175" s="278"/>
      <c r="U175" s="278"/>
      <c r="V175" s="278"/>
      <c r="W175" s="278"/>
      <c r="X175" s="278"/>
    </row>
    <row r="176" spans="1:24" s="141" customFormat="1" ht="27" customHeight="1">
      <c r="A176" s="190" t="s">
        <v>634</v>
      </c>
      <c r="B176" s="259">
        <v>0.41665427601670268</v>
      </c>
      <c r="C176" s="259">
        <v>0.38627587010685827</v>
      </c>
      <c r="D176" s="717">
        <v>0.35555166782180392</v>
      </c>
      <c r="E176" s="717">
        <v>0.28731160534953903</v>
      </c>
      <c r="F176" s="278"/>
      <c r="G176" s="278"/>
      <c r="H176" s="474"/>
      <c r="I176" s="475"/>
      <c r="J176" s="282"/>
      <c r="K176" s="278"/>
      <c r="L176" s="278"/>
      <c r="M176" s="278"/>
      <c r="N176" s="278"/>
      <c r="O176" s="278"/>
      <c r="P176" s="278"/>
      <c r="Q176" s="278"/>
      <c r="R176" s="278"/>
      <c r="S176" s="278"/>
      <c r="T176" s="278"/>
      <c r="U176" s="278"/>
      <c r="V176" s="278"/>
      <c r="W176" s="278"/>
      <c r="X176" s="278"/>
    </row>
    <row r="177" spans="1:24" s="141" customFormat="1" ht="27" customHeight="1">
      <c r="A177" s="190" t="s">
        <v>635</v>
      </c>
      <c r="B177" s="259">
        <v>0.23799124000332483</v>
      </c>
      <c r="C177" s="259">
        <v>0.28073996549607105</v>
      </c>
      <c r="D177" s="717">
        <v>0.2656233676333381</v>
      </c>
      <c r="E177" s="717">
        <v>0.23083613929139238</v>
      </c>
      <c r="F177" s="278"/>
      <c r="G177" s="278"/>
      <c r="H177" s="474"/>
      <c r="I177" s="476"/>
      <c r="J177" s="477"/>
      <c r="K177" s="278"/>
      <c r="L177" s="278"/>
      <c r="M177" s="278"/>
      <c r="N177" s="278"/>
      <c r="O177" s="278"/>
      <c r="P177" s="278"/>
      <c r="Q177" s="278"/>
      <c r="R177" s="278"/>
      <c r="S177" s="278"/>
      <c r="T177" s="278"/>
      <c r="U177" s="278"/>
      <c r="V177" s="278"/>
      <c r="W177" s="278"/>
      <c r="X177" s="278"/>
    </row>
    <row r="178" spans="1:24" s="141" customFormat="1" ht="27" customHeight="1">
      <c r="A178" s="189" t="s">
        <v>636</v>
      </c>
      <c r="B178" s="259">
        <v>-2.9825029326232384</v>
      </c>
      <c r="C178" s="259">
        <v>-4.2171722280034869</v>
      </c>
      <c r="D178" s="717">
        <v>-4.1898748682258669</v>
      </c>
      <c r="E178" s="717">
        <v>-3.7754539288094109</v>
      </c>
      <c r="F178" s="278"/>
      <c r="G178" s="278"/>
      <c r="H178" s="278"/>
      <c r="I178" s="278"/>
      <c r="J178" s="278"/>
      <c r="K178" s="278"/>
      <c r="L178" s="278"/>
      <c r="M178" s="278"/>
      <c r="N178" s="278"/>
      <c r="O178" s="278"/>
      <c r="P178" s="278"/>
      <c r="Q178" s="278"/>
      <c r="R178" s="278"/>
      <c r="S178" s="278"/>
      <c r="T178" s="278"/>
      <c r="U178" s="278"/>
      <c r="V178" s="278"/>
      <c r="W178" s="278"/>
      <c r="X178" s="278"/>
    </row>
    <row r="179" spans="1:24" s="88" customFormat="1" ht="15" customHeight="1">
      <c r="A179" s="138" t="s">
        <v>231</v>
      </c>
      <c r="B179" s="276"/>
      <c r="C179" s="276"/>
      <c r="D179" s="276"/>
      <c r="E179" s="276"/>
      <c r="F179" s="361"/>
      <c r="G179" s="361"/>
      <c r="H179" s="361"/>
      <c r="I179" s="361"/>
      <c r="J179" s="361"/>
      <c r="K179" s="361"/>
      <c r="L179" s="361"/>
      <c r="M179" s="361"/>
      <c r="N179" s="361"/>
      <c r="O179" s="361"/>
      <c r="P179" s="361"/>
      <c r="Q179" s="361"/>
      <c r="R179" s="361"/>
      <c r="S179" s="361"/>
      <c r="T179" s="361"/>
      <c r="U179" s="361"/>
      <c r="V179" s="361"/>
      <c r="W179" s="361"/>
      <c r="X179" s="361"/>
    </row>
    <row r="180" spans="1:24" s="88" customFormat="1" ht="15" customHeight="1">
      <c r="A180" s="104" t="s">
        <v>416</v>
      </c>
      <c r="B180" s="277"/>
      <c r="C180" s="277"/>
      <c r="D180" s="277"/>
      <c r="E180" s="277"/>
      <c r="F180" s="361"/>
      <c r="G180" s="361"/>
      <c r="H180" s="361"/>
      <c r="I180" s="361"/>
      <c r="J180" s="361"/>
      <c r="K180" s="361"/>
      <c r="L180" s="361"/>
      <c r="M180" s="361"/>
      <c r="N180" s="361"/>
      <c r="O180" s="361"/>
      <c r="P180" s="361"/>
      <c r="Q180" s="361"/>
      <c r="R180" s="361"/>
      <c r="S180" s="361"/>
      <c r="T180" s="361"/>
      <c r="U180" s="361"/>
      <c r="V180" s="361"/>
      <c r="W180" s="361"/>
      <c r="X180" s="361"/>
    </row>
    <row r="181" spans="1:24" s="88" customFormat="1" ht="15" customHeight="1">
      <c r="F181" s="361"/>
      <c r="G181" s="361"/>
      <c r="H181" s="361"/>
      <c r="I181" s="361"/>
      <c r="J181" s="361"/>
      <c r="K181" s="361"/>
      <c r="L181" s="361"/>
      <c r="M181" s="361"/>
      <c r="N181" s="361"/>
      <c r="O181" s="361"/>
      <c r="P181" s="361"/>
      <c r="Q181" s="361"/>
      <c r="R181" s="361"/>
      <c r="S181" s="361"/>
      <c r="T181" s="361"/>
      <c r="U181" s="361"/>
      <c r="V181" s="361"/>
      <c r="W181" s="361"/>
      <c r="X181" s="361"/>
    </row>
    <row r="182" spans="1:24" ht="20.100000000000001" customHeight="1">
      <c r="A182" s="566" t="s">
        <v>812</v>
      </c>
      <c r="B182" s="24"/>
      <c r="C182" s="24"/>
      <c r="D182" s="24"/>
      <c r="E182" s="24"/>
      <c r="F182" s="463"/>
      <c r="G182" s="463"/>
    </row>
    <row r="183" spans="1:24" s="88" customFormat="1" ht="15" customHeight="1">
      <c r="A183" s="249" t="s">
        <v>260</v>
      </c>
      <c r="B183" s="138"/>
      <c r="C183" s="138"/>
      <c r="D183" s="138"/>
      <c r="E183" s="138"/>
      <c r="F183" s="361"/>
      <c r="G183" s="361"/>
      <c r="H183" s="361"/>
      <c r="I183" s="361"/>
      <c r="J183" s="361"/>
      <c r="K183" s="361"/>
      <c r="L183" s="361"/>
      <c r="M183" s="361"/>
      <c r="N183" s="361"/>
      <c r="O183" s="361"/>
      <c r="P183" s="361"/>
      <c r="Q183" s="361"/>
      <c r="R183" s="361"/>
      <c r="S183" s="361"/>
      <c r="T183" s="361"/>
      <c r="U183" s="361"/>
      <c r="V183" s="361"/>
      <c r="W183" s="361"/>
      <c r="X183" s="361"/>
    </row>
    <row r="184" spans="1:24" s="141" customFormat="1" ht="27" customHeight="1">
      <c r="A184" s="26" t="s">
        <v>233</v>
      </c>
      <c r="B184" s="27">
        <v>2005</v>
      </c>
      <c r="C184" s="27">
        <v>2009</v>
      </c>
      <c r="D184" s="693" t="s">
        <v>898</v>
      </c>
      <c r="E184" s="693" t="s">
        <v>899</v>
      </c>
      <c r="F184" s="278"/>
      <c r="G184" s="278"/>
      <c r="H184" s="278"/>
      <c r="I184" s="278"/>
      <c r="J184" s="278"/>
      <c r="K184" s="278"/>
      <c r="L184" s="278"/>
      <c r="M184" s="278"/>
      <c r="N184" s="278"/>
      <c r="O184" s="278"/>
      <c r="P184" s="278"/>
      <c r="Q184" s="278"/>
      <c r="R184" s="278"/>
      <c r="S184" s="278"/>
      <c r="T184" s="278"/>
      <c r="U184" s="278"/>
      <c r="V184" s="278"/>
      <c r="W184" s="278"/>
      <c r="X184" s="278"/>
    </row>
    <row r="185" spans="1:24" s="141" customFormat="1" ht="27" customHeight="1">
      <c r="A185" s="43" t="s">
        <v>234</v>
      </c>
      <c r="B185" s="260">
        <v>100</v>
      </c>
      <c r="C185" s="260">
        <v>100</v>
      </c>
      <c r="D185" s="697">
        <v>100</v>
      </c>
      <c r="E185" s="697">
        <v>100</v>
      </c>
      <c r="F185" s="278"/>
      <c r="G185" s="278"/>
      <c r="H185" s="278"/>
      <c r="I185" s="278"/>
      <c r="J185" s="278"/>
      <c r="K185" s="278"/>
      <c r="L185" s="278"/>
      <c r="M185" s="278"/>
      <c r="N185" s="278"/>
      <c r="O185" s="278"/>
      <c r="P185" s="278"/>
      <c r="Q185" s="278"/>
      <c r="R185" s="278"/>
      <c r="S185" s="278"/>
      <c r="T185" s="278"/>
      <c r="U185" s="278"/>
      <c r="V185" s="278"/>
      <c r="W185" s="278"/>
      <c r="X185" s="278"/>
    </row>
    <row r="186" spans="1:24" s="141" customFormat="1" ht="27" customHeight="1">
      <c r="A186" s="190" t="s">
        <v>623</v>
      </c>
      <c r="B186" s="259">
        <v>0.95377074589469923</v>
      </c>
      <c r="C186" s="259">
        <v>0.82864099472110908</v>
      </c>
      <c r="D186" s="717">
        <v>0.83170019060831935</v>
      </c>
      <c r="E186" s="717">
        <v>0.77711746652588065</v>
      </c>
      <c r="F186" s="278"/>
      <c r="G186" s="278"/>
      <c r="H186" s="278"/>
      <c r="I186" s="279"/>
      <c r="J186" s="279"/>
      <c r="K186" s="279"/>
      <c r="L186" s="278"/>
      <c r="M186" s="278"/>
      <c r="N186" s="278"/>
      <c r="O186" s="278"/>
      <c r="P186" s="278"/>
      <c r="Q186" s="278"/>
      <c r="R186" s="278"/>
      <c r="S186" s="278"/>
      <c r="T186" s="278"/>
      <c r="U186" s="278"/>
      <c r="V186" s="278"/>
      <c r="W186" s="278"/>
      <c r="X186" s="278"/>
    </row>
    <row r="187" spans="1:24" s="141" customFormat="1" ht="27" customHeight="1">
      <c r="A187" s="190" t="s">
        <v>751</v>
      </c>
      <c r="B187" s="259">
        <v>59.27925543339618</v>
      </c>
      <c r="C187" s="259">
        <v>51.59696058235297</v>
      </c>
      <c r="D187" s="717">
        <v>51.134617203932734</v>
      </c>
      <c r="E187" s="717">
        <v>52.384939692556955</v>
      </c>
      <c r="F187" s="278"/>
      <c r="G187" s="278"/>
      <c r="H187" s="278"/>
      <c r="I187" s="279"/>
      <c r="J187" s="279"/>
      <c r="K187" s="279"/>
      <c r="L187" s="278"/>
      <c r="M187" s="278"/>
      <c r="N187" s="278"/>
      <c r="O187" s="278"/>
      <c r="P187" s="278"/>
      <c r="Q187" s="278"/>
      <c r="R187" s="278"/>
      <c r="S187" s="278"/>
      <c r="T187" s="278"/>
      <c r="U187" s="278"/>
      <c r="V187" s="278"/>
      <c r="W187" s="278"/>
      <c r="X187" s="278"/>
    </row>
    <row r="188" spans="1:24" s="141" customFormat="1" ht="27" customHeight="1">
      <c r="A188" s="190" t="s">
        <v>79</v>
      </c>
      <c r="B188" s="259">
        <v>7.1829232660558668</v>
      </c>
      <c r="C188" s="259">
        <v>5.4703302658733772</v>
      </c>
      <c r="D188" s="717">
        <v>5.3488475266879956</v>
      </c>
      <c r="E188" s="717">
        <v>5.4994044691035286</v>
      </c>
      <c r="F188" s="278"/>
      <c r="G188" s="278"/>
      <c r="H188" s="278"/>
      <c r="I188" s="279"/>
      <c r="J188" s="279"/>
      <c r="K188" s="279"/>
      <c r="L188" s="278"/>
      <c r="M188" s="278"/>
      <c r="N188" s="278"/>
      <c r="O188" s="278"/>
      <c r="P188" s="278"/>
      <c r="Q188" s="278"/>
      <c r="R188" s="278"/>
      <c r="S188" s="278"/>
      <c r="T188" s="278"/>
      <c r="U188" s="278"/>
      <c r="V188" s="278"/>
      <c r="W188" s="278"/>
      <c r="X188" s="278"/>
    </row>
    <row r="189" spans="1:24" s="141" customFormat="1" ht="27" customHeight="1">
      <c r="A189" s="190" t="s">
        <v>624</v>
      </c>
      <c r="B189" s="259">
        <v>2.1343323903687588</v>
      </c>
      <c r="C189" s="259">
        <v>2.6725563327886914</v>
      </c>
      <c r="D189" s="717">
        <v>2.5792109610930307</v>
      </c>
      <c r="E189" s="717">
        <v>2.5588180629780908</v>
      </c>
      <c r="F189" s="278"/>
      <c r="G189" s="278"/>
      <c r="H189" s="278"/>
      <c r="I189" s="279"/>
      <c r="J189" s="279"/>
      <c r="K189" s="279"/>
      <c r="L189" s="278"/>
      <c r="M189" s="278"/>
      <c r="N189" s="278"/>
      <c r="O189" s="278"/>
      <c r="P189" s="278"/>
      <c r="Q189" s="278"/>
      <c r="R189" s="278"/>
      <c r="S189" s="278"/>
      <c r="T189" s="278"/>
      <c r="U189" s="278"/>
      <c r="V189" s="278"/>
      <c r="W189" s="278"/>
      <c r="X189" s="278"/>
    </row>
    <row r="190" spans="1:24" s="141" customFormat="1" ht="27" customHeight="1">
      <c r="A190" s="190" t="s">
        <v>80</v>
      </c>
      <c r="B190" s="259">
        <v>7.1448271022679988</v>
      </c>
      <c r="C190" s="259">
        <v>13.76235524831529</v>
      </c>
      <c r="D190" s="717">
        <v>14.334188735774092</v>
      </c>
      <c r="E190" s="717">
        <v>13.530626135188212</v>
      </c>
      <c r="F190" s="278"/>
      <c r="G190" s="278"/>
      <c r="H190" s="278"/>
      <c r="I190" s="279"/>
      <c r="J190" s="279"/>
      <c r="K190" s="279"/>
      <c r="L190" s="278"/>
      <c r="M190" s="278"/>
      <c r="N190" s="278"/>
      <c r="O190" s="278"/>
      <c r="P190" s="278"/>
      <c r="Q190" s="278"/>
      <c r="R190" s="278"/>
      <c r="S190" s="278"/>
      <c r="T190" s="278"/>
      <c r="U190" s="278"/>
      <c r="V190" s="278"/>
      <c r="W190" s="278"/>
      <c r="X190" s="278"/>
    </row>
    <row r="191" spans="1:24" s="141" customFormat="1" ht="27" customHeight="1">
      <c r="A191" s="190" t="s">
        <v>625</v>
      </c>
      <c r="B191" s="259">
        <v>4.3937292213326904</v>
      </c>
      <c r="C191" s="259">
        <v>4.305126573426751</v>
      </c>
      <c r="D191" s="717">
        <v>4.3615482776201357</v>
      </c>
      <c r="E191" s="717">
        <v>4.2274048884595619</v>
      </c>
      <c r="F191" s="278"/>
      <c r="G191" s="278"/>
      <c r="H191" s="278"/>
      <c r="I191" s="279"/>
      <c r="J191" s="279"/>
      <c r="K191" s="279"/>
      <c r="L191" s="278"/>
      <c r="M191" s="278"/>
      <c r="N191" s="278"/>
      <c r="O191" s="278"/>
      <c r="P191" s="278"/>
      <c r="Q191" s="278"/>
      <c r="R191" s="278"/>
      <c r="S191" s="278"/>
      <c r="T191" s="278"/>
      <c r="U191" s="278"/>
      <c r="V191" s="278"/>
      <c r="W191" s="278"/>
      <c r="X191" s="278"/>
    </row>
    <row r="192" spans="1:24" s="141" customFormat="1" ht="27" customHeight="1">
      <c r="A192" s="190" t="s">
        <v>626</v>
      </c>
      <c r="B192" s="259">
        <v>2.0285790197099063</v>
      </c>
      <c r="C192" s="259">
        <v>2.4889763205805226</v>
      </c>
      <c r="D192" s="717">
        <v>2.4391294222084641</v>
      </c>
      <c r="E192" s="717">
        <v>2.5679016331253712</v>
      </c>
      <c r="F192" s="278"/>
      <c r="G192" s="278"/>
      <c r="H192" s="278"/>
      <c r="I192" s="279"/>
      <c r="J192" s="279"/>
      <c r="K192" s="279"/>
      <c r="L192" s="278"/>
      <c r="M192" s="278"/>
      <c r="N192" s="278"/>
      <c r="O192" s="278"/>
      <c r="P192" s="278"/>
      <c r="Q192" s="278"/>
      <c r="R192" s="278"/>
      <c r="S192" s="278"/>
      <c r="T192" s="278"/>
      <c r="U192" s="278"/>
      <c r="V192" s="278"/>
      <c r="W192" s="278"/>
      <c r="X192" s="278"/>
    </row>
    <row r="193" spans="1:24" s="141" customFormat="1" ht="27" customHeight="1">
      <c r="A193" s="190" t="s">
        <v>813</v>
      </c>
      <c r="B193" s="259">
        <v>0.77521826913575564</v>
      </c>
      <c r="C193" s="259">
        <v>0.84739806704639598</v>
      </c>
      <c r="D193" s="717">
        <v>0.9116420607047574</v>
      </c>
      <c r="E193" s="717">
        <v>0.95106845047159216</v>
      </c>
      <c r="F193" s="278"/>
      <c r="G193" s="278"/>
      <c r="H193" s="278"/>
      <c r="I193" s="279"/>
      <c r="J193" s="279"/>
      <c r="K193" s="279"/>
      <c r="L193" s="278"/>
      <c r="M193" s="278"/>
      <c r="N193" s="278"/>
      <c r="O193" s="278"/>
      <c r="P193" s="278"/>
      <c r="Q193" s="278"/>
      <c r="R193" s="278"/>
      <c r="S193" s="278"/>
      <c r="T193" s="278"/>
      <c r="U193" s="278"/>
      <c r="V193" s="278"/>
      <c r="W193" s="278"/>
      <c r="X193" s="278"/>
    </row>
    <row r="194" spans="1:24" s="141" customFormat="1" ht="27" customHeight="1">
      <c r="A194" s="190" t="s">
        <v>627</v>
      </c>
      <c r="B194" s="259">
        <v>3.4566309393766743</v>
      </c>
      <c r="C194" s="259">
        <v>4.3094201647793273</v>
      </c>
      <c r="D194" s="717">
        <v>4.1126771100759099</v>
      </c>
      <c r="E194" s="717">
        <v>3.7232108691876875</v>
      </c>
      <c r="F194" s="278"/>
      <c r="G194" s="278"/>
      <c r="H194" s="278"/>
      <c r="I194" s="279"/>
      <c r="J194" s="279"/>
      <c r="K194" s="279"/>
      <c r="L194" s="278"/>
      <c r="M194" s="278"/>
      <c r="N194" s="278"/>
      <c r="O194" s="278"/>
      <c r="P194" s="278"/>
      <c r="Q194" s="278"/>
      <c r="R194" s="278"/>
      <c r="S194" s="278"/>
      <c r="T194" s="278"/>
      <c r="U194" s="278"/>
      <c r="V194" s="278"/>
      <c r="W194" s="278"/>
      <c r="X194" s="278"/>
    </row>
    <row r="195" spans="1:24" s="141" customFormat="1" ht="27" customHeight="1">
      <c r="A195" s="190" t="s">
        <v>628</v>
      </c>
      <c r="B195" s="259">
        <v>4.3605849730257651</v>
      </c>
      <c r="C195" s="259">
        <v>4.9257717339128622</v>
      </c>
      <c r="D195" s="717">
        <v>5.3979270541097062</v>
      </c>
      <c r="E195" s="717">
        <v>5.584387653379161</v>
      </c>
      <c r="F195" s="278"/>
      <c r="G195" s="278"/>
      <c r="H195" s="278"/>
      <c r="I195" s="279"/>
      <c r="J195" s="279"/>
      <c r="K195" s="279"/>
      <c r="L195" s="278"/>
      <c r="M195" s="278"/>
      <c r="N195" s="278"/>
      <c r="O195" s="278"/>
      <c r="P195" s="278"/>
      <c r="Q195" s="278"/>
      <c r="R195" s="278"/>
      <c r="S195" s="278"/>
      <c r="T195" s="278"/>
      <c r="U195" s="278"/>
      <c r="V195" s="278"/>
      <c r="W195" s="278"/>
      <c r="X195" s="278"/>
    </row>
    <row r="196" spans="1:24" s="141" customFormat="1" ht="27" customHeight="1">
      <c r="A196" s="190" t="s">
        <v>629</v>
      </c>
      <c r="B196" s="259">
        <v>2.8124141486430969</v>
      </c>
      <c r="C196" s="259">
        <v>3.6323956412866396</v>
      </c>
      <c r="D196" s="717">
        <v>3.5343426231974333</v>
      </c>
      <c r="E196" s="717">
        <v>3.6677714530172816</v>
      </c>
      <c r="F196" s="278"/>
      <c r="G196" s="278"/>
      <c r="H196" s="278"/>
      <c r="I196" s="279"/>
      <c r="J196" s="279"/>
      <c r="K196" s="279"/>
      <c r="L196" s="278"/>
      <c r="M196" s="278"/>
      <c r="N196" s="278"/>
      <c r="O196" s="278"/>
      <c r="P196" s="278"/>
      <c r="Q196" s="278"/>
      <c r="R196" s="278"/>
      <c r="S196" s="278"/>
      <c r="T196" s="278"/>
      <c r="U196" s="278"/>
      <c r="V196" s="278"/>
      <c r="W196" s="278"/>
      <c r="X196" s="278"/>
    </row>
    <row r="197" spans="1:24" s="141" customFormat="1" ht="27" customHeight="1">
      <c r="A197" s="190" t="s">
        <v>630</v>
      </c>
      <c r="B197" s="259">
        <v>2.4984469593188119</v>
      </c>
      <c r="C197" s="259">
        <v>2.7224622577347208</v>
      </c>
      <c r="D197" s="717">
        <v>2.7185654327737918</v>
      </c>
      <c r="E197" s="717">
        <v>2.5484826735537265</v>
      </c>
      <c r="F197" s="278"/>
      <c r="G197" s="278"/>
      <c r="H197" s="282"/>
      <c r="I197" s="279"/>
      <c r="J197" s="279"/>
      <c r="K197" s="279"/>
      <c r="L197" s="278"/>
      <c r="M197" s="278"/>
      <c r="N197" s="278"/>
      <c r="O197" s="278"/>
      <c r="P197" s="278"/>
      <c r="Q197" s="278"/>
      <c r="R197" s="278"/>
      <c r="S197" s="278"/>
      <c r="T197" s="278"/>
      <c r="U197" s="278"/>
      <c r="V197" s="278"/>
      <c r="W197" s="278"/>
      <c r="X197" s="278"/>
    </row>
    <row r="198" spans="1:24" s="141" customFormat="1" ht="27" customHeight="1">
      <c r="A198" s="190" t="s">
        <v>631</v>
      </c>
      <c r="B198" s="259">
        <v>1.4276284944403348</v>
      </c>
      <c r="C198" s="259">
        <v>1.5181436078093302</v>
      </c>
      <c r="D198" s="717">
        <v>1.5308500407442049</v>
      </c>
      <c r="E198" s="717">
        <v>1.478096700819117</v>
      </c>
      <c r="F198" s="278"/>
      <c r="G198" s="278"/>
      <c r="H198" s="278"/>
      <c r="I198" s="279"/>
      <c r="J198" s="279"/>
      <c r="K198" s="279"/>
      <c r="L198" s="278"/>
      <c r="M198" s="278"/>
      <c r="N198" s="278"/>
      <c r="O198" s="278"/>
      <c r="P198" s="278"/>
      <c r="Q198" s="278"/>
      <c r="R198" s="278"/>
      <c r="S198" s="278"/>
      <c r="T198" s="278"/>
      <c r="U198" s="278"/>
      <c r="V198" s="278"/>
      <c r="W198" s="278"/>
      <c r="X198" s="278"/>
    </row>
    <row r="199" spans="1:24" s="141" customFormat="1" ht="27" customHeight="1">
      <c r="A199" s="190" t="s">
        <v>632</v>
      </c>
      <c r="B199" s="259">
        <v>2.2467768986117611</v>
      </c>
      <c r="C199" s="259">
        <v>2.3927586406161097</v>
      </c>
      <c r="D199" s="717">
        <v>2.5681518347372676</v>
      </c>
      <c r="E199" s="717">
        <v>2.589960594287358</v>
      </c>
      <c r="F199" s="278"/>
      <c r="G199" s="278"/>
      <c r="H199" s="278"/>
      <c r="I199" s="279"/>
      <c r="J199" s="279"/>
      <c r="K199" s="279"/>
      <c r="L199" s="278"/>
      <c r="M199" s="278"/>
      <c r="N199" s="278"/>
      <c r="O199" s="278"/>
      <c r="P199" s="278"/>
      <c r="Q199" s="278"/>
      <c r="R199" s="278"/>
      <c r="S199" s="278"/>
      <c r="T199" s="278"/>
      <c r="U199" s="278"/>
      <c r="V199" s="278"/>
      <c r="W199" s="278"/>
      <c r="X199" s="278"/>
    </row>
    <row r="200" spans="1:24" s="141" customFormat="1" ht="27" customHeight="1">
      <c r="A200" s="190" t="s">
        <v>167</v>
      </c>
      <c r="B200" s="259">
        <v>1.1572703271936426</v>
      </c>
      <c r="C200" s="259">
        <v>1.2016886370025699</v>
      </c>
      <c r="D200" s="717">
        <v>1.219687701962775</v>
      </c>
      <c r="E200" s="717">
        <v>1.2011583834532995</v>
      </c>
      <c r="F200" s="278"/>
      <c r="G200" s="278"/>
      <c r="H200" s="278"/>
      <c r="I200" s="279"/>
      <c r="J200" s="279"/>
      <c r="K200" s="279"/>
      <c r="L200" s="278"/>
      <c r="M200" s="278"/>
      <c r="N200" s="278"/>
      <c r="O200" s="278"/>
      <c r="P200" s="278"/>
      <c r="Q200" s="278"/>
      <c r="R200" s="278"/>
      <c r="S200" s="278"/>
      <c r="T200" s="278"/>
      <c r="U200" s="278"/>
      <c r="V200" s="278"/>
      <c r="W200" s="278"/>
      <c r="X200" s="278"/>
    </row>
    <row r="201" spans="1:24" s="141" customFormat="1" ht="27" customHeight="1">
      <c r="A201" s="190" t="s">
        <v>633</v>
      </c>
      <c r="B201" s="259">
        <v>0.32059777692686298</v>
      </c>
      <c r="C201" s="259">
        <v>0.44285556576234775</v>
      </c>
      <c r="D201" s="717">
        <v>0.46170326036621073</v>
      </c>
      <c r="E201" s="717">
        <v>0.46450320382291843</v>
      </c>
      <c r="F201" s="278"/>
      <c r="G201" s="278"/>
      <c r="H201" s="278"/>
      <c r="I201" s="280"/>
      <c r="J201" s="280"/>
      <c r="K201" s="278"/>
      <c r="L201" s="278"/>
      <c r="M201" s="278"/>
      <c r="N201" s="278"/>
      <c r="O201" s="278"/>
      <c r="P201" s="278"/>
      <c r="Q201" s="278"/>
      <c r="R201" s="278"/>
      <c r="S201" s="278"/>
      <c r="T201" s="278"/>
      <c r="U201" s="278"/>
      <c r="V201" s="278"/>
      <c r="W201" s="278"/>
      <c r="X201" s="278"/>
    </row>
    <row r="202" spans="1:24" s="141" customFormat="1" ht="27" customHeight="1">
      <c r="A202" s="190" t="s">
        <v>634</v>
      </c>
      <c r="B202" s="259">
        <v>0.37691069616975859</v>
      </c>
      <c r="C202" s="259">
        <v>0.33457066395574597</v>
      </c>
      <c r="D202" s="717">
        <v>0.33878006161566304</v>
      </c>
      <c r="E202" s="717">
        <v>0.32781702930751622</v>
      </c>
      <c r="F202" s="278"/>
      <c r="G202" s="278"/>
      <c r="H202" s="474"/>
      <c r="I202" s="475"/>
      <c r="J202" s="282"/>
      <c r="K202" s="278"/>
      <c r="L202" s="278"/>
      <c r="M202" s="278"/>
      <c r="N202" s="278"/>
      <c r="O202" s="278"/>
      <c r="P202" s="278"/>
      <c r="Q202" s="278"/>
      <c r="R202" s="278"/>
      <c r="S202" s="278"/>
      <c r="T202" s="278"/>
      <c r="U202" s="278"/>
      <c r="V202" s="278"/>
      <c r="W202" s="278"/>
      <c r="X202" s="278"/>
    </row>
    <row r="203" spans="1:24" s="141" customFormat="1" ht="27" customHeight="1">
      <c r="A203" s="190" t="s">
        <v>635</v>
      </c>
      <c r="B203" s="259">
        <v>0.22238576041735719</v>
      </c>
      <c r="C203" s="259">
        <v>0.23533715464319666</v>
      </c>
      <c r="D203" s="717">
        <v>0.24322341858316338</v>
      </c>
      <c r="E203" s="717">
        <v>0.25229491539564963</v>
      </c>
      <c r="F203" s="278"/>
      <c r="G203" s="278"/>
      <c r="H203" s="474"/>
      <c r="I203" s="476"/>
      <c r="J203" s="477"/>
      <c r="K203" s="278"/>
      <c r="L203" s="278"/>
      <c r="M203" s="278"/>
      <c r="N203" s="278"/>
      <c r="O203" s="278"/>
      <c r="P203" s="278"/>
      <c r="Q203" s="278"/>
      <c r="R203" s="278"/>
      <c r="S203" s="278"/>
      <c r="T203" s="278"/>
      <c r="U203" s="278"/>
      <c r="V203" s="278"/>
      <c r="W203" s="278"/>
      <c r="X203" s="278"/>
    </row>
    <row r="204" spans="1:24" s="141" customFormat="1" ht="27" customHeight="1">
      <c r="A204" s="189" t="s">
        <v>636</v>
      </c>
      <c r="B204" s="259">
        <v>-2.7722824222859233</v>
      </c>
      <c r="C204" s="259">
        <v>-3.6877484526079418</v>
      </c>
      <c r="D204" s="717">
        <v>-4.06679291679567</v>
      </c>
      <c r="E204" s="717">
        <v>-4.3349642746328918</v>
      </c>
      <c r="F204" s="278"/>
      <c r="G204" s="278"/>
      <c r="H204" s="278"/>
      <c r="I204" s="278"/>
      <c r="J204" s="278"/>
      <c r="K204" s="278"/>
      <c r="L204" s="278"/>
      <c r="M204" s="278"/>
      <c r="N204" s="278"/>
      <c r="O204" s="278"/>
      <c r="P204" s="278"/>
      <c r="Q204" s="278"/>
      <c r="R204" s="278"/>
      <c r="S204" s="278"/>
      <c r="T204" s="278"/>
      <c r="U204" s="278"/>
      <c r="V204" s="278"/>
      <c r="W204" s="278"/>
      <c r="X204" s="278"/>
    </row>
    <row r="205" spans="1:24" s="88" customFormat="1" ht="15" customHeight="1">
      <c r="A205" s="138" t="s">
        <v>231</v>
      </c>
      <c r="B205" s="276"/>
      <c r="C205" s="276"/>
      <c r="D205" s="276"/>
      <c r="E205" s="276"/>
      <c r="F205" s="361"/>
      <c r="G205" s="361"/>
      <c r="H205" s="361"/>
      <c r="I205" s="361"/>
      <c r="J205" s="361"/>
      <c r="K205" s="361"/>
      <c r="L205" s="361"/>
      <c r="M205" s="361"/>
      <c r="N205" s="361"/>
      <c r="O205" s="361"/>
      <c r="P205" s="361"/>
      <c r="Q205" s="361"/>
      <c r="R205" s="361"/>
      <c r="S205" s="361"/>
      <c r="T205" s="361"/>
      <c r="U205" s="361"/>
      <c r="V205" s="361"/>
      <c r="W205" s="361"/>
      <c r="X205" s="361"/>
    </row>
    <row r="206" spans="1:24" s="88" customFormat="1" ht="15" customHeight="1">
      <c r="A206" s="104" t="s">
        <v>416</v>
      </c>
      <c r="B206" s="277"/>
      <c r="C206" s="277"/>
      <c r="D206" s="277"/>
      <c r="E206" s="277"/>
      <c r="F206" s="361"/>
      <c r="G206" s="361"/>
      <c r="H206" s="361"/>
      <c r="I206" s="361"/>
      <c r="J206" s="361"/>
      <c r="K206" s="361"/>
      <c r="L206" s="361"/>
      <c r="M206" s="361"/>
      <c r="N206" s="361"/>
      <c r="O206" s="361"/>
      <c r="P206" s="361"/>
      <c r="Q206" s="361"/>
      <c r="R206" s="361"/>
      <c r="S206" s="361"/>
      <c r="T206" s="361"/>
      <c r="U206" s="361"/>
      <c r="V206" s="361"/>
      <c r="W206" s="361"/>
      <c r="X206" s="361"/>
    </row>
    <row r="207" spans="1:24" s="88" customFormat="1" ht="15" customHeight="1">
      <c r="A207" s="104"/>
      <c r="B207" s="277"/>
      <c r="C207" s="277"/>
      <c r="D207" s="277"/>
      <c r="E207" s="277"/>
      <c r="F207" s="361"/>
      <c r="G207" s="361"/>
      <c r="H207" s="361"/>
      <c r="I207" s="361"/>
      <c r="J207" s="361"/>
      <c r="K207" s="361"/>
      <c r="L207" s="361"/>
      <c r="M207" s="361"/>
      <c r="N207" s="361"/>
      <c r="O207" s="361"/>
      <c r="P207" s="361"/>
      <c r="Q207" s="361"/>
      <c r="R207" s="361"/>
      <c r="S207" s="361"/>
      <c r="T207" s="361"/>
      <c r="U207" s="361"/>
      <c r="V207" s="361"/>
      <c r="W207" s="361"/>
      <c r="X207" s="361"/>
    </row>
    <row r="208" spans="1:24" ht="20.100000000000001" customHeight="1">
      <c r="A208" s="566" t="s">
        <v>835</v>
      </c>
      <c r="B208" s="262"/>
      <c r="C208" s="262"/>
      <c r="D208" s="262"/>
      <c r="E208" s="262"/>
    </row>
    <row r="209" spans="1:24" s="88" customFormat="1" ht="15" customHeight="1">
      <c r="A209" s="249" t="s">
        <v>260</v>
      </c>
      <c r="B209" s="71"/>
      <c r="C209" s="71"/>
      <c r="D209" s="71"/>
      <c r="E209" s="71"/>
      <c r="F209" s="361"/>
      <c r="G209" s="361"/>
      <c r="H209" s="361"/>
      <c r="I209" s="361"/>
      <c r="J209" s="361"/>
      <c r="K209" s="361"/>
      <c r="L209" s="361"/>
      <c r="M209" s="361"/>
      <c r="N209" s="361"/>
      <c r="O209" s="361"/>
      <c r="P209" s="361"/>
      <c r="Q209" s="361"/>
      <c r="R209" s="361"/>
      <c r="S209" s="361"/>
      <c r="T209" s="361"/>
      <c r="U209" s="361"/>
      <c r="V209" s="361"/>
      <c r="W209" s="361"/>
      <c r="X209" s="361"/>
    </row>
    <row r="210" spans="1:24" s="141" customFormat="1" ht="20.100000000000001" customHeight="1">
      <c r="A210" s="27" t="s">
        <v>232</v>
      </c>
      <c r="B210" s="27">
        <v>2005</v>
      </c>
      <c r="C210" s="27">
        <v>2009</v>
      </c>
      <c r="D210" s="693" t="s">
        <v>898</v>
      </c>
      <c r="E210" s="693" t="s">
        <v>899</v>
      </c>
      <c r="F210" s="278"/>
      <c r="G210" s="278"/>
      <c r="H210" s="278"/>
      <c r="I210" s="278"/>
      <c r="J210" s="278"/>
      <c r="K210" s="278"/>
      <c r="L210" s="278"/>
      <c r="M210" s="278"/>
      <c r="N210" s="278"/>
      <c r="O210" s="278"/>
      <c r="P210" s="278"/>
      <c r="Q210" s="278"/>
      <c r="R210" s="278"/>
      <c r="S210" s="278"/>
      <c r="T210" s="278"/>
      <c r="U210" s="278"/>
      <c r="V210" s="278"/>
      <c r="W210" s="278"/>
      <c r="X210" s="278"/>
    </row>
    <row r="211" spans="1:24" s="141" customFormat="1" ht="20.100000000000001" customHeight="1">
      <c r="A211" s="242" t="s">
        <v>566</v>
      </c>
      <c r="B211" s="271">
        <v>59.030235661053666</v>
      </c>
      <c r="C211" s="99">
        <v>57.667313753183159</v>
      </c>
      <c r="D211" s="711">
        <v>62.432079254242545</v>
      </c>
      <c r="E211" s="712">
        <v>66.108851342991869</v>
      </c>
      <c r="F211" s="465"/>
      <c r="G211" s="465"/>
      <c r="H211" s="465"/>
      <c r="I211" s="465"/>
      <c r="J211" s="465"/>
      <c r="K211" s="465"/>
      <c r="L211" s="465"/>
      <c r="M211" s="465"/>
      <c r="N211" s="278"/>
      <c r="O211" s="278"/>
      <c r="P211" s="278"/>
      <c r="Q211" s="278"/>
      <c r="R211" s="278"/>
      <c r="S211" s="278"/>
      <c r="T211" s="278"/>
      <c r="U211" s="278"/>
      <c r="V211" s="278"/>
      <c r="W211" s="278"/>
      <c r="X211" s="278"/>
    </row>
    <row r="212" spans="1:24" s="141" customFormat="1" ht="20.100000000000001" customHeight="1">
      <c r="A212" s="242" t="s">
        <v>415</v>
      </c>
      <c r="B212" s="271">
        <v>49.84621060517734</v>
      </c>
      <c r="C212" s="99">
        <v>40.131302335633414</v>
      </c>
      <c r="D212" s="711">
        <v>48.475625460280227</v>
      </c>
      <c r="E212" s="712">
        <v>51.670948208672343</v>
      </c>
      <c r="F212" s="465"/>
      <c r="G212" s="465"/>
      <c r="H212" s="465"/>
      <c r="I212" s="465"/>
      <c r="J212" s="465"/>
      <c r="K212" s="465"/>
      <c r="L212" s="465"/>
      <c r="M212" s="465"/>
      <c r="N212" s="278"/>
      <c r="O212" s="278"/>
      <c r="P212" s="278"/>
      <c r="Q212" s="278"/>
      <c r="R212" s="278"/>
      <c r="S212" s="278"/>
      <c r="T212" s="278"/>
      <c r="U212" s="278"/>
      <c r="V212" s="278"/>
      <c r="W212" s="278"/>
      <c r="X212" s="278"/>
    </row>
    <row r="213" spans="1:24" s="141" customFormat="1" ht="20.100000000000001" customHeight="1">
      <c r="A213" s="263" t="s">
        <v>94</v>
      </c>
      <c r="B213" s="25">
        <v>48.173533805997046</v>
      </c>
      <c r="C213" s="35">
        <v>36.732341314914947</v>
      </c>
      <c r="D213" s="713">
        <v>44.832855811023542</v>
      </c>
      <c r="E213" s="714">
        <v>48.811874505245164</v>
      </c>
      <c r="F213" s="465"/>
      <c r="G213" s="465"/>
      <c r="H213" s="465"/>
      <c r="I213" s="465"/>
      <c r="J213" s="465"/>
      <c r="K213" s="465"/>
      <c r="L213" s="465"/>
      <c r="M213" s="465"/>
      <c r="N213" s="278"/>
      <c r="O213" s="278"/>
      <c r="P213" s="278"/>
      <c r="Q213" s="278"/>
      <c r="R213" s="278"/>
      <c r="S213" s="278"/>
      <c r="T213" s="278"/>
      <c r="U213" s="278"/>
      <c r="V213" s="278"/>
      <c r="W213" s="278"/>
      <c r="X213" s="278"/>
    </row>
    <row r="214" spans="1:24" s="141" customFormat="1" ht="20.100000000000001" customHeight="1">
      <c r="A214" s="263" t="s">
        <v>82</v>
      </c>
      <c r="B214" s="25">
        <v>0.83102558267521209</v>
      </c>
      <c r="C214" s="35">
        <v>1.7748261064688049</v>
      </c>
      <c r="D214" s="713">
        <v>1.8717581986209086</v>
      </c>
      <c r="E214" s="714">
        <v>1.4240152485891264</v>
      </c>
      <c r="F214" s="465"/>
      <c r="G214" s="465"/>
      <c r="H214" s="465"/>
      <c r="I214" s="465"/>
      <c r="J214" s="465"/>
      <c r="K214" s="465"/>
      <c r="L214" s="465"/>
      <c r="M214" s="465"/>
      <c r="N214" s="278"/>
      <c r="O214" s="278"/>
      <c r="P214" s="278"/>
      <c r="Q214" s="278"/>
      <c r="R214" s="278"/>
      <c r="S214" s="278"/>
      <c r="T214" s="278"/>
      <c r="U214" s="278"/>
      <c r="V214" s="278"/>
      <c r="W214" s="278"/>
      <c r="X214" s="278"/>
    </row>
    <row r="215" spans="1:24" s="141" customFormat="1" ht="20.100000000000001" customHeight="1">
      <c r="A215" s="263" t="s">
        <v>83</v>
      </c>
      <c r="B215" s="25">
        <v>0.8416512165050879</v>
      </c>
      <c r="C215" s="35">
        <v>1.6241349142496653</v>
      </c>
      <c r="D215" s="713">
        <v>1.7710114506357819</v>
      </c>
      <c r="E215" s="714">
        <v>1.4350584548380552</v>
      </c>
      <c r="F215" s="465"/>
      <c r="G215" s="465"/>
      <c r="H215" s="465"/>
      <c r="I215" s="465"/>
      <c r="J215" s="465"/>
      <c r="K215" s="465"/>
      <c r="L215" s="465"/>
      <c r="M215" s="465"/>
      <c r="N215" s="278"/>
      <c r="O215" s="278"/>
      <c r="P215" s="278"/>
      <c r="Q215" s="278"/>
      <c r="R215" s="278"/>
      <c r="S215" s="278"/>
      <c r="T215" s="278"/>
      <c r="U215" s="278"/>
      <c r="V215" s="278"/>
      <c r="W215" s="278"/>
      <c r="X215" s="278"/>
    </row>
    <row r="216" spans="1:24" s="141" customFormat="1" ht="20.100000000000001" customHeight="1">
      <c r="A216" s="242" t="s">
        <v>84</v>
      </c>
      <c r="B216" s="271">
        <v>9.184025055876317</v>
      </c>
      <c r="C216" s="99">
        <v>17.536011417549744</v>
      </c>
      <c r="D216" s="711">
        <v>13.956453793962314</v>
      </c>
      <c r="E216" s="712">
        <v>14.437903134319535</v>
      </c>
      <c r="F216" s="465"/>
      <c r="G216" s="465"/>
      <c r="H216" s="465"/>
      <c r="I216" s="465"/>
      <c r="J216" s="465"/>
      <c r="K216" s="465"/>
      <c r="L216" s="465"/>
      <c r="M216" s="465"/>
      <c r="N216" s="278"/>
      <c r="O216" s="278"/>
      <c r="P216" s="278"/>
      <c r="Q216" s="278"/>
      <c r="R216" s="278"/>
      <c r="S216" s="278"/>
      <c r="T216" s="278"/>
      <c r="U216" s="278"/>
      <c r="V216" s="278"/>
      <c r="W216" s="278"/>
      <c r="X216" s="278"/>
    </row>
    <row r="217" spans="1:24" s="141" customFormat="1" ht="20.100000000000001" customHeight="1">
      <c r="A217" s="243" t="s">
        <v>85</v>
      </c>
      <c r="B217" s="435">
        <v>40.662185549301022</v>
      </c>
      <c r="C217" s="436">
        <v>22.595283700968288</v>
      </c>
      <c r="D217" s="715">
        <v>34.519171666317916</v>
      </c>
      <c r="E217" s="716">
        <v>37.233045074352802</v>
      </c>
      <c r="F217" s="465"/>
      <c r="G217" s="465"/>
      <c r="H217" s="465"/>
      <c r="I217" s="465"/>
      <c r="J217" s="465"/>
      <c r="K217" s="465"/>
      <c r="L217" s="465"/>
      <c r="M217" s="465"/>
      <c r="N217" s="278"/>
      <c r="O217" s="278"/>
      <c r="P217" s="278"/>
      <c r="Q217" s="278"/>
      <c r="R217" s="278"/>
      <c r="S217" s="278"/>
      <c r="T217" s="278"/>
      <c r="U217" s="278"/>
      <c r="V217" s="278"/>
      <c r="W217" s="278"/>
      <c r="X217" s="278"/>
    </row>
    <row r="218" spans="1:24" s="88" customFormat="1" ht="15" customHeight="1">
      <c r="A218" s="138" t="s">
        <v>231</v>
      </c>
      <c r="B218" s="177"/>
      <c r="C218" s="177"/>
      <c r="D218" s="177"/>
      <c r="E218" s="177"/>
      <c r="F218" s="361"/>
      <c r="G218" s="361"/>
      <c r="H218" s="361"/>
      <c r="I218" s="361"/>
      <c r="J218" s="361"/>
      <c r="K218" s="361"/>
      <c r="L218" s="361"/>
      <c r="M218" s="361"/>
      <c r="N218" s="361"/>
      <c r="O218" s="361"/>
      <c r="P218" s="361"/>
      <c r="Q218" s="361"/>
      <c r="R218" s="361"/>
      <c r="S218" s="361"/>
      <c r="T218" s="361"/>
      <c r="U218" s="361"/>
      <c r="V218" s="361"/>
      <c r="W218" s="361"/>
      <c r="X218" s="361"/>
    </row>
    <row r="219" spans="1:24" s="88" customFormat="1" ht="15" customHeight="1">
      <c r="A219" s="30" t="s">
        <v>526</v>
      </c>
      <c r="F219" s="361"/>
      <c r="G219" s="361"/>
      <c r="H219" s="361"/>
      <c r="I219" s="361"/>
      <c r="J219" s="361"/>
      <c r="K219" s="361"/>
      <c r="L219" s="361"/>
      <c r="M219" s="361"/>
      <c r="N219" s="361"/>
      <c r="O219" s="361"/>
      <c r="P219" s="361"/>
      <c r="Q219" s="361"/>
      <c r="R219" s="361"/>
      <c r="S219" s="361"/>
      <c r="T219" s="361"/>
      <c r="U219" s="361"/>
      <c r="V219" s="361"/>
      <c r="W219" s="361"/>
      <c r="X219" s="361"/>
    </row>
    <row r="220" spans="1:24" s="88" customFormat="1" ht="15" customHeight="1">
      <c r="A220" s="30"/>
      <c r="F220" s="361"/>
      <c r="G220" s="361"/>
      <c r="H220" s="361"/>
      <c r="I220" s="361"/>
      <c r="J220" s="361"/>
      <c r="K220" s="361"/>
      <c r="L220" s="361"/>
      <c r="M220" s="361"/>
      <c r="N220" s="361"/>
      <c r="O220" s="361"/>
      <c r="P220" s="361"/>
      <c r="Q220" s="361"/>
      <c r="R220" s="361"/>
      <c r="S220" s="361"/>
      <c r="T220" s="361"/>
      <c r="U220" s="361"/>
      <c r="V220" s="361"/>
      <c r="W220" s="361"/>
      <c r="X220" s="361"/>
    </row>
    <row r="221" spans="1:24" ht="20.100000000000001" customHeight="1">
      <c r="A221" s="566" t="s">
        <v>904</v>
      </c>
      <c r="B221" s="264"/>
      <c r="C221" s="264"/>
      <c r="D221" s="264"/>
      <c r="E221" s="264"/>
    </row>
    <row r="222" spans="1:24" s="141" customFormat="1" ht="20.100000000000001" customHeight="1">
      <c r="A222" s="26" t="s">
        <v>232</v>
      </c>
      <c r="B222" s="27">
        <v>2005</v>
      </c>
      <c r="C222" s="27">
        <v>2009</v>
      </c>
      <c r="D222" s="693" t="s">
        <v>898</v>
      </c>
      <c r="E222" s="693" t="s">
        <v>899</v>
      </c>
      <c r="F222" s="278"/>
      <c r="G222" s="278"/>
      <c r="H222" s="279"/>
      <c r="I222" s="280">
        <v>2010</v>
      </c>
      <c r="J222" s="280">
        <v>2011</v>
      </c>
      <c r="K222" s="278"/>
      <c r="L222" s="278"/>
      <c r="M222" s="278"/>
      <c r="N222" s="278"/>
      <c r="O222" s="278"/>
      <c r="P222" s="278"/>
      <c r="Q222" s="278"/>
      <c r="R222" s="278"/>
      <c r="S222" s="278"/>
      <c r="T222" s="278"/>
      <c r="U222" s="278"/>
      <c r="V222" s="278"/>
      <c r="W222" s="278"/>
      <c r="X222" s="278"/>
    </row>
    <row r="223" spans="1:24" s="141" customFormat="1" ht="20.100000000000001" customHeight="1">
      <c r="A223" s="265" t="s">
        <v>368</v>
      </c>
      <c r="B223" s="33">
        <v>383429.83253805962</v>
      </c>
      <c r="C223" s="33">
        <v>535310.82681124576</v>
      </c>
      <c r="D223" s="707">
        <v>620316</v>
      </c>
      <c r="E223" s="704">
        <v>806031</v>
      </c>
      <c r="F223" s="278"/>
      <c r="G223" s="278" t="s">
        <v>414</v>
      </c>
      <c r="H223" s="278"/>
      <c r="I223" s="281">
        <v>620316</v>
      </c>
      <c r="J223" s="278">
        <v>806031</v>
      </c>
      <c r="K223" s="278"/>
      <c r="L223" s="278"/>
      <c r="M223" s="278"/>
      <c r="N223" s="278"/>
      <c r="O223" s="278"/>
      <c r="P223" s="278"/>
      <c r="Q223" s="278"/>
      <c r="R223" s="278"/>
      <c r="S223" s="278"/>
      <c r="T223" s="278"/>
      <c r="U223" s="278"/>
      <c r="V223" s="278"/>
      <c r="W223" s="278"/>
      <c r="X223" s="278"/>
    </row>
    <row r="224" spans="1:24" s="141" customFormat="1" ht="20.100000000000001" customHeight="1">
      <c r="A224" s="265" t="s">
        <v>369</v>
      </c>
      <c r="B224" s="33">
        <v>191125.24184999999</v>
      </c>
      <c r="C224" s="33">
        <v>214827.20634300003</v>
      </c>
      <c r="D224" s="704">
        <v>300702.08477700001</v>
      </c>
      <c r="E224" s="708">
        <v>416483.97865189059</v>
      </c>
      <c r="F224" s="278"/>
      <c r="G224" s="282" t="s">
        <v>646</v>
      </c>
      <c r="H224" s="282"/>
      <c r="I224" s="283">
        <f>D224</f>
        <v>300702.08477700001</v>
      </c>
      <c r="J224" s="283">
        <f>E224</f>
        <v>416483.97865189059</v>
      </c>
      <c r="K224" s="278"/>
      <c r="L224" s="278"/>
      <c r="M224" s="278"/>
      <c r="N224" s="278"/>
      <c r="O224" s="278"/>
      <c r="P224" s="278"/>
      <c r="Q224" s="278"/>
      <c r="R224" s="278"/>
      <c r="S224" s="278"/>
      <c r="T224" s="278"/>
      <c r="U224" s="278"/>
      <c r="V224" s="278"/>
      <c r="W224" s="278"/>
      <c r="X224" s="278"/>
    </row>
    <row r="225" spans="1:24" s="141" customFormat="1" ht="20.100000000000001" customHeight="1">
      <c r="A225" s="109" t="s">
        <v>459</v>
      </c>
      <c r="B225" s="266">
        <v>49.84621060517734</v>
      </c>
      <c r="C225" s="266">
        <v>40.131302335633414</v>
      </c>
      <c r="D225" s="709">
        <v>48.5</v>
      </c>
      <c r="E225" s="710">
        <v>51.7</v>
      </c>
      <c r="F225" s="278"/>
      <c r="G225" s="278"/>
      <c r="H225" s="278"/>
      <c r="I225" s="278"/>
      <c r="J225" s="279"/>
      <c r="K225" s="278"/>
      <c r="L225" s="278"/>
      <c r="M225" s="278"/>
      <c r="N225" s="278"/>
      <c r="O225" s="278"/>
      <c r="P225" s="278"/>
      <c r="Q225" s="278"/>
      <c r="R225" s="278"/>
      <c r="S225" s="278"/>
      <c r="T225" s="278"/>
      <c r="U225" s="278"/>
      <c r="V225" s="278"/>
      <c r="W225" s="278"/>
      <c r="X225" s="278"/>
    </row>
    <row r="226" spans="1:24" s="88" customFormat="1" ht="15" customHeight="1">
      <c r="A226" s="138" t="s">
        <v>231</v>
      </c>
      <c r="B226" s="177"/>
      <c r="C226" s="177"/>
      <c r="D226" s="177"/>
      <c r="F226" s="478"/>
      <c r="G226" s="478"/>
      <c r="H226" s="466"/>
      <c r="I226" s="479"/>
      <c r="J226" s="361"/>
      <c r="K226" s="361"/>
      <c r="L226" s="361"/>
      <c r="M226" s="361"/>
      <c r="N226" s="361"/>
      <c r="O226" s="361"/>
      <c r="P226" s="361"/>
      <c r="Q226" s="361"/>
      <c r="R226" s="361"/>
      <c r="S226" s="361"/>
      <c r="T226" s="361"/>
      <c r="U226" s="361"/>
      <c r="V226" s="361"/>
      <c r="W226" s="361"/>
      <c r="X226" s="361"/>
    </row>
    <row r="227" spans="1:24" s="88" customFormat="1" ht="15" customHeight="1">
      <c r="A227" s="30" t="s">
        <v>526</v>
      </c>
      <c r="B227" s="138"/>
      <c r="C227" s="138"/>
      <c r="D227" s="138"/>
      <c r="F227" s="361"/>
      <c r="G227" s="361"/>
      <c r="H227" s="361"/>
      <c r="I227" s="361"/>
      <c r="J227" s="473"/>
      <c r="K227" s="361"/>
      <c r="L227" s="361"/>
      <c r="M227" s="361"/>
      <c r="N227" s="361"/>
      <c r="O227" s="361"/>
      <c r="P227" s="361"/>
      <c r="Q227" s="361"/>
      <c r="R227" s="361"/>
      <c r="S227" s="361"/>
      <c r="T227" s="361"/>
      <c r="U227" s="361"/>
      <c r="V227" s="361"/>
      <c r="W227" s="361"/>
      <c r="X227" s="361"/>
    </row>
    <row r="228" spans="1:24" s="88" customFormat="1" ht="15" customHeight="1">
      <c r="A228" s="138"/>
      <c r="B228" s="138"/>
      <c r="C228" s="138"/>
      <c r="D228" s="138"/>
      <c r="F228" s="362"/>
      <c r="G228" s="362"/>
      <c r="H228" s="361"/>
      <c r="I228" s="466"/>
      <c r="J228" s="361"/>
      <c r="K228" s="361"/>
      <c r="L228" s="361"/>
      <c r="M228" s="361"/>
      <c r="N228" s="361"/>
      <c r="O228" s="361"/>
      <c r="P228" s="361"/>
      <c r="Q228" s="361"/>
      <c r="R228" s="361"/>
      <c r="S228" s="361"/>
      <c r="T228" s="361"/>
      <c r="U228" s="361"/>
      <c r="V228" s="361"/>
      <c r="W228" s="361"/>
      <c r="X228" s="361"/>
    </row>
    <row r="229" spans="1:24" ht="20.100000000000001" customHeight="1">
      <c r="A229" s="566" t="s">
        <v>905</v>
      </c>
      <c r="B229" s="165"/>
      <c r="C229" s="165"/>
      <c r="D229" s="165"/>
      <c r="I229" s="464"/>
    </row>
    <row r="230" spans="1:24">
      <c r="A230" s="165"/>
      <c r="B230" s="165"/>
      <c r="C230" s="165"/>
      <c r="D230" s="165"/>
      <c r="I230" s="464"/>
    </row>
    <row r="231" spans="1:24">
      <c r="A231" s="165"/>
      <c r="B231" s="165"/>
      <c r="C231" s="165"/>
      <c r="D231" s="165"/>
      <c r="I231" s="464"/>
    </row>
    <row r="232" spans="1:24">
      <c r="A232" s="165"/>
      <c r="B232" s="165"/>
      <c r="C232" s="165"/>
      <c r="D232" s="165"/>
      <c r="I232" s="464"/>
    </row>
    <row r="233" spans="1:24">
      <c r="A233" s="165"/>
      <c r="B233" s="165"/>
      <c r="C233" s="165"/>
      <c r="D233" s="165"/>
      <c r="I233" s="464"/>
    </row>
    <row r="234" spans="1:24">
      <c r="A234" s="165"/>
      <c r="B234" s="165"/>
      <c r="C234" s="165"/>
      <c r="D234" s="165"/>
      <c r="I234" s="464"/>
    </row>
    <row r="235" spans="1:24">
      <c r="A235" s="165"/>
      <c r="B235" s="165"/>
      <c r="C235" s="165"/>
      <c r="D235" s="165"/>
      <c r="I235" s="464"/>
    </row>
    <row r="236" spans="1:24">
      <c r="A236" s="165"/>
      <c r="B236" s="165"/>
      <c r="C236" s="165"/>
      <c r="D236" s="165"/>
      <c r="I236" s="464"/>
    </row>
    <row r="237" spans="1:24">
      <c r="A237" s="165"/>
      <c r="B237" s="165"/>
      <c r="C237" s="165"/>
      <c r="D237" s="165"/>
      <c r="I237" s="464"/>
    </row>
    <row r="238" spans="1:24">
      <c r="A238" s="165"/>
      <c r="B238" s="165"/>
      <c r="C238" s="165"/>
      <c r="D238" s="165"/>
      <c r="I238" s="464"/>
    </row>
    <row r="239" spans="1:24">
      <c r="A239" s="165"/>
      <c r="B239" s="165"/>
      <c r="C239" s="165"/>
      <c r="D239" s="165"/>
      <c r="I239" s="464"/>
    </row>
    <row r="240" spans="1:24">
      <c r="A240" s="165"/>
      <c r="B240" s="165"/>
      <c r="C240" s="165"/>
      <c r="D240" s="165"/>
      <c r="I240" s="464"/>
    </row>
    <row r="241" spans="1:24">
      <c r="A241" s="165"/>
      <c r="B241" s="165"/>
      <c r="C241" s="165"/>
      <c r="D241" s="165"/>
      <c r="I241" s="464"/>
    </row>
    <row r="242" spans="1:24">
      <c r="A242" s="165"/>
      <c r="B242" s="165"/>
      <c r="C242" s="165"/>
      <c r="D242" s="165"/>
      <c r="I242" s="464"/>
    </row>
    <row r="243" spans="1:24">
      <c r="A243" s="165"/>
      <c r="B243" s="165"/>
      <c r="C243" s="165"/>
      <c r="D243" s="165"/>
    </row>
    <row r="244" spans="1:24">
      <c r="A244" s="165"/>
      <c r="B244" s="165"/>
      <c r="C244" s="165"/>
      <c r="D244" s="165"/>
    </row>
    <row r="245" spans="1:24">
      <c r="A245" s="165"/>
      <c r="B245" s="165"/>
      <c r="C245" s="165"/>
      <c r="D245" s="165"/>
    </row>
    <row r="247" spans="1:24" ht="20.100000000000001" customHeight="1">
      <c r="A247" s="566" t="s">
        <v>906</v>
      </c>
      <c r="B247" s="264"/>
      <c r="C247" s="264"/>
      <c r="D247" s="264"/>
      <c r="E247" s="264"/>
      <c r="F247" s="462"/>
      <c r="G247" s="462"/>
      <c r="H247" s="462"/>
      <c r="I247" s="462"/>
      <c r="J247" s="462"/>
      <c r="K247" s="462"/>
    </row>
    <row r="248" spans="1:24" s="141" customFormat="1" ht="20.100000000000001" customHeight="1">
      <c r="A248" s="26" t="s">
        <v>232</v>
      </c>
      <c r="B248" s="26">
        <v>2005</v>
      </c>
      <c r="C248" s="26">
        <v>2009</v>
      </c>
      <c r="D248" s="26">
        <v>2010</v>
      </c>
      <c r="E248" s="26">
        <v>2011</v>
      </c>
      <c r="F248" s="279"/>
      <c r="G248" s="278"/>
      <c r="H248" s="279"/>
      <c r="I248" s="280">
        <v>2010</v>
      </c>
      <c r="J248" s="280">
        <v>2011</v>
      </c>
      <c r="K248" s="278"/>
      <c r="L248" s="278"/>
      <c r="M248" s="278"/>
      <c r="N248" s="278"/>
      <c r="O248" s="278"/>
      <c r="P248" s="278"/>
      <c r="Q248" s="278"/>
      <c r="R248" s="278"/>
      <c r="S248" s="278"/>
      <c r="T248" s="278"/>
      <c r="U248" s="278"/>
      <c r="V248" s="278"/>
      <c r="W248" s="278"/>
      <c r="X248" s="278"/>
    </row>
    <row r="249" spans="1:24" s="141" customFormat="1" ht="20.100000000000001" customHeight="1">
      <c r="A249" s="141" t="s">
        <v>368</v>
      </c>
      <c r="B249" s="33">
        <v>383429.8325380598</v>
      </c>
      <c r="C249" s="33">
        <v>535310.82681124576</v>
      </c>
      <c r="D249" s="706" t="s">
        <v>902</v>
      </c>
      <c r="E249" s="706" t="s">
        <v>903</v>
      </c>
      <c r="F249" s="279"/>
      <c r="G249" s="278" t="s">
        <v>414</v>
      </c>
      <c r="H249" s="278"/>
      <c r="I249" s="281">
        <v>620316</v>
      </c>
      <c r="J249" s="278">
        <v>806031</v>
      </c>
      <c r="K249" s="278"/>
      <c r="L249" s="278"/>
      <c r="M249" s="278"/>
      <c r="N249" s="278"/>
      <c r="O249" s="278"/>
      <c r="P249" s="278"/>
      <c r="Q249" s="278"/>
      <c r="R249" s="278"/>
      <c r="S249" s="278"/>
      <c r="T249" s="278"/>
      <c r="U249" s="278"/>
      <c r="V249" s="278"/>
      <c r="W249" s="278"/>
      <c r="X249" s="278"/>
    </row>
    <row r="250" spans="1:24" s="141" customFormat="1" ht="20.100000000000001" customHeight="1">
      <c r="A250" s="141" t="s">
        <v>367</v>
      </c>
      <c r="B250" s="267">
        <v>35214.291892000001</v>
      </c>
      <c r="C250" s="267">
        <v>93872.167709000001</v>
      </c>
      <c r="D250" s="267">
        <v>86574.122810999994</v>
      </c>
      <c r="E250" s="268">
        <v>116374.008011</v>
      </c>
      <c r="F250" s="279"/>
      <c r="G250" s="282" t="s">
        <v>84</v>
      </c>
      <c r="H250" s="282"/>
      <c r="I250" s="283">
        <f>D250</f>
        <v>86574.122810999994</v>
      </c>
      <c r="J250" s="283">
        <f>E250</f>
        <v>116374.008011</v>
      </c>
      <c r="K250" s="278"/>
      <c r="L250" s="278"/>
      <c r="M250" s="278"/>
      <c r="N250" s="278"/>
      <c r="O250" s="278"/>
      <c r="P250" s="278"/>
      <c r="Q250" s="278"/>
      <c r="R250" s="278"/>
      <c r="S250" s="278"/>
      <c r="T250" s="278"/>
      <c r="U250" s="278"/>
      <c r="V250" s="278"/>
      <c r="W250" s="278"/>
      <c r="X250" s="278"/>
    </row>
    <row r="251" spans="1:24" s="141" customFormat="1" ht="20.100000000000001" customHeight="1">
      <c r="A251" s="76" t="s">
        <v>86</v>
      </c>
      <c r="B251" s="266">
        <v>9.1840250558763081</v>
      </c>
      <c r="C251" s="266">
        <v>17.538586034584917</v>
      </c>
      <c r="D251" s="705" t="s">
        <v>900</v>
      </c>
      <c r="E251" s="705" t="s">
        <v>901</v>
      </c>
      <c r="F251" s="278"/>
      <c r="G251" s="278"/>
      <c r="H251" s="278"/>
      <c r="I251" s="279"/>
      <c r="J251" s="279"/>
      <c r="K251" s="279"/>
      <c r="L251" s="278"/>
      <c r="M251" s="278"/>
      <c r="N251" s="278"/>
      <c r="O251" s="278"/>
      <c r="P251" s="278"/>
      <c r="Q251" s="278"/>
      <c r="R251" s="278"/>
      <c r="S251" s="278"/>
      <c r="T251" s="278"/>
      <c r="U251" s="278"/>
      <c r="V251" s="278"/>
      <c r="W251" s="278"/>
      <c r="X251" s="278"/>
    </row>
    <row r="252" spans="1:24" s="88" customFormat="1" ht="15" customHeight="1">
      <c r="A252" s="138" t="s">
        <v>231</v>
      </c>
      <c r="B252" s="177"/>
      <c r="C252" s="177"/>
      <c r="D252" s="177"/>
      <c r="F252" s="361"/>
      <c r="G252" s="361"/>
      <c r="H252" s="361"/>
      <c r="I252" s="470"/>
      <c r="J252" s="470"/>
      <c r="K252" s="470"/>
      <c r="L252" s="361"/>
      <c r="M252" s="361"/>
      <c r="N252" s="361"/>
      <c r="O252" s="361"/>
      <c r="P252" s="361"/>
      <c r="Q252" s="361"/>
      <c r="R252" s="361"/>
      <c r="S252" s="361"/>
      <c r="T252" s="361"/>
      <c r="U252" s="361"/>
      <c r="V252" s="361"/>
      <c r="W252" s="361"/>
      <c r="X252" s="361"/>
    </row>
    <row r="253" spans="1:24" s="88" customFormat="1" ht="15" customHeight="1">
      <c r="A253" s="30" t="s">
        <v>526</v>
      </c>
      <c r="B253" s="272"/>
      <c r="C253" s="272"/>
      <c r="D253" s="272"/>
      <c r="E253" s="273"/>
      <c r="F253" s="361"/>
      <c r="G253" s="361"/>
      <c r="H253" s="361"/>
      <c r="I253" s="470"/>
      <c r="J253" s="470"/>
      <c r="K253" s="470"/>
      <c r="L253" s="361"/>
      <c r="M253" s="361"/>
      <c r="N253" s="361"/>
      <c r="O253" s="361"/>
      <c r="P253" s="361"/>
      <c r="Q253" s="361"/>
      <c r="R253" s="361"/>
      <c r="S253" s="361"/>
      <c r="T253" s="361"/>
      <c r="U253" s="361"/>
      <c r="V253" s="361"/>
      <c r="W253" s="361"/>
      <c r="X253" s="361"/>
    </row>
    <row r="254" spans="1:24" s="88" customFormat="1" ht="15" customHeight="1">
      <c r="A254" s="29"/>
      <c r="B254" s="138"/>
      <c r="C254" s="138"/>
      <c r="D254" s="138"/>
      <c r="F254" s="361"/>
      <c r="G254" s="361"/>
      <c r="H254" s="361"/>
      <c r="I254" s="470"/>
      <c r="J254" s="470"/>
      <c r="K254" s="470"/>
      <c r="L254" s="361"/>
      <c r="M254" s="361"/>
      <c r="N254" s="361"/>
      <c r="O254" s="361"/>
      <c r="P254" s="361"/>
      <c r="Q254" s="361"/>
      <c r="R254" s="361"/>
      <c r="S254" s="361"/>
      <c r="T254" s="361"/>
      <c r="U254" s="361"/>
      <c r="V254" s="361"/>
      <c r="W254" s="361"/>
      <c r="X254" s="361"/>
    </row>
    <row r="255" spans="1:24" ht="20.100000000000001" customHeight="1">
      <c r="A255" s="566" t="s">
        <v>907</v>
      </c>
      <c r="B255" s="165"/>
      <c r="C255" s="165"/>
      <c r="D255" s="165"/>
      <c r="H255" s="463"/>
      <c r="I255" s="462"/>
      <c r="J255" s="462"/>
      <c r="K255" s="462"/>
    </row>
    <row r="256" spans="1:24" ht="15">
      <c r="A256" s="165"/>
      <c r="B256" s="165"/>
      <c r="C256" s="165"/>
      <c r="D256" s="165"/>
      <c r="H256" s="463"/>
      <c r="I256" s="462"/>
      <c r="J256" s="462"/>
      <c r="K256" s="462"/>
    </row>
    <row r="257" spans="1:11" ht="15">
      <c r="A257" s="165"/>
      <c r="B257" s="165"/>
      <c r="C257" s="165"/>
      <c r="D257" s="165"/>
      <c r="H257" s="463"/>
      <c r="I257" s="462"/>
      <c r="J257" s="462"/>
      <c r="K257" s="462"/>
    </row>
    <row r="258" spans="1:11" ht="15">
      <c r="A258" s="165"/>
      <c r="B258" s="165"/>
      <c r="C258" s="165"/>
      <c r="D258" s="165"/>
      <c r="H258" s="463"/>
      <c r="I258" s="462"/>
      <c r="J258" s="462"/>
      <c r="K258" s="462"/>
    </row>
    <row r="259" spans="1:11" ht="15">
      <c r="A259" s="165"/>
      <c r="B259" s="165"/>
      <c r="C259" s="165"/>
      <c r="D259" s="165"/>
      <c r="H259" s="463"/>
      <c r="I259" s="462"/>
      <c r="J259" s="462"/>
      <c r="K259" s="462"/>
    </row>
    <row r="260" spans="1:11" ht="15">
      <c r="A260" s="165"/>
      <c r="B260" s="165"/>
      <c r="C260" s="165"/>
      <c r="D260" s="165"/>
      <c r="H260" s="463"/>
      <c r="I260" s="462"/>
      <c r="J260" s="462"/>
      <c r="K260" s="462"/>
    </row>
    <row r="261" spans="1:11" ht="15">
      <c r="A261" s="165"/>
      <c r="B261" s="165"/>
      <c r="C261" s="165"/>
      <c r="D261" s="165"/>
      <c r="H261" s="463"/>
      <c r="I261" s="462"/>
      <c r="J261" s="462"/>
      <c r="K261" s="462"/>
    </row>
    <row r="262" spans="1:11" ht="15">
      <c r="A262" s="165"/>
      <c r="B262" s="165"/>
      <c r="C262" s="165"/>
      <c r="D262" s="165"/>
      <c r="H262" s="463"/>
      <c r="I262" s="462"/>
      <c r="J262" s="462"/>
      <c r="K262" s="462"/>
    </row>
    <row r="263" spans="1:11">
      <c r="A263" s="165"/>
      <c r="B263" s="165"/>
      <c r="C263" s="165"/>
      <c r="D263" s="165"/>
      <c r="H263" s="464"/>
      <c r="I263" s="462"/>
      <c r="J263" s="462"/>
      <c r="K263" s="462"/>
    </row>
    <row r="264" spans="1:11" ht="15">
      <c r="A264" s="165"/>
      <c r="B264" s="165"/>
      <c r="C264" s="165"/>
      <c r="D264" s="165"/>
      <c r="H264" s="480"/>
      <c r="I264" s="462"/>
      <c r="J264" s="462"/>
      <c r="K264" s="462"/>
    </row>
    <row r="265" spans="1:11">
      <c r="A265" s="165"/>
      <c r="B265" s="165"/>
      <c r="C265" s="165"/>
      <c r="D265" s="165"/>
      <c r="H265" s="481"/>
      <c r="I265" s="462"/>
      <c r="J265" s="462"/>
      <c r="K265" s="462"/>
    </row>
    <row r="266" spans="1:11">
      <c r="A266" s="165"/>
      <c r="B266" s="165"/>
      <c r="C266" s="165"/>
      <c r="D266" s="165"/>
      <c r="F266" s="462"/>
      <c r="G266" s="462"/>
      <c r="H266" s="462"/>
      <c r="I266" s="462"/>
      <c r="J266" s="462"/>
      <c r="K266" s="462"/>
    </row>
    <row r="267" spans="1:11">
      <c r="A267" s="165"/>
      <c r="B267" s="165"/>
      <c r="C267" s="165"/>
      <c r="D267" s="165"/>
      <c r="H267" s="481"/>
      <c r="I267" s="462"/>
      <c r="J267" s="462"/>
      <c r="K267" s="462"/>
    </row>
    <row r="268" spans="1:11">
      <c r="A268" s="165"/>
      <c r="B268" s="165"/>
      <c r="C268" s="165"/>
      <c r="D268" s="165"/>
    </row>
    <row r="269" spans="1:11">
      <c r="A269" s="165"/>
      <c r="B269" s="165"/>
      <c r="C269" s="165"/>
      <c r="D269" s="165"/>
      <c r="F269" s="464"/>
      <c r="G269" s="464"/>
      <c r="H269" s="464"/>
    </row>
    <row r="270" spans="1:11">
      <c r="A270" s="165"/>
      <c r="B270" s="165"/>
      <c r="C270" s="165"/>
      <c r="D270" s="165"/>
      <c r="F270" s="464"/>
      <c r="G270" s="464"/>
      <c r="H270" s="464"/>
    </row>
    <row r="271" spans="1:11">
      <c r="A271" s="165"/>
      <c r="B271" s="165"/>
      <c r="C271" s="165"/>
      <c r="D271" s="165"/>
      <c r="F271" s="464"/>
      <c r="G271" s="464"/>
      <c r="H271" s="464"/>
    </row>
    <row r="272" spans="1:11" ht="20.100000000000001" customHeight="1">
      <c r="A272" s="566" t="s">
        <v>647</v>
      </c>
      <c r="B272" s="264"/>
      <c r="C272" s="264"/>
      <c r="D272" s="264"/>
      <c r="E272" s="264"/>
    </row>
    <row r="273" spans="1:24" s="88" customFormat="1" ht="15" customHeight="1">
      <c r="A273" s="249" t="s">
        <v>370</v>
      </c>
      <c r="B273" s="274"/>
      <c r="C273" s="274"/>
      <c r="D273" s="274"/>
      <c r="E273" s="274"/>
      <c r="F273" s="361"/>
      <c r="G273" s="361"/>
      <c r="H273" s="361"/>
      <c r="I273" s="361"/>
      <c r="J273" s="361"/>
      <c r="K273" s="361"/>
      <c r="L273" s="361"/>
      <c r="M273" s="361"/>
      <c r="N273" s="361"/>
      <c r="O273" s="361"/>
      <c r="P273" s="361"/>
      <c r="Q273" s="361"/>
      <c r="R273" s="361"/>
      <c r="S273" s="361"/>
      <c r="T273" s="361"/>
      <c r="U273" s="361"/>
      <c r="V273" s="361"/>
      <c r="W273" s="361"/>
      <c r="X273" s="361"/>
    </row>
    <row r="274" spans="1:24" s="141" customFormat="1" ht="27" customHeight="1">
      <c r="A274" s="26" t="s">
        <v>233</v>
      </c>
      <c r="B274" s="27">
        <v>2005</v>
      </c>
      <c r="C274" s="27">
        <v>2009</v>
      </c>
      <c r="D274" s="693" t="s">
        <v>898</v>
      </c>
      <c r="E274" s="693" t="s">
        <v>899</v>
      </c>
      <c r="F274" s="278"/>
      <c r="G274" s="278"/>
      <c r="H274" s="278"/>
      <c r="I274" s="278"/>
      <c r="J274" s="278"/>
      <c r="K274" s="278"/>
      <c r="L274" s="278"/>
      <c r="M274" s="278"/>
      <c r="N274" s="278"/>
      <c r="O274" s="278"/>
      <c r="P274" s="278"/>
      <c r="Q274" s="278"/>
      <c r="R274" s="278"/>
      <c r="S274" s="278"/>
      <c r="T274" s="278"/>
      <c r="U274" s="278"/>
      <c r="V274" s="278"/>
      <c r="W274" s="278"/>
      <c r="X274" s="278"/>
    </row>
    <row r="275" spans="1:24" s="141" customFormat="1" ht="27" customHeight="1">
      <c r="A275" s="43" t="s">
        <v>234</v>
      </c>
      <c r="B275" s="251">
        <v>47277.740800000007</v>
      </c>
      <c r="C275" s="251">
        <v>155504.88633247235</v>
      </c>
      <c r="D275" s="694">
        <v>177466.45771184479</v>
      </c>
      <c r="E275" s="694">
        <v>199001.02266193836</v>
      </c>
      <c r="F275" s="278"/>
      <c r="G275" s="278"/>
      <c r="H275" s="278"/>
      <c r="I275" s="278"/>
      <c r="J275" s="278"/>
      <c r="K275" s="278"/>
      <c r="L275" s="278"/>
      <c r="M275" s="278"/>
      <c r="N275" s="278"/>
      <c r="O275" s="278"/>
      <c r="P275" s="278"/>
      <c r="Q275" s="278"/>
      <c r="R275" s="278"/>
      <c r="S275" s="278"/>
      <c r="T275" s="278"/>
      <c r="U275" s="278"/>
      <c r="V275" s="278"/>
      <c r="W275" s="278"/>
      <c r="X275" s="278"/>
    </row>
    <row r="276" spans="1:24" s="141" customFormat="1" ht="27" customHeight="1">
      <c r="A276" s="190" t="s">
        <v>623</v>
      </c>
      <c r="B276" s="252">
        <v>499.89217211047531</v>
      </c>
      <c r="C276" s="252">
        <v>501.15966150000003</v>
      </c>
      <c r="D276" s="695">
        <v>511.47397296822072</v>
      </c>
      <c r="E276" s="695">
        <v>515.96765391511622</v>
      </c>
      <c r="F276" s="465"/>
      <c r="G276" s="465"/>
      <c r="H276" s="465"/>
      <c r="I276" s="279"/>
      <c r="J276" s="279"/>
      <c r="K276" s="279"/>
      <c r="L276" s="278"/>
      <c r="M276" s="278"/>
      <c r="N276" s="278"/>
      <c r="O276" s="278"/>
      <c r="P276" s="278"/>
      <c r="Q276" s="278"/>
      <c r="R276" s="278"/>
      <c r="S276" s="278"/>
      <c r="T276" s="278"/>
      <c r="U276" s="278"/>
      <c r="V276" s="278"/>
      <c r="W276" s="278"/>
      <c r="X276" s="278"/>
    </row>
    <row r="277" spans="1:24" s="141" customFormat="1" ht="27" customHeight="1">
      <c r="A277" s="190" t="s">
        <v>751</v>
      </c>
      <c r="B277" s="252">
        <v>7245.6342000000004</v>
      </c>
      <c r="C277" s="252">
        <v>33930.366823249999</v>
      </c>
      <c r="D277" s="695">
        <v>43728.22647339118</v>
      </c>
      <c r="E277" s="695">
        <v>48793.08566262501</v>
      </c>
      <c r="F277" s="465"/>
      <c r="G277" s="465"/>
      <c r="H277" s="465"/>
      <c r="I277" s="279"/>
      <c r="J277" s="279"/>
      <c r="K277" s="279"/>
      <c r="L277" s="278"/>
      <c r="M277" s="278"/>
      <c r="N277" s="278"/>
      <c r="O277" s="278"/>
      <c r="P277" s="278"/>
      <c r="Q277" s="278"/>
      <c r="R277" s="278"/>
      <c r="S277" s="278"/>
      <c r="T277" s="278"/>
      <c r="U277" s="278"/>
      <c r="V277" s="278"/>
      <c r="W277" s="278"/>
      <c r="X277" s="278"/>
    </row>
    <row r="278" spans="1:24" s="141" customFormat="1" ht="27" customHeight="1">
      <c r="A278" s="190" t="s">
        <v>79</v>
      </c>
      <c r="B278" s="252">
        <v>8630.676236514737</v>
      </c>
      <c r="C278" s="252">
        <v>25608.952412301387</v>
      </c>
      <c r="D278" s="695">
        <v>28281.789652064093</v>
      </c>
      <c r="E278" s="695">
        <v>34394.936286332988</v>
      </c>
      <c r="F278" s="465"/>
      <c r="G278" s="465"/>
      <c r="H278" s="465"/>
      <c r="I278" s="279"/>
      <c r="J278" s="279"/>
      <c r="K278" s="279"/>
      <c r="L278" s="278"/>
      <c r="M278" s="278"/>
      <c r="N278" s="278"/>
      <c r="O278" s="278"/>
      <c r="P278" s="278"/>
      <c r="Q278" s="278"/>
      <c r="R278" s="278"/>
      <c r="S278" s="278"/>
      <c r="T278" s="278"/>
      <c r="U278" s="278"/>
      <c r="V278" s="278"/>
      <c r="W278" s="278"/>
      <c r="X278" s="278"/>
    </row>
    <row r="279" spans="1:24" s="141" customFormat="1" ht="27" customHeight="1">
      <c r="A279" s="190" t="s">
        <v>624</v>
      </c>
      <c r="B279" s="252">
        <v>5900.4741910049261</v>
      </c>
      <c r="C279" s="252">
        <v>16253.208494</v>
      </c>
      <c r="D279" s="695">
        <v>18281.648933318233</v>
      </c>
      <c r="E279" s="695">
        <v>20937.303229378322</v>
      </c>
      <c r="F279" s="465"/>
      <c r="G279" s="465"/>
      <c r="H279" s="465"/>
      <c r="I279" s="279"/>
      <c r="J279" s="279"/>
      <c r="K279" s="279"/>
      <c r="L279" s="278"/>
      <c r="M279" s="278"/>
      <c r="N279" s="278"/>
      <c r="O279" s="278"/>
      <c r="P279" s="278"/>
      <c r="Q279" s="278"/>
      <c r="R279" s="278"/>
      <c r="S279" s="278"/>
      <c r="T279" s="278"/>
      <c r="U279" s="278"/>
      <c r="V279" s="278"/>
      <c r="W279" s="278"/>
      <c r="X279" s="278"/>
    </row>
    <row r="280" spans="1:24" s="141" customFormat="1" ht="27" customHeight="1">
      <c r="A280" s="190" t="s">
        <v>80</v>
      </c>
      <c r="B280" s="252">
        <v>1985</v>
      </c>
      <c r="C280" s="252">
        <v>4712.6139438700529</v>
      </c>
      <c r="D280" s="695">
        <v>4808.7536529645458</v>
      </c>
      <c r="E280" s="695">
        <v>4861.6499431471548</v>
      </c>
      <c r="F280" s="465"/>
      <c r="G280" s="465"/>
      <c r="H280" s="465"/>
      <c r="I280" s="279"/>
      <c r="J280" s="279"/>
      <c r="K280" s="279"/>
      <c r="L280" s="278"/>
      <c r="M280" s="278"/>
      <c r="N280" s="278"/>
      <c r="O280" s="278"/>
      <c r="P280" s="278"/>
      <c r="Q280" s="278"/>
      <c r="R280" s="278"/>
      <c r="S280" s="278"/>
      <c r="T280" s="278"/>
      <c r="U280" s="278"/>
      <c r="V280" s="278"/>
      <c r="W280" s="278"/>
      <c r="X280" s="278"/>
    </row>
    <row r="281" spans="1:24" s="141" customFormat="1" ht="27" customHeight="1">
      <c r="A281" s="190" t="s">
        <v>625</v>
      </c>
      <c r="B281" s="252">
        <v>1107.1960581752282</v>
      </c>
      <c r="C281" s="252">
        <v>1591.1110078914282</v>
      </c>
      <c r="D281" s="695">
        <v>1676.0178985704524</v>
      </c>
      <c r="E281" s="695">
        <v>1773.7551476019858</v>
      </c>
      <c r="F281" s="465"/>
      <c r="G281" s="465"/>
      <c r="H281" s="465"/>
      <c r="I281" s="279"/>
      <c r="J281" s="279"/>
      <c r="K281" s="279"/>
      <c r="L281" s="278"/>
      <c r="M281" s="278"/>
      <c r="N281" s="278"/>
      <c r="O281" s="278"/>
      <c r="P281" s="278"/>
      <c r="Q281" s="278"/>
      <c r="R281" s="278"/>
      <c r="S281" s="278"/>
      <c r="T281" s="278"/>
      <c r="U281" s="278"/>
      <c r="V281" s="278"/>
      <c r="W281" s="278"/>
      <c r="X281" s="278"/>
    </row>
    <row r="282" spans="1:24" s="141" customFormat="1" ht="27" customHeight="1">
      <c r="A282" s="190" t="s">
        <v>626</v>
      </c>
      <c r="B282" s="252">
        <v>5191.922649646147</v>
      </c>
      <c r="C282" s="252">
        <v>10448.259304761865</v>
      </c>
      <c r="D282" s="695">
        <v>11300.821738669481</v>
      </c>
      <c r="E282" s="695">
        <v>12884.747491089316</v>
      </c>
      <c r="F282" s="465"/>
      <c r="G282" s="465"/>
      <c r="H282" s="465"/>
      <c r="I282" s="279"/>
      <c r="J282" s="279"/>
      <c r="K282" s="279"/>
      <c r="L282" s="278"/>
      <c r="M282" s="278"/>
      <c r="N282" s="278"/>
      <c r="O282" s="278"/>
      <c r="P282" s="278"/>
      <c r="Q282" s="278"/>
      <c r="R282" s="278"/>
      <c r="S282" s="278"/>
      <c r="T282" s="278"/>
      <c r="U282" s="278"/>
      <c r="V282" s="278"/>
      <c r="W282" s="278"/>
      <c r="X282" s="278"/>
    </row>
    <row r="283" spans="1:24" s="141" customFormat="1" ht="27" customHeight="1">
      <c r="A283" s="190" t="s">
        <v>813</v>
      </c>
      <c r="B283" s="252">
        <v>3642.2080000000001</v>
      </c>
      <c r="C283" s="252">
        <v>1455.5056197716592</v>
      </c>
      <c r="D283" s="695">
        <v>1522.4588782811556</v>
      </c>
      <c r="E283" s="695">
        <v>1575.2434853983059</v>
      </c>
      <c r="F283" s="465"/>
      <c r="G283" s="465"/>
      <c r="H283" s="465"/>
      <c r="I283" s="279"/>
      <c r="J283" s="279"/>
      <c r="K283" s="279"/>
      <c r="L283" s="278"/>
      <c r="M283" s="278"/>
      <c r="N283" s="278"/>
      <c r="O283" s="278"/>
      <c r="P283" s="278"/>
      <c r="Q283" s="278"/>
      <c r="R283" s="278"/>
      <c r="S283" s="278"/>
      <c r="T283" s="278"/>
      <c r="U283" s="278"/>
      <c r="V283" s="278"/>
      <c r="W283" s="278"/>
      <c r="X283" s="278"/>
    </row>
    <row r="284" spans="1:24" s="141" customFormat="1" ht="27" customHeight="1">
      <c r="A284" s="190" t="s">
        <v>627</v>
      </c>
      <c r="B284" s="252">
        <v>828.1037675121861</v>
      </c>
      <c r="C284" s="252">
        <v>1724.0620212134459</v>
      </c>
      <c r="D284" s="695">
        <v>1902.3883879418445</v>
      </c>
      <c r="E284" s="695">
        <v>1486.9349554942091</v>
      </c>
      <c r="F284" s="465"/>
      <c r="G284" s="465"/>
      <c r="H284" s="465"/>
      <c r="I284" s="279"/>
      <c r="J284" s="279"/>
      <c r="K284" s="279"/>
      <c r="L284" s="278"/>
      <c r="M284" s="278"/>
      <c r="N284" s="278"/>
      <c r="O284" s="278"/>
      <c r="P284" s="278"/>
      <c r="Q284" s="278"/>
      <c r="R284" s="278"/>
      <c r="S284" s="278"/>
      <c r="T284" s="278"/>
      <c r="U284" s="278"/>
      <c r="V284" s="278"/>
      <c r="W284" s="278"/>
      <c r="X284" s="278"/>
    </row>
    <row r="285" spans="1:24" s="141" customFormat="1" ht="27" customHeight="1">
      <c r="A285" s="190" t="s">
        <v>628</v>
      </c>
      <c r="B285" s="252">
        <v>630</v>
      </c>
      <c r="C285" s="252">
        <v>3602.516663399821</v>
      </c>
      <c r="D285" s="695">
        <v>3724.6393873097518</v>
      </c>
      <c r="E285" s="695">
        <v>3804.0506453294061</v>
      </c>
      <c r="F285" s="465"/>
      <c r="G285" s="465"/>
      <c r="H285" s="465"/>
      <c r="I285" s="279"/>
      <c r="J285" s="279"/>
      <c r="K285" s="279"/>
      <c r="L285" s="278"/>
      <c r="M285" s="278"/>
      <c r="N285" s="278"/>
      <c r="O285" s="278"/>
      <c r="P285" s="278"/>
      <c r="Q285" s="278"/>
      <c r="R285" s="278"/>
      <c r="S285" s="278"/>
      <c r="T285" s="278"/>
      <c r="U285" s="278"/>
      <c r="V285" s="278"/>
      <c r="W285" s="278"/>
      <c r="X285" s="278"/>
    </row>
    <row r="286" spans="1:24" s="141" customFormat="1" ht="27" customHeight="1">
      <c r="A286" s="190" t="s">
        <v>629</v>
      </c>
      <c r="B286" s="252">
        <v>899.31184793000159</v>
      </c>
      <c r="C286" s="252">
        <v>12776.20807336265</v>
      </c>
      <c r="D286" s="695">
        <v>13611.772081360567</v>
      </c>
      <c r="E286" s="695">
        <v>13035.452797788112</v>
      </c>
      <c r="F286" s="465"/>
      <c r="G286" s="465"/>
      <c r="H286" s="465"/>
      <c r="I286" s="279"/>
      <c r="J286" s="279"/>
      <c r="K286" s="279"/>
      <c r="L286" s="278"/>
      <c r="M286" s="278"/>
      <c r="N286" s="278"/>
      <c r="O286" s="278"/>
      <c r="P286" s="278"/>
      <c r="Q286" s="278"/>
      <c r="R286" s="278"/>
      <c r="S286" s="278"/>
      <c r="T286" s="278"/>
      <c r="U286" s="278"/>
      <c r="V286" s="278"/>
      <c r="W286" s="278"/>
      <c r="X286" s="278"/>
    </row>
    <row r="287" spans="1:24" s="141" customFormat="1" ht="27" customHeight="1">
      <c r="A287" s="190" t="s">
        <v>630</v>
      </c>
      <c r="B287" s="252">
        <v>514.32616895943397</v>
      </c>
      <c r="C287" s="252">
        <v>1292.5777786414528</v>
      </c>
      <c r="D287" s="695">
        <v>1370.4387564664553</v>
      </c>
      <c r="E287" s="695">
        <v>1427.5668732981001</v>
      </c>
      <c r="F287" s="465"/>
      <c r="G287" s="465"/>
      <c r="H287" s="465"/>
      <c r="I287" s="279"/>
      <c r="J287" s="279"/>
      <c r="K287" s="279"/>
      <c r="L287" s="278"/>
      <c r="M287" s="278"/>
      <c r="N287" s="278"/>
      <c r="O287" s="278"/>
      <c r="P287" s="278"/>
      <c r="Q287" s="278"/>
      <c r="R287" s="278"/>
      <c r="S287" s="278"/>
      <c r="T287" s="278"/>
      <c r="U287" s="278"/>
      <c r="V287" s="278"/>
      <c r="W287" s="278"/>
      <c r="X287" s="278"/>
    </row>
    <row r="288" spans="1:24" s="141" customFormat="1" ht="27" customHeight="1">
      <c r="A288" s="190" t="s">
        <v>631</v>
      </c>
      <c r="B288" s="252">
        <v>1270.5342474234121</v>
      </c>
      <c r="C288" s="252">
        <v>2009.1294439231365</v>
      </c>
      <c r="D288" s="695">
        <v>2139.5033007134816</v>
      </c>
      <c r="E288" s="695">
        <v>2248.7829074294659</v>
      </c>
      <c r="F288" s="465"/>
      <c r="G288" s="465"/>
      <c r="H288" s="465"/>
      <c r="I288" s="279"/>
      <c r="J288" s="279"/>
      <c r="K288" s="279"/>
      <c r="L288" s="278"/>
      <c r="M288" s="278"/>
      <c r="N288" s="278"/>
      <c r="O288" s="278"/>
      <c r="P288" s="278"/>
      <c r="Q288" s="278"/>
      <c r="R288" s="278"/>
      <c r="S288" s="278"/>
      <c r="T288" s="278"/>
      <c r="U288" s="278"/>
      <c r="V288" s="278"/>
      <c r="W288" s="278"/>
      <c r="X288" s="278"/>
    </row>
    <row r="289" spans="1:24" s="141" customFormat="1" ht="27" customHeight="1">
      <c r="A289" s="190" t="s">
        <v>632</v>
      </c>
      <c r="B289" s="252">
        <v>7465.8541999999998</v>
      </c>
      <c r="C289" s="252">
        <v>37215.469845029998</v>
      </c>
      <c r="D289" s="695">
        <v>42053.480924883894</v>
      </c>
      <c r="E289" s="695">
        <v>48284.453369078488</v>
      </c>
      <c r="F289" s="465"/>
      <c r="G289" s="465"/>
      <c r="H289" s="465"/>
      <c r="I289" s="279"/>
      <c r="J289" s="279"/>
      <c r="K289" s="279"/>
      <c r="L289" s="278"/>
      <c r="M289" s="278"/>
      <c r="N289" s="278"/>
      <c r="O289" s="278"/>
      <c r="P289" s="278"/>
      <c r="Q289" s="278"/>
      <c r="R289" s="278"/>
      <c r="S289" s="278"/>
      <c r="T289" s="278"/>
      <c r="U289" s="278"/>
      <c r="V289" s="278"/>
      <c r="W289" s="278"/>
      <c r="X289" s="278"/>
    </row>
    <row r="290" spans="1:24" s="141" customFormat="1" ht="27" customHeight="1">
      <c r="A290" s="190" t="s">
        <v>167</v>
      </c>
      <c r="B290" s="252">
        <v>543.5740583578505</v>
      </c>
      <c r="C290" s="252">
        <v>997.46515471423447</v>
      </c>
      <c r="D290" s="695">
        <v>1058.1079595642261</v>
      </c>
      <c r="E290" s="695">
        <v>1455.1307537869041</v>
      </c>
      <c r="F290" s="465"/>
      <c r="G290" s="465"/>
      <c r="H290" s="465"/>
      <c r="I290" s="279"/>
      <c r="J290" s="279"/>
      <c r="K290" s="279"/>
      <c r="L290" s="278"/>
      <c r="M290" s="278"/>
      <c r="N290" s="278"/>
      <c r="O290" s="278"/>
      <c r="P290" s="278"/>
      <c r="Q290" s="278"/>
      <c r="R290" s="278"/>
      <c r="S290" s="278"/>
      <c r="T290" s="278"/>
      <c r="U290" s="278"/>
      <c r="V290" s="278"/>
      <c r="W290" s="278"/>
      <c r="X290" s="278"/>
    </row>
    <row r="291" spans="1:24" s="141" customFormat="1" ht="27" customHeight="1">
      <c r="A291" s="190" t="s">
        <v>633</v>
      </c>
      <c r="B291" s="252">
        <v>900.21205234667696</v>
      </c>
      <c r="C291" s="252">
        <v>1278.6380928790479</v>
      </c>
      <c r="D291" s="695">
        <v>1379.9336982789978</v>
      </c>
      <c r="E291" s="695">
        <v>1401.2093443923084</v>
      </c>
      <c r="F291" s="465"/>
      <c r="G291" s="465"/>
      <c r="H291" s="465"/>
      <c r="I291" s="279"/>
      <c r="J291" s="279"/>
      <c r="K291" s="279"/>
      <c r="L291" s="278"/>
      <c r="M291" s="278"/>
      <c r="N291" s="278"/>
      <c r="O291" s="278"/>
      <c r="P291" s="278"/>
      <c r="Q291" s="278"/>
      <c r="R291" s="278"/>
      <c r="S291" s="278"/>
      <c r="T291" s="278"/>
      <c r="U291" s="278"/>
      <c r="V291" s="278"/>
      <c r="W291" s="278"/>
      <c r="X291" s="278"/>
    </row>
    <row r="292" spans="1:24" s="141" customFormat="1" ht="27" customHeight="1">
      <c r="A292" s="190" t="s">
        <v>634</v>
      </c>
      <c r="B292" s="252">
        <v>22.820950018924943</v>
      </c>
      <c r="C292" s="252">
        <v>107.64199196215569</v>
      </c>
      <c r="D292" s="695">
        <v>115.00201509822875</v>
      </c>
      <c r="E292" s="695">
        <v>120.7521158531402</v>
      </c>
      <c r="F292" s="465"/>
      <c r="G292" s="465"/>
      <c r="H292" s="465"/>
      <c r="I292" s="279"/>
      <c r="J292" s="279"/>
      <c r="K292" s="279"/>
      <c r="L292" s="278"/>
      <c r="M292" s="278"/>
      <c r="N292" s="278"/>
      <c r="O292" s="278"/>
      <c r="P292" s="278"/>
      <c r="Q292" s="278"/>
      <c r="R292" s="278"/>
      <c r="S292" s="278"/>
      <c r="T292" s="278"/>
      <c r="U292" s="278"/>
      <c r="V292" s="278"/>
      <c r="W292" s="278"/>
      <c r="X292" s="278"/>
    </row>
    <row r="293" spans="1:24" s="141" customFormat="1" ht="27" customHeight="1">
      <c r="A293" s="189" t="s">
        <v>635</v>
      </c>
      <c r="B293" s="269">
        <v>0</v>
      </c>
      <c r="C293" s="269">
        <v>0</v>
      </c>
      <c r="D293" s="703">
        <v>0</v>
      </c>
      <c r="E293" s="703">
        <v>0</v>
      </c>
      <c r="F293" s="465"/>
      <c r="G293" s="465"/>
      <c r="H293" s="465"/>
      <c r="I293" s="279"/>
      <c r="J293" s="279"/>
      <c r="K293" s="279"/>
      <c r="L293" s="278"/>
      <c r="M293" s="278"/>
      <c r="N293" s="278"/>
      <c r="O293" s="278"/>
      <c r="P293" s="278"/>
      <c r="Q293" s="278"/>
      <c r="R293" s="278"/>
      <c r="S293" s="278"/>
      <c r="T293" s="278"/>
      <c r="U293" s="278"/>
      <c r="V293" s="278"/>
      <c r="W293" s="278"/>
      <c r="X293" s="278"/>
    </row>
    <row r="294" spans="1:24" s="88" customFormat="1" ht="15" customHeight="1">
      <c r="A294" s="138" t="s">
        <v>231</v>
      </c>
      <c r="B294" s="138"/>
      <c r="C294" s="138"/>
      <c r="D294" s="138"/>
      <c r="E294" s="138"/>
      <c r="F294" s="362"/>
      <c r="G294" s="362"/>
      <c r="H294" s="362"/>
      <c r="I294" s="470"/>
      <c r="J294" s="470"/>
      <c r="K294" s="470"/>
      <c r="L294" s="361"/>
      <c r="M294" s="361"/>
      <c r="N294" s="361"/>
      <c r="O294" s="361"/>
      <c r="P294" s="361"/>
      <c r="Q294" s="361"/>
      <c r="R294" s="361"/>
      <c r="S294" s="361"/>
      <c r="T294" s="361"/>
      <c r="U294" s="361"/>
      <c r="V294" s="361"/>
      <c r="W294" s="361"/>
      <c r="X294" s="361"/>
    </row>
    <row r="295" spans="1:24" s="88" customFormat="1" ht="15" customHeight="1">
      <c r="A295" s="30" t="s">
        <v>526</v>
      </c>
      <c r="B295" s="272"/>
      <c r="C295" s="272"/>
      <c r="D295" s="272"/>
      <c r="E295" s="273"/>
      <c r="F295" s="361"/>
      <c r="G295" s="361"/>
      <c r="H295" s="361"/>
      <c r="I295" s="361"/>
      <c r="J295" s="361"/>
      <c r="K295" s="361"/>
      <c r="L295" s="361"/>
      <c r="M295" s="361"/>
      <c r="N295" s="361"/>
      <c r="O295" s="361"/>
      <c r="P295" s="361"/>
      <c r="Q295" s="361"/>
      <c r="R295" s="361"/>
      <c r="S295" s="361"/>
      <c r="T295" s="361"/>
      <c r="U295" s="361"/>
      <c r="V295" s="361"/>
      <c r="W295" s="361"/>
      <c r="X295" s="361"/>
    </row>
    <row r="296" spans="1:24" s="88" customFormat="1" ht="15" customHeight="1">
      <c r="A296" s="30"/>
      <c r="B296" s="138"/>
      <c r="C296" s="138"/>
      <c r="D296" s="138"/>
      <c r="E296" s="138"/>
      <c r="F296" s="466"/>
      <c r="G296" s="466"/>
      <c r="H296" s="466"/>
      <c r="I296" s="361"/>
      <c r="J296" s="361"/>
      <c r="K296" s="361"/>
      <c r="L296" s="361"/>
      <c r="M296" s="361"/>
      <c r="N296" s="361"/>
      <c r="O296" s="361"/>
      <c r="P296" s="361"/>
      <c r="Q296" s="361"/>
      <c r="R296" s="361"/>
      <c r="S296" s="361"/>
      <c r="T296" s="361"/>
      <c r="U296" s="361"/>
      <c r="V296" s="361"/>
      <c r="W296" s="361"/>
      <c r="X296" s="361"/>
    </row>
    <row r="297" spans="1:24" ht="20.100000000000001" customHeight="1">
      <c r="A297" s="566" t="s">
        <v>764</v>
      </c>
      <c r="B297" s="151"/>
      <c r="C297" s="151"/>
      <c r="D297" s="151"/>
      <c r="E297" s="151"/>
    </row>
    <row r="298" spans="1:24" s="88" customFormat="1" ht="15" customHeight="1">
      <c r="A298" s="249" t="s">
        <v>260</v>
      </c>
      <c r="B298" s="274"/>
      <c r="C298" s="274"/>
      <c r="D298" s="274"/>
      <c r="E298" s="274"/>
      <c r="F298" s="361"/>
      <c r="G298" s="361"/>
      <c r="H298" s="361"/>
      <c r="I298" s="361"/>
      <c r="J298" s="361"/>
      <c r="K298" s="361"/>
      <c r="L298" s="361"/>
      <c r="M298" s="361"/>
      <c r="N298" s="361"/>
      <c r="O298" s="361"/>
      <c r="P298" s="361"/>
      <c r="Q298" s="361"/>
      <c r="R298" s="361"/>
      <c r="S298" s="361"/>
      <c r="T298" s="361"/>
      <c r="U298" s="361"/>
      <c r="V298" s="361"/>
      <c r="W298" s="361"/>
      <c r="X298" s="361"/>
    </row>
    <row r="299" spans="1:24" s="141" customFormat="1" ht="27" customHeight="1">
      <c r="A299" s="26" t="s">
        <v>233</v>
      </c>
      <c r="B299" s="27">
        <v>2005</v>
      </c>
      <c r="C299" s="27">
        <v>2009</v>
      </c>
      <c r="D299" s="693" t="s">
        <v>898</v>
      </c>
      <c r="E299" s="693" t="s">
        <v>899</v>
      </c>
      <c r="F299" s="278"/>
      <c r="G299" s="278"/>
      <c r="H299" s="278"/>
      <c r="I299" s="278"/>
      <c r="J299" s="278"/>
      <c r="K299" s="278"/>
      <c r="L299" s="278"/>
      <c r="M299" s="278"/>
      <c r="N299" s="278"/>
      <c r="O299" s="278"/>
      <c r="P299" s="278"/>
      <c r="Q299" s="278"/>
      <c r="R299" s="278"/>
      <c r="S299" s="278"/>
      <c r="T299" s="278"/>
      <c r="U299" s="278"/>
      <c r="V299" s="278"/>
      <c r="W299" s="278"/>
      <c r="X299" s="278"/>
    </row>
    <row r="300" spans="1:24" s="141" customFormat="1" ht="27" customHeight="1">
      <c r="A300" s="43" t="s">
        <v>234</v>
      </c>
      <c r="B300" s="270">
        <v>100</v>
      </c>
      <c r="C300" s="270">
        <v>100</v>
      </c>
      <c r="D300" s="701">
        <v>100</v>
      </c>
      <c r="E300" s="701">
        <v>100</v>
      </c>
      <c r="F300" s="278"/>
      <c r="G300" s="278"/>
      <c r="H300" s="278"/>
      <c r="I300" s="278"/>
      <c r="J300" s="278"/>
      <c r="K300" s="278"/>
      <c r="L300" s="278"/>
      <c r="M300" s="278"/>
      <c r="N300" s="278"/>
      <c r="O300" s="278"/>
      <c r="P300" s="278"/>
      <c r="Q300" s="278"/>
      <c r="R300" s="278"/>
      <c r="S300" s="278"/>
      <c r="T300" s="278"/>
      <c r="U300" s="278"/>
      <c r="V300" s="278"/>
      <c r="W300" s="278"/>
      <c r="X300" s="278"/>
    </row>
    <row r="301" spans="1:24" s="141" customFormat="1" ht="27" customHeight="1">
      <c r="A301" s="190" t="s">
        <v>623</v>
      </c>
      <c r="B301" s="174">
        <v>1.0573520723529903</v>
      </c>
      <c r="C301" s="174">
        <v>0.32227904429222326</v>
      </c>
      <c r="D301" s="702">
        <v>0.28820881397131926</v>
      </c>
      <c r="E301" s="702">
        <v>0.25927889566258094</v>
      </c>
      <c r="F301" s="465"/>
      <c r="G301" s="465"/>
      <c r="H301" s="465"/>
      <c r="I301" s="279"/>
      <c r="J301" s="279"/>
      <c r="K301" s="279"/>
      <c r="L301" s="278"/>
      <c r="M301" s="278"/>
      <c r="N301" s="278"/>
      <c r="O301" s="278"/>
      <c r="P301" s="278"/>
      <c r="Q301" s="278"/>
      <c r="R301" s="278"/>
      <c r="S301" s="278"/>
      <c r="T301" s="278"/>
      <c r="U301" s="278"/>
      <c r="V301" s="278"/>
      <c r="W301" s="278"/>
      <c r="X301" s="278"/>
    </row>
    <row r="302" spans="1:24" s="141" customFormat="1" ht="27" customHeight="1">
      <c r="A302" s="190" t="s">
        <v>751</v>
      </c>
      <c r="B302" s="174">
        <v>15.325677744736904</v>
      </c>
      <c r="C302" s="174">
        <v>21.819485948953556</v>
      </c>
      <c r="D302" s="702">
        <v>24.640276837211356</v>
      </c>
      <c r="E302" s="702">
        <v>24.519012520611206</v>
      </c>
      <c r="F302" s="465"/>
      <c r="G302" s="465"/>
      <c r="H302" s="465"/>
      <c r="I302" s="279"/>
      <c r="J302" s="279"/>
      <c r="K302" s="279"/>
      <c r="L302" s="278"/>
      <c r="M302" s="278"/>
      <c r="N302" s="278"/>
      <c r="O302" s="278"/>
      <c r="P302" s="278"/>
      <c r="Q302" s="278"/>
      <c r="R302" s="278"/>
      <c r="S302" s="278"/>
      <c r="T302" s="278"/>
      <c r="U302" s="278"/>
      <c r="V302" s="278"/>
      <c r="W302" s="278"/>
      <c r="X302" s="278"/>
    </row>
    <row r="303" spans="1:24" s="141" customFormat="1" ht="27" customHeight="1">
      <c r="A303" s="190" t="s">
        <v>79</v>
      </c>
      <c r="B303" s="174">
        <v>18.255263662079926</v>
      </c>
      <c r="C303" s="174">
        <v>16.468262198236634</v>
      </c>
      <c r="D303" s="702">
        <v>15.936414135219682</v>
      </c>
      <c r="E303" s="702">
        <v>17.283798759548528</v>
      </c>
      <c r="F303" s="465"/>
      <c r="G303" s="465"/>
      <c r="H303" s="465"/>
      <c r="I303" s="279"/>
      <c r="J303" s="279"/>
      <c r="K303" s="279"/>
      <c r="L303" s="278"/>
      <c r="M303" s="278"/>
      <c r="N303" s="278"/>
      <c r="O303" s="278"/>
      <c r="P303" s="278"/>
      <c r="Q303" s="278"/>
      <c r="R303" s="278"/>
      <c r="S303" s="278"/>
      <c r="T303" s="278"/>
      <c r="U303" s="278"/>
      <c r="V303" s="278"/>
      <c r="W303" s="278"/>
      <c r="X303" s="278"/>
    </row>
    <row r="304" spans="1:24" s="141" customFormat="1" ht="27" customHeight="1">
      <c r="A304" s="190" t="s">
        <v>624</v>
      </c>
      <c r="B304" s="174">
        <v>12.480448708337869</v>
      </c>
      <c r="C304" s="174">
        <v>10.451895678217042</v>
      </c>
      <c r="D304" s="702">
        <v>10.301467200637118</v>
      </c>
      <c r="E304" s="702">
        <v>10.521203835694088</v>
      </c>
      <c r="F304" s="465"/>
      <c r="G304" s="465"/>
      <c r="H304" s="465"/>
      <c r="I304" s="279"/>
      <c r="J304" s="279"/>
      <c r="K304" s="279"/>
      <c r="L304" s="278"/>
      <c r="M304" s="278"/>
      <c r="N304" s="278"/>
      <c r="O304" s="278"/>
      <c r="P304" s="278"/>
      <c r="Q304" s="278"/>
      <c r="R304" s="278"/>
      <c r="S304" s="278"/>
      <c r="T304" s="278"/>
      <c r="U304" s="278"/>
      <c r="V304" s="278"/>
      <c r="W304" s="278"/>
      <c r="X304" s="278"/>
    </row>
    <row r="305" spans="1:24" s="141" customFormat="1" ht="27" customHeight="1">
      <c r="A305" s="190" t="s">
        <v>80</v>
      </c>
      <c r="B305" s="174">
        <v>4.1985931781241117</v>
      </c>
      <c r="C305" s="174">
        <v>3.0305246703273339</v>
      </c>
      <c r="D305" s="702">
        <v>2.7096690354706907</v>
      </c>
      <c r="E305" s="702">
        <v>2.443027617705309</v>
      </c>
      <c r="F305" s="465"/>
      <c r="G305" s="465"/>
      <c r="H305" s="465"/>
      <c r="I305" s="279"/>
      <c r="J305" s="279"/>
      <c r="K305" s="279"/>
      <c r="L305" s="278"/>
      <c r="M305" s="278"/>
      <c r="N305" s="278"/>
      <c r="O305" s="278"/>
      <c r="P305" s="278"/>
      <c r="Q305" s="278"/>
      <c r="R305" s="278"/>
      <c r="S305" s="278"/>
      <c r="T305" s="278"/>
      <c r="U305" s="278"/>
      <c r="V305" s="278"/>
      <c r="W305" s="278"/>
      <c r="X305" s="278"/>
    </row>
    <row r="306" spans="1:24" s="141" customFormat="1" ht="27" customHeight="1">
      <c r="A306" s="190" t="s">
        <v>625</v>
      </c>
      <c r="B306" s="174">
        <v>2.3418971368767858</v>
      </c>
      <c r="C306" s="174">
        <v>1.0231903610344457</v>
      </c>
      <c r="D306" s="702">
        <v>0.94441390231151756</v>
      </c>
      <c r="E306" s="702">
        <v>0.89132966447877482</v>
      </c>
      <c r="F306" s="465"/>
      <c r="G306" s="465"/>
      <c r="H306" s="465"/>
      <c r="I306" s="279"/>
      <c r="J306" s="279"/>
      <c r="K306" s="279"/>
      <c r="L306" s="278"/>
      <c r="M306" s="278"/>
      <c r="N306" s="278"/>
      <c r="O306" s="278"/>
      <c r="P306" s="278"/>
      <c r="Q306" s="278"/>
      <c r="R306" s="278"/>
      <c r="S306" s="278"/>
      <c r="T306" s="278"/>
      <c r="U306" s="278"/>
      <c r="V306" s="278"/>
      <c r="W306" s="278"/>
      <c r="X306" s="278"/>
    </row>
    <row r="307" spans="1:24" s="141" customFormat="1" ht="27" customHeight="1">
      <c r="A307" s="190" t="s">
        <v>626</v>
      </c>
      <c r="B307" s="174">
        <v>10.981748623754346</v>
      </c>
      <c r="C307" s="174">
        <v>6.7189266853154006</v>
      </c>
      <c r="D307" s="702">
        <v>6.3678634736817772</v>
      </c>
      <c r="E307" s="702">
        <v>6.4747142093726024</v>
      </c>
      <c r="F307" s="465"/>
      <c r="G307" s="465"/>
      <c r="H307" s="465"/>
      <c r="I307" s="279"/>
      <c r="J307" s="279"/>
      <c r="K307" s="279"/>
      <c r="L307" s="278"/>
      <c r="M307" s="278"/>
      <c r="N307" s="278"/>
      <c r="O307" s="278"/>
      <c r="P307" s="278"/>
      <c r="Q307" s="278"/>
      <c r="R307" s="278"/>
      <c r="S307" s="278"/>
      <c r="T307" s="278"/>
      <c r="U307" s="278"/>
      <c r="V307" s="278"/>
      <c r="W307" s="278"/>
      <c r="X307" s="278"/>
    </row>
    <row r="308" spans="1:24" s="141" customFormat="1" ht="27" customHeight="1">
      <c r="A308" s="190" t="s">
        <v>813</v>
      </c>
      <c r="B308" s="174">
        <v>7.7038537340599813</v>
      </c>
      <c r="C308" s="174">
        <v>0.93598706387898378</v>
      </c>
      <c r="D308" s="702">
        <v>0.85788542686370473</v>
      </c>
      <c r="E308" s="702">
        <v>0.79157557299306902</v>
      </c>
      <c r="F308" s="465"/>
      <c r="G308" s="465"/>
      <c r="H308" s="465"/>
      <c r="I308" s="279"/>
      <c r="J308" s="279"/>
      <c r="K308" s="279"/>
      <c r="L308" s="278"/>
      <c r="M308" s="278"/>
      <c r="N308" s="278"/>
      <c r="O308" s="278"/>
      <c r="P308" s="278"/>
      <c r="Q308" s="278"/>
      <c r="R308" s="278"/>
      <c r="S308" s="278"/>
      <c r="T308" s="278"/>
      <c r="U308" s="278"/>
      <c r="V308" s="278"/>
      <c r="W308" s="278"/>
      <c r="X308" s="278"/>
    </row>
    <row r="309" spans="1:24" s="141" customFormat="1" ht="27" customHeight="1">
      <c r="A309" s="190" t="s">
        <v>627</v>
      </c>
      <c r="B309" s="174">
        <v>1.7515722060733196</v>
      </c>
      <c r="C309" s="174">
        <v>1.1086867183886229</v>
      </c>
      <c r="D309" s="702">
        <v>1.0719706768649113</v>
      </c>
      <c r="E309" s="702">
        <v>0.74719965536066846</v>
      </c>
      <c r="F309" s="465"/>
      <c r="G309" s="465"/>
      <c r="H309" s="465"/>
      <c r="I309" s="279"/>
      <c r="J309" s="279"/>
      <c r="K309" s="279"/>
      <c r="L309" s="278"/>
      <c r="M309" s="278"/>
      <c r="N309" s="278"/>
      <c r="O309" s="278"/>
      <c r="P309" s="278"/>
      <c r="Q309" s="278"/>
      <c r="R309" s="278"/>
      <c r="S309" s="278"/>
      <c r="T309" s="278"/>
      <c r="U309" s="278"/>
      <c r="V309" s="278"/>
      <c r="W309" s="278"/>
      <c r="X309" s="278"/>
    </row>
    <row r="310" spans="1:24" s="141" customFormat="1" ht="27" customHeight="1">
      <c r="A310" s="190" t="s">
        <v>628</v>
      </c>
      <c r="B310" s="174">
        <v>1.3325509834852343</v>
      </c>
      <c r="C310" s="174">
        <v>2.3166581760637239</v>
      </c>
      <c r="D310" s="702">
        <v>2.0987849959554103</v>
      </c>
      <c r="E310" s="702">
        <v>1.911573415274203</v>
      </c>
      <c r="F310" s="465"/>
      <c r="G310" s="465"/>
      <c r="H310" s="465"/>
      <c r="I310" s="279"/>
      <c r="J310" s="279"/>
      <c r="K310" s="279"/>
      <c r="L310" s="278"/>
      <c r="M310" s="278"/>
      <c r="N310" s="278"/>
      <c r="O310" s="278"/>
      <c r="P310" s="278"/>
      <c r="Q310" s="278"/>
      <c r="R310" s="278"/>
      <c r="S310" s="278"/>
      <c r="T310" s="278"/>
      <c r="U310" s="278"/>
      <c r="V310" s="278"/>
      <c r="W310" s="278"/>
      <c r="X310" s="278"/>
    </row>
    <row r="311" spans="1:24" s="141" customFormat="1" ht="27" customHeight="1">
      <c r="A311" s="190" t="s">
        <v>629</v>
      </c>
      <c r="B311" s="174">
        <v>1.9021887101889636</v>
      </c>
      <c r="C311" s="174">
        <v>8.2159528068120498</v>
      </c>
      <c r="D311" s="702">
        <v>7.6700534043803508</v>
      </c>
      <c r="E311" s="702">
        <v>6.5504451300899369</v>
      </c>
      <c r="F311" s="465"/>
      <c r="G311" s="465"/>
      <c r="H311" s="465"/>
      <c r="I311" s="279"/>
      <c r="J311" s="279"/>
      <c r="K311" s="279"/>
      <c r="L311" s="278"/>
      <c r="M311" s="278"/>
      <c r="N311" s="278"/>
      <c r="O311" s="278"/>
      <c r="P311" s="278"/>
      <c r="Q311" s="278"/>
      <c r="R311" s="278"/>
      <c r="S311" s="278"/>
      <c r="T311" s="278"/>
      <c r="U311" s="278"/>
      <c r="V311" s="278"/>
      <c r="W311" s="278"/>
      <c r="X311" s="278"/>
    </row>
    <row r="312" spans="1:24" s="141" customFormat="1" ht="27" customHeight="1">
      <c r="A312" s="190" t="s">
        <v>630</v>
      </c>
      <c r="B312" s="174">
        <v>1.0878822893318834</v>
      </c>
      <c r="C312" s="174">
        <v>0.83121360950542578</v>
      </c>
      <c r="D312" s="702">
        <v>0.77222410033768707</v>
      </c>
      <c r="E312" s="702">
        <v>0.71736660153914955</v>
      </c>
      <c r="F312" s="465"/>
      <c r="G312" s="465"/>
      <c r="H312" s="465"/>
      <c r="I312" s="279"/>
      <c r="J312" s="279"/>
      <c r="K312" s="279"/>
      <c r="L312" s="278"/>
      <c r="M312" s="278"/>
      <c r="N312" s="278"/>
      <c r="O312" s="278"/>
      <c r="P312" s="278"/>
      <c r="Q312" s="278"/>
      <c r="R312" s="278"/>
      <c r="S312" s="278"/>
      <c r="T312" s="278"/>
      <c r="U312" s="278"/>
      <c r="V312" s="278"/>
      <c r="W312" s="278"/>
      <c r="X312" s="278"/>
    </row>
    <row r="313" spans="1:24" s="141" customFormat="1" ht="27" customHeight="1">
      <c r="A313" s="190" t="s">
        <v>631</v>
      </c>
      <c r="B313" s="174">
        <v>2.6873835888186348</v>
      </c>
      <c r="C313" s="174">
        <v>1.2920040593628552</v>
      </c>
      <c r="D313" s="702">
        <v>1.2055817917926936</v>
      </c>
      <c r="E313" s="702">
        <v>1.1300358547652711</v>
      </c>
      <c r="F313" s="465"/>
      <c r="G313" s="465"/>
      <c r="H313" s="465"/>
      <c r="I313" s="279"/>
      <c r="J313" s="279"/>
      <c r="K313" s="279"/>
      <c r="L313" s="278"/>
      <c r="M313" s="278"/>
      <c r="N313" s="278"/>
      <c r="O313" s="278"/>
      <c r="P313" s="278"/>
      <c r="Q313" s="278"/>
      <c r="R313" s="278"/>
      <c r="S313" s="278"/>
      <c r="T313" s="278"/>
      <c r="U313" s="278"/>
      <c r="V313" s="278"/>
      <c r="W313" s="278"/>
      <c r="X313" s="278"/>
    </row>
    <row r="314" spans="1:24" s="141" customFormat="1" ht="27" customHeight="1">
      <c r="A314" s="190" t="s">
        <v>632</v>
      </c>
      <c r="B314" s="174">
        <v>15.791478344075186</v>
      </c>
      <c r="C314" s="174">
        <v>23.93202601072138</v>
      </c>
      <c r="D314" s="702">
        <v>23.696579887319793</v>
      </c>
      <c r="E314" s="702">
        <v>24.263419716743769</v>
      </c>
      <c r="F314" s="465"/>
      <c r="G314" s="465"/>
      <c r="H314" s="465"/>
      <c r="I314" s="279"/>
      <c r="J314" s="279"/>
      <c r="K314" s="279"/>
      <c r="L314" s="278"/>
      <c r="M314" s="278"/>
      <c r="N314" s="278"/>
      <c r="O314" s="278"/>
      <c r="P314" s="278"/>
      <c r="Q314" s="278"/>
      <c r="R314" s="278"/>
      <c r="S314" s="278"/>
      <c r="T314" s="278"/>
      <c r="U314" s="278"/>
      <c r="V314" s="278"/>
      <c r="W314" s="278"/>
      <c r="X314" s="278"/>
    </row>
    <row r="315" spans="1:24" s="141" customFormat="1" ht="27" customHeight="1">
      <c r="A315" s="190" t="s">
        <v>167</v>
      </c>
      <c r="B315" s="174">
        <v>1.1497462635901807</v>
      </c>
      <c r="C315" s="174">
        <v>0.64143653504342968</v>
      </c>
      <c r="D315" s="702">
        <v>0.59622983024898901</v>
      </c>
      <c r="E315" s="702">
        <v>0.73121772658368223</v>
      </c>
      <c r="F315" s="465"/>
      <c r="G315" s="465"/>
      <c r="H315" s="465"/>
      <c r="I315" s="279"/>
      <c r="J315" s="279"/>
      <c r="K315" s="279"/>
      <c r="L315" s="278"/>
      <c r="M315" s="278"/>
      <c r="N315" s="278"/>
      <c r="O315" s="278"/>
      <c r="P315" s="278"/>
      <c r="Q315" s="278"/>
      <c r="R315" s="278"/>
      <c r="S315" s="278"/>
      <c r="T315" s="278"/>
      <c r="U315" s="278"/>
      <c r="V315" s="278"/>
      <c r="W315" s="278"/>
      <c r="X315" s="278"/>
    </row>
    <row r="316" spans="1:24" s="141" customFormat="1" ht="27" customHeight="1">
      <c r="A316" s="190" t="s">
        <v>633</v>
      </c>
      <c r="B316" s="174">
        <v>1.9040927868251198</v>
      </c>
      <c r="C316" s="174">
        <v>0.82224946304600088</v>
      </c>
      <c r="D316" s="702">
        <v>0.77757437437536436</v>
      </c>
      <c r="E316" s="702">
        <v>0.70412168020496746</v>
      </c>
      <c r="F316" s="465"/>
      <c r="G316" s="465"/>
      <c r="H316" s="465"/>
      <c r="I316" s="279"/>
      <c r="J316" s="279"/>
      <c r="K316" s="279"/>
      <c r="L316" s="278"/>
      <c r="M316" s="278"/>
      <c r="N316" s="278"/>
      <c r="O316" s="278"/>
      <c r="P316" s="278"/>
      <c r="Q316" s="278"/>
      <c r="R316" s="278"/>
      <c r="S316" s="278"/>
      <c r="T316" s="278"/>
      <c r="U316" s="278"/>
      <c r="V316" s="278"/>
      <c r="W316" s="278"/>
      <c r="X316" s="278"/>
    </row>
    <row r="317" spans="1:24" s="141" customFormat="1" ht="27" customHeight="1">
      <c r="A317" s="190" t="s">
        <v>634</v>
      </c>
      <c r="B317" s="174">
        <v>4.8269967288548904E-2</v>
      </c>
      <c r="C317" s="174">
        <v>6.9220970800888598E-2</v>
      </c>
      <c r="D317" s="702">
        <v>6.4802113357646102E-2</v>
      </c>
      <c r="E317" s="702">
        <v>6.0679143372179098E-2</v>
      </c>
      <c r="F317" s="465"/>
      <c r="G317" s="465"/>
      <c r="H317" s="465"/>
      <c r="I317" s="279"/>
      <c r="J317" s="279"/>
      <c r="K317" s="279"/>
      <c r="L317" s="278"/>
      <c r="M317" s="278"/>
      <c r="N317" s="278"/>
      <c r="O317" s="278"/>
      <c r="P317" s="278"/>
      <c r="Q317" s="278"/>
      <c r="R317" s="278"/>
      <c r="S317" s="278"/>
      <c r="T317" s="278"/>
      <c r="U317" s="278"/>
      <c r="V317" s="278"/>
      <c r="W317" s="278"/>
      <c r="X317" s="278"/>
    </row>
    <row r="318" spans="1:24" s="141" customFormat="1" ht="27" customHeight="1">
      <c r="A318" s="189" t="s">
        <v>635</v>
      </c>
      <c r="B318" s="174">
        <v>0</v>
      </c>
      <c r="C318" s="174">
        <v>0</v>
      </c>
      <c r="D318" s="702">
        <v>0</v>
      </c>
      <c r="E318" s="702">
        <v>0</v>
      </c>
      <c r="F318" s="465"/>
      <c r="G318" s="465"/>
      <c r="H318" s="465"/>
      <c r="I318" s="279"/>
      <c r="J318" s="279"/>
      <c r="K318" s="279"/>
      <c r="L318" s="278"/>
      <c r="M318" s="278"/>
      <c r="N318" s="278"/>
      <c r="O318" s="278"/>
      <c r="P318" s="278"/>
      <c r="Q318" s="278"/>
      <c r="R318" s="278"/>
      <c r="S318" s="278"/>
      <c r="T318" s="278"/>
      <c r="U318" s="278"/>
      <c r="V318" s="278"/>
      <c r="W318" s="278"/>
      <c r="X318" s="278"/>
    </row>
    <row r="319" spans="1:24" s="88" customFormat="1" ht="15" customHeight="1">
      <c r="A319" s="138" t="s">
        <v>231</v>
      </c>
      <c r="B319" s="177"/>
      <c r="C319" s="177"/>
      <c r="D319" s="177"/>
      <c r="E319" s="177"/>
      <c r="F319" s="362"/>
      <c r="G319" s="362"/>
      <c r="H319" s="362"/>
      <c r="I319" s="470"/>
      <c r="J319" s="470"/>
      <c r="K319" s="470"/>
      <c r="L319" s="361"/>
      <c r="M319" s="361"/>
      <c r="N319" s="361"/>
      <c r="O319" s="361"/>
      <c r="P319" s="361"/>
      <c r="Q319" s="361"/>
      <c r="R319" s="361"/>
      <c r="S319" s="361"/>
      <c r="T319" s="361"/>
      <c r="U319" s="361"/>
      <c r="V319" s="361"/>
      <c r="W319" s="361"/>
      <c r="X319" s="361"/>
    </row>
    <row r="320" spans="1:24" s="88" customFormat="1" ht="15" customHeight="1">
      <c r="A320" s="30" t="s">
        <v>526</v>
      </c>
      <c r="B320" s="272"/>
      <c r="C320" s="272"/>
      <c r="D320" s="272"/>
      <c r="E320" s="273"/>
      <c r="F320" s="361"/>
      <c r="G320" s="361"/>
      <c r="H320" s="361"/>
      <c r="I320" s="361"/>
      <c r="J320" s="361"/>
      <c r="K320" s="361"/>
      <c r="L320" s="361"/>
      <c r="M320" s="361"/>
      <c r="N320" s="361"/>
      <c r="O320" s="361"/>
      <c r="P320" s="361"/>
      <c r="Q320" s="361"/>
      <c r="R320" s="361"/>
      <c r="S320" s="361"/>
      <c r="T320" s="361"/>
      <c r="U320" s="361"/>
      <c r="V320" s="361"/>
      <c r="W320" s="361"/>
      <c r="X320" s="361"/>
    </row>
    <row r="321" spans="1:24" s="88" customFormat="1" ht="15" customHeight="1">
      <c r="A321" s="30"/>
      <c r="B321" s="138"/>
      <c r="C321" s="138"/>
      <c r="D321" s="138"/>
      <c r="E321" s="138"/>
      <c r="F321" s="466"/>
      <c r="G321" s="466"/>
      <c r="H321" s="466"/>
      <c r="I321" s="361"/>
      <c r="J321" s="361"/>
      <c r="K321" s="361"/>
      <c r="L321" s="361"/>
      <c r="M321" s="361"/>
      <c r="N321" s="361"/>
      <c r="O321" s="361"/>
      <c r="P321" s="361"/>
      <c r="Q321" s="361"/>
      <c r="R321" s="361"/>
      <c r="S321" s="361"/>
      <c r="T321" s="361"/>
      <c r="U321" s="361"/>
      <c r="V321" s="361"/>
      <c r="W321" s="361"/>
      <c r="X321" s="361"/>
    </row>
    <row r="322" spans="1:24" ht="20.100000000000001" customHeight="1">
      <c r="A322" s="566" t="s">
        <v>648</v>
      </c>
      <c r="B322" s="151"/>
      <c r="C322" s="151"/>
      <c r="D322" s="151"/>
      <c r="E322" s="151"/>
    </row>
    <row r="323" spans="1:24" s="88" customFormat="1" ht="15" customHeight="1">
      <c r="A323" s="249" t="s">
        <v>260</v>
      </c>
      <c r="B323" s="274"/>
      <c r="C323" s="274"/>
      <c r="D323" s="274"/>
      <c r="E323" s="274"/>
      <c r="F323" s="361"/>
      <c r="G323" s="361"/>
      <c r="H323" s="361"/>
      <c r="I323" s="361"/>
      <c r="J323" s="361"/>
      <c r="K323" s="361"/>
      <c r="L323" s="361"/>
      <c r="M323" s="361"/>
      <c r="N323" s="361"/>
      <c r="O323" s="361"/>
      <c r="P323" s="361"/>
      <c r="Q323" s="361"/>
      <c r="R323" s="361"/>
      <c r="S323" s="361"/>
      <c r="T323" s="361"/>
      <c r="U323" s="361"/>
      <c r="V323" s="361"/>
      <c r="W323" s="361"/>
      <c r="X323" s="361"/>
    </row>
    <row r="324" spans="1:24" s="141" customFormat="1" ht="27" customHeight="1">
      <c r="A324" s="26" t="s">
        <v>233</v>
      </c>
      <c r="B324" s="27">
        <v>2005</v>
      </c>
      <c r="C324" s="27">
        <v>2009</v>
      </c>
      <c r="D324" s="693" t="s">
        <v>898</v>
      </c>
      <c r="E324" s="693" t="s">
        <v>899</v>
      </c>
      <c r="F324" s="278"/>
      <c r="G324" s="278"/>
      <c r="H324" s="278"/>
      <c r="I324" s="278"/>
      <c r="J324" s="278"/>
      <c r="K324" s="278"/>
      <c r="L324" s="278"/>
      <c r="M324" s="278"/>
      <c r="N324" s="278"/>
      <c r="O324" s="278"/>
      <c r="P324" s="278"/>
      <c r="Q324" s="278"/>
      <c r="R324" s="278"/>
      <c r="S324" s="278"/>
      <c r="T324" s="278"/>
      <c r="U324" s="278"/>
      <c r="V324" s="278"/>
      <c r="W324" s="278"/>
      <c r="X324" s="278"/>
    </row>
    <row r="325" spans="1:24" s="141" customFormat="1" ht="27" customHeight="1">
      <c r="A325" s="43" t="s">
        <v>234</v>
      </c>
      <c r="B325" s="271">
        <v>12.330219713748322</v>
      </c>
      <c r="C325" s="271">
        <v>29.049456604266371</v>
      </c>
      <c r="D325" s="699">
        <v>28.609038551168886</v>
      </c>
      <c r="E325" s="699">
        <v>24.688996606115118</v>
      </c>
      <c r="F325" s="278"/>
      <c r="G325" s="278"/>
      <c r="H325" s="278"/>
      <c r="I325" s="278"/>
      <c r="J325" s="278"/>
      <c r="K325" s="278"/>
      <c r="L325" s="278"/>
      <c r="M325" s="278"/>
      <c r="N325" s="278"/>
      <c r="O325" s="278"/>
      <c r="P325" s="278"/>
      <c r="Q325" s="278"/>
      <c r="R325" s="278"/>
      <c r="S325" s="278"/>
      <c r="T325" s="278"/>
      <c r="U325" s="278"/>
      <c r="V325" s="278"/>
      <c r="W325" s="278"/>
      <c r="X325" s="278"/>
    </row>
    <row r="326" spans="1:24" s="141" customFormat="1" ht="27" customHeight="1">
      <c r="A326" s="190" t="s">
        <v>623</v>
      </c>
      <c r="B326" s="25">
        <v>0.13037383366899485</v>
      </c>
      <c r="C326" s="25">
        <v>9.3620311116313804E-2</v>
      </c>
      <c r="D326" s="700">
        <v>8.245377069692135E-2</v>
      </c>
      <c r="E326" s="700">
        <v>6.4013357750507371E-2</v>
      </c>
      <c r="F326" s="278"/>
      <c r="G326" s="465"/>
      <c r="H326" s="465"/>
      <c r="I326" s="279"/>
      <c r="J326" s="279"/>
      <c r="K326" s="279"/>
      <c r="L326" s="278"/>
      <c r="M326" s="278"/>
      <c r="N326" s="278"/>
      <c r="O326" s="278"/>
      <c r="P326" s="278"/>
      <c r="Q326" s="278"/>
      <c r="R326" s="278"/>
      <c r="S326" s="278"/>
      <c r="T326" s="278"/>
      <c r="U326" s="278"/>
      <c r="V326" s="278"/>
      <c r="W326" s="278"/>
      <c r="X326" s="278"/>
    </row>
    <row r="327" spans="1:24" s="141" customFormat="1" ht="27" customHeight="1">
      <c r="A327" s="190" t="s">
        <v>751</v>
      </c>
      <c r="B327" s="25">
        <v>1.889689738547089</v>
      </c>
      <c r="C327" s="25">
        <v>6.3384421020152608</v>
      </c>
      <c r="D327" s="700">
        <v>7.0493462994725347</v>
      </c>
      <c r="E327" s="700">
        <v>6.0534981690666418</v>
      </c>
      <c r="F327" s="278"/>
      <c r="G327" s="465"/>
      <c r="H327" s="465"/>
      <c r="I327" s="279"/>
      <c r="J327" s="279"/>
      <c r="K327" s="279"/>
      <c r="L327" s="278"/>
      <c r="M327" s="278"/>
      <c r="N327" s="278"/>
      <c r="O327" s="278"/>
      <c r="P327" s="278"/>
      <c r="Q327" s="278"/>
      <c r="R327" s="278"/>
      <c r="S327" s="278"/>
      <c r="T327" s="278"/>
      <c r="U327" s="278"/>
      <c r="V327" s="278"/>
      <c r="W327" s="278"/>
      <c r="X327" s="278"/>
    </row>
    <row r="328" spans="1:24" s="141" customFormat="1" ht="27" customHeight="1">
      <c r="A328" s="190" t="s">
        <v>79</v>
      </c>
      <c r="B328" s="25">
        <v>2.2509141188585131</v>
      </c>
      <c r="C328" s="25">
        <v>4.7839406807535543</v>
      </c>
      <c r="D328" s="700">
        <v>4.5592548636189267</v>
      </c>
      <c r="E328" s="700">
        <v>4.2671964891527034</v>
      </c>
      <c r="F328" s="278"/>
      <c r="G328" s="465"/>
      <c r="H328" s="465"/>
      <c r="I328" s="279"/>
      <c r="J328" s="279"/>
      <c r="K328" s="279"/>
      <c r="L328" s="278"/>
      <c r="M328" s="278"/>
      <c r="N328" s="278"/>
      <c r="O328" s="278"/>
      <c r="P328" s="278"/>
      <c r="Q328" s="278"/>
      <c r="R328" s="278"/>
      <c r="S328" s="278"/>
      <c r="T328" s="278"/>
      <c r="U328" s="278"/>
      <c r="V328" s="278"/>
      <c r="W328" s="278"/>
      <c r="X328" s="278"/>
    </row>
    <row r="329" spans="1:24" s="141" customFormat="1" ht="27" customHeight="1">
      <c r="A329" s="190" t="s">
        <v>624</v>
      </c>
      <c r="B329" s="25">
        <v>1.5388667469997237</v>
      </c>
      <c r="C329" s="25">
        <v>3.0362188993668515</v>
      </c>
      <c r="D329" s="700">
        <v>2.9471507227662919</v>
      </c>
      <c r="E329" s="700">
        <v>2.5975796579169672</v>
      </c>
      <c r="F329" s="278"/>
      <c r="G329" s="465"/>
      <c r="H329" s="465"/>
      <c r="I329" s="279"/>
      <c r="J329" s="279"/>
      <c r="K329" s="279"/>
      <c r="L329" s="278"/>
      <c r="M329" s="278"/>
      <c r="N329" s="278"/>
      <c r="O329" s="278"/>
      <c r="P329" s="278"/>
      <c r="Q329" s="278"/>
      <c r="R329" s="278"/>
      <c r="S329" s="278"/>
      <c r="T329" s="278"/>
      <c r="U329" s="278"/>
      <c r="V329" s="278"/>
      <c r="W329" s="278"/>
      <c r="X329" s="278"/>
    </row>
    <row r="330" spans="1:24" s="141" customFormat="1" ht="27" customHeight="1">
      <c r="A330" s="190" t="s">
        <v>80</v>
      </c>
      <c r="B330" s="25">
        <v>0.51769576374915138</v>
      </c>
      <c r="C330" s="25">
        <v>0.88035094898832533</v>
      </c>
      <c r="D330" s="700">
        <v>0.7752102589668961</v>
      </c>
      <c r="E330" s="700">
        <v>0.60315900562171865</v>
      </c>
      <c r="F330" s="278"/>
      <c r="G330" s="465"/>
      <c r="H330" s="465"/>
      <c r="I330" s="279"/>
      <c r="J330" s="279"/>
      <c r="K330" s="279"/>
      <c r="L330" s="278"/>
      <c r="M330" s="278"/>
      <c r="N330" s="278"/>
      <c r="O330" s="278"/>
      <c r="P330" s="278"/>
      <c r="Q330" s="278"/>
      <c r="R330" s="278"/>
      <c r="S330" s="278"/>
      <c r="T330" s="278"/>
      <c r="U330" s="278"/>
      <c r="V330" s="278"/>
      <c r="W330" s="278"/>
      <c r="X330" s="278"/>
    </row>
    <row r="331" spans="1:24" s="141" customFormat="1" ht="27" customHeight="1">
      <c r="A331" s="190" t="s">
        <v>625</v>
      </c>
      <c r="B331" s="25">
        <v>0.28876106244688898</v>
      </c>
      <c r="C331" s="25">
        <v>0.2972312399077377</v>
      </c>
      <c r="D331" s="700">
        <v>0.27018773739490048</v>
      </c>
      <c r="E331" s="700">
        <v>0.22006035061246199</v>
      </c>
      <c r="F331" s="278"/>
      <c r="G331" s="465"/>
      <c r="H331" s="465"/>
      <c r="I331" s="279"/>
      <c r="J331" s="279"/>
      <c r="K331" s="279"/>
      <c r="L331" s="278"/>
      <c r="M331" s="278"/>
      <c r="N331" s="278"/>
      <c r="O331" s="278"/>
      <c r="P331" s="278"/>
      <c r="Q331" s="278"/>
      <c r="R331" s="278"/>
      <c r="S331" s="278"/>
      <c r="T331" s="278"/>
      <c r="U331" s="278"/>
      <c r="V331" s="278"/>
      <c r="W331" s="278"/>
      <c r="X331" s="278"/>
    </row>
    <row r="332" spans="1:24" s="141" customFormat="1" ht="27" customHeight="1">
      <c r="A332" s="190" t="s">
        <v>626</v>
      </c>
      <c r="B332" s="25">
        <v>1.3540737337204434</v>
      </c>
      <c r="C332" s="25">
        <v>1.9518116917231698</v>
      </c>
      <c r="D332" s="700">
        <v>1.8217845160714219</v>
      </c>
      <c r="E332" s="700">
        <v>1.5985419714076552</v>
      </c>
      <c r="F332" s="278"/>
      <c r="G332" s="465"/>
      <c r="H332" s="465"/>
      <c r="I332" s="279"/>
      <c r="J332" s="279"/>
      <c r="K332" s="279"/>
      <c r="L332" s="278"/>
      <c r="M332" s="278"/>
      <c r="N332" s="278"/>
      <c r="O332" s="278"/>
      <c r="P332" s="278"/>
      <c r="Q332" s="278"/>
      <c r="R332" s="278"/>
      <c r="S332" s="278"/>
      <c r="T332" s="278"/>
      <c r="U332" s="278"/>
      <c r="V332" s="278"/>
      <c r="W332" s="278"/>
      <c r="X332" s="278"/>
    </row>
    <row r="333" spans="1:24" s="141" customFormat="1" ht="27" customHeight="1">
      <c r="A333" s="190" t="s">
        <v>813</v>
      </c>
      <c r="B333" s="25">
        <v>0.94990209183540009</v>
      </c>
      <c r="C333" s="25">
        <v>0.2718991559430724</v>
      </c>
      <c r="D333" s="700">
        <v>0.24543277249629702</v>
      </c>
      <c r="E333" s="700">
        <v>0.19543206635109514</v>
      </c>
      <c r="F333" s="278"/>
      <c r="G333" s="465"/>
      <c r="H333" s="465"/>
      <c r="I333" s="279"/>
      <c r="J333" s="279"/>
      <c r="K333" s="279"/>
      <c r="L333" s="278"/>
      <c r="M333" s="278"/>
      <c r="N333" s="278"/>
      <c r="O333" s="278"/>
      <c r="P333" s="278"/>
      <c r="Q333" s="278"/>
      <c r="R333" s="278"/>
      <c r="S333" s="278"/>
      <c r="T333" s="278"/>
      <c r="U333" s="278"/>
      <c r="V333" s="278"/>
      <c r="W333" s="278"/>
      <c r="X333" s="278"/>
    </row>
    <row r="334" spans="1:24" s="141" customFormat="1" ht="27" customHeight="1">
      <c r="A334" s="190" t="s">
        <v>627</v>
      </c>
      <c r="B334" s="25">
        <v>0.21597270145378883</v>
      </c>
      <c r="C334" s="25">
        <v>0.32206746713556789</v>
      </c>
      <c r="D334" s="700">
        <v>0.30668050420150861</v>
      </c>
      <c r="E334" s="700">
        <v>0.18447609755289929</v>
      </c>
      <c r="F334" s="278"/>
      <c r="G334" s="465"/>
      <c r="H334" s="465"/>
      <c r="I334" s="279"/>
      <c r="J334" s="279"/>
      <c r="K334" s="279"/>
      <c r="L334" s="278"/>
      <c r="M334" s="278"/>
      <c r="N334" s="278"/>
      <c r="O334" s="278"/>
      <c r="P334" s="278"/>
      <c r="Q334" s="278"/>
      <c r="R334" s="278"/>
      <c r="S334" s="278"/>
      <c r="T334" s="278"/>
      <c r="U334" s="278"/>
      <c r="V334" s="278"/>
      <c r="W334" s="278"/>
      <c r="X334" s="278"/>
    </row>
    <row r="335" spans="1:24" s="141" customFormat="1" ht="27" customHeight="1">
      <c r="A335" s="190" t="s">
        <v>628</v>
      </c>
      <c r="B335" s="25">
        <v>0.16430646406144353</v>
      </c>
      <c r="C335" s="25">
        <v>0.67297661152482036</v>
      </c>
      <c r="D335" s="700">
        <v>0.60044220859903175</v>
      </c>
      <c r="E335" s="700">
        <v>0.47194829562044688</v>
      </c>
      <c r="F335" s="278"/>
      <c r="G335" s="465"/>
      <c r="H335" s="465"/>
      <c r="I335" s="279"/>
      <c r="J335" s="279"/>
      <c r="K335" s="279"/>
      <c r="L335" s="278"/>
      <c r="M335" s="278"/>
      <c r="N335" s="278"/>
      <c r="O335" s="278"/>
      <c r="P335" s="278"/>
      <c r="Q335" s="278"/>
      <c r="R335" s="278"/>
      <c r="S335" s="278"/>
      <c r="T335" s="278"/>
      <c r="U335" s="278"/>
      <c r="V335" s="278"/>
      <c r="W335" s="278"/>
      <c r="X335" s="278"/>
    </row>
    <row r="336" spans="1:24" s="141" customFormat="1" ht="27" customHeight="1">
      <c r="A336" s="190" t="s">
        <v>629</v>
      </c>
      <c r="B336" s="25">
        <v>0.23454404733641454</v>
      </c>
      <c r="C336" s="25">
        <v>2.3866896452418711</v>
      </c>
      <c r="D336" s="700">
        <v>2.1943285353544164</v>
      </c>
      <c r="E336" s="700">
        <v>1.6172391758533373</v>
      </c>
      <c r="F336" s="278"/>
      <c r="G336" s="465"/>
      <c r="H336" s="465"/>
      <c r="I336" s="279"/>
      <c r="J336" s="279"/>
      <c r="K336" s="279"/>
      <c r="L336" s="278"/>
      <c r="M336" s="278"/>
      <c r="N336" s="278"/>
      <c r="O336" s="278"/>
      <c r="P336" s="278"/>
      <c r="Q336" s="278"/>
      <c r="R336" s="278"/>
      <c r="S336" s="278"/>
      <c r="T336" s="278"/>
      <c r="U336" s="278"/>
      <c r="V336" s="278"/>
      <c r="W336" s="278"/>
      <c r="X336" s="278"/>
    </row>
    <row r="337" spans="1:24" s="141" customFormat="1" ht="27" customHeight="1">
      <c r="A337" s="190" t="s">
        <v>630</v>
      </c>
      <c r="B337" s="25">
        <v>0.13413827650157645</v>
      </c>
      <c r="C337" s="25">
        <v>0.24146303678203476</v>
      </c>
      <c r="D337" s="700">
        <v>0.22092589056702602</v>
      </c>
      <c r="E337" s="700">
        <v>0.17711061590740398</v>
      </c>
      <c r="F337" s="278"/>
      <c r="G337" s="465"/>
      <c r="H337" s="465"/>
      <c r="I337" s="279"/>
      <c r="J337" s="279"/>
      <c r="K337" s="279"/>
      <c r="L337" s="278"/>
      <c r="M337" s="278"/>
      <c r="N337" s="278"/>
      <c r="O337" s="278"/>
      <c r="P337" s="278"/>
      <c r="Q337" s="278"/>
      <c r="R337" s="278"/>
      <c r="S337" s="278"/>
      <c r="T337" s="278"/>
      <c r="U337" s="278"/>
      <c r="V337" s="278"/>
      <c r="W337" s="278"/>
      <c r="X337" s="278"/>
    </row>
    <row r="338" spans="1:24" s="141" customFormat="1" ht="27" customHeight="1">
      <c r="A338" s="190" t="s">
        <v>631</v>
      </c>
      <c r="B338" s="25">
        <v>0.33136030105255243</v>
      </c>
      <c r="C338" s="25">
        <v>0.37532015854997253</v>
      </c>
      <c r="D338" s="700">
        <v>0.34490535957984442</v>
      </c>
      <c r="E338" s="700">
        <v>0.27899451383088175</v>
      </c>
      <c r="F338" s="278"/>
      <c r="G338" s="465"/>
      <c r="H338" s="465"/>
      <c r="I338" s="279"/>
      <c r="J338" s="279"/>
      <c r="K338" s="279"/>
      <c r="L338" s="278"/>
      <c r="M338" s="278"/>
      <c r="N338" s="278"/>
      <c r="O338" s="278"/>
      <c r="P338" s="278"/>
      <c r="Q338" s="278"/>
      <c r="R338" s="278"/>
      <c r="S338" s="278"/>
      <c r="T338" s="278"/>
      <c r="U338" s="278"/>
      <c r="V338" s="278"/>
      <c r="W338" s="278"/>
      <c r="X338" s="278"/>
    </row>
    <row r="339" spans="1:24" s="141" customFormat="1" ht="27" customHeight="1">
      <c r="A339" s="190" t="s">
        <v>632</v>
      </c>
      <c r="B339" s="25">
        <v>1.9471239758734555</v>
      </c>
      <c r="C339" s="25">
        <v>6.9521235105062473</v>
      </c>
      <c r="D339" s="700">
        <v>6.7793636752718518</v>
      </c>
      <c r="E339" s="700">
        <v>5.9903948703943355</v>
      </c>
      <c r="F339" s="278"/>
      <c r="G339" s="465"/>
      <c r="H339" s="465"/>
      <c r="I339" s="279"/>
      <c r="J339" s="279"/>
      <c r="K339" s="279"/>
      <c r="L339" s="278"/>
      <c r="M339" s="278"/>
      <c r="N339" s="278"/>
      <c r="O339" s="278"/>
      <c r="P339" s="278"/>
      <c r="Q339" s="278"/>
      <c r="R339" s="278"/>
      <c r="S339" s="278"/>
      <c r="T339" s="278"/>
      <c r="U339" s="278"/>
      <c r="V339" s="278"/>
      <c r="W339" s="278"/>
      <c r="X339" s="278"/>
    </row>
    <row r="340" spans="1:24" s="141" customFormat="1" ht="27" customHeight="1">
      <c r="A340" s="190" t="s">
        <v>167</v>
      </c>
      <c r="B340" s="25">
        <v>0.14176624045128122</v>
      </c>
      <c r="C340" s="25">
        <v>0.18633382789135097</v>
      </c>
      <c r="D340" s="700">
        <v>0.1705756219895021</v>
      </c>
      <c r="E340" s="700">
        <v>0.18053031969955743</v>
      </c>
      <c r="F340" s="278"/>
      <c r="G340" s="465"/>
      <c r="H340" s="465"/>
      <c r="I340" s="279"/>
      <c r="J340" s="279"/>
      <c r="K340" s="279"/>
      <c r="L340" s="278"/>
      <c r="M340" s="278"/>
      <c r="N340" s="278"/>
      <c r="O340" s="278"/>
      <c r="P340" s="278"/>
      <c r="Q340" s="278"/>
      <c r="R340" s="278"/>
      <c r="S340" s="278"/>
      <c r="T340" s="278"/>
      <c r="U340" s="278"/>
      <c r="V340" s="278"/>
      <c r="W340" s="278"/>
      <c r="X340" s="278"/>
    </row>
    <row r="341" spans="1:24" s="141" customFormat="1" ht="27" customHeight="1">
      <c r="A341" s="190" t="s">
        <v>633</v>
      </c>
      <c r="B341" s="25">
        <v>0.23477882416917079</v>
      </c>
      <c r="C341" s="25">
        <v>0.23885900094636128</v>
      </c>
      <c r="D341" s="700">
        <v>0.22245655252905833</v>
      </c>
      <c r="E341" s="700">
        <v>0.17384057772872513</v>
      </c>
      <c r="F341" s="278"/>
      <c r="G341" s="465"/>
      <c r="H341" s="465"/>
      <c r="I341" s="279"/>
      <c r="J341" s="279"/>
      <c r="K341" s="279"/>
      <c r="L341" s="278"/>
      <c r="M341" s="278"/>
      <c r="N341" s="278"/>
      <c r="O341" s="278"/>
      <c r="P341" s="278"/>
      <c r="Q341" s="278"/>
      <c r="R341" s="278"/>
      <c r="S341" s="278"/>
      <c r="T341" s="278"/>
      <c r="U341" s="278"/>
      <c r="V341" s="278"/>
      <c r="W341" s="278"/>
      <c r="X341" s="278"/>
    </row>
    <row r="342" spans="1:24" s="141" customFormat="1" ht="27" customHeight="1">
      <c r="A342" s="190" t="s">
        <v>634</v>
      </c>
      <c r="B342" s="25">
        <v>5.9517930224325232E-3</v>
      </c>
      <c r="C342" s="25">
        <v>2.0108315873856027E-2</v>
      </c>
      <c r="D342" s="700">
        <v>1.8539261592461137E-2</v>
      </c>
      <c r="E342" s="700">
        <v>1.4981071647777023E-2</v>
      </c>
      <c r="F342" s="278"/>
      <c r="G342" s="465"/>
      <c r="H342" s="465"/>
      <c r="I342" s="279"/>
      <c r="J342" s="279"/>
      <c r="K342" s="279"/>
      <c r="L342" s="278"/>
      <c r="M342" s="278"/>
      <c r="N342" s="278"/>
      <c r="O342" s="278"/>
      <c r="P342" s="278"/>
      <c r="Q342" s="278"/>
      <c r="R342" s="278"/>
      <c r="S342" s="278"/>
      <c r="T342" s="278"/>
      <c r="U342" s="278"/>
      <c r="V342" s="278"/>
      <c r="W342" s="278"/>
      <c r="X342" s="278"/>
    </row>
    <row r="343" spans="1:24" s="141" customFormat="1" ht="27" customHeight="1">
      <c r="A343" s="189" t="s">
        <v>635</v>
      </c>
      <c r="B343" s="25">
        <v>0</v>
      </c>
      <c r="C343" s="25">
        <v>0</v>
      </c>
      <c r="D343" s="700">
        <v>0</v>
      </c>
      <c r="E343" s="700">
        <v>0</v>
      </c>
      <c r="F343" s="278"/>
      <c r="G343" s="465"/>
      <c r="H343" s="465"/>
      <c r="I343" s="279"/>
      <c r="J343" s="279"/>
      <c r="K343" s="279"/>
      <c r="L343" s="278"/>
      <c r="M343" s="278"/>
      <c r="N343" s="278"/>
      <c r="O343" s="278"/>
      <c r="P343" s="278"/>
      <c r="Q343" s="278"/>
      <c r="R343" s="278"/>
      <c r="S343" s="278"/>
      <c r="T343" s="278"/>
      <c r="U343" s="278"/>
      <c r="V343" s="278"/>
      <c r="W343" s="278"/>
      <c r="X343" s="278"/>
    </row>
    <row r="344" spans="1:24" s="88" customFormat="1" ht="15" customHeight="1">
      <c r="A344" s="138" t="s">
        <v>231</v>
      </c>
      <c r="B344" s="177"/>
      <c r="C344" s="177"/>
      <c r="D344" s="177"/>
      <c r="E344" s="177"/>
      <c r="F344" s="361"/>
      <c r="G344" s="362"/>
      <c r="H344" s="362"/>
      <c r="I344" s="470"/>
      <c r="J344" s="470"/>
      <c r="K344" s="470"/>
      <c r="L344" s="361"/>
      <c r="M344" s="361"/>
      <c r="N344" s="361"/>
      <c r="O344" s="361"/>
      <c r="P344" s="361"/>
      <c r="Q344" s="361"/>
      <c r="R344" s="361"/>
      <c r="S344" s="361"/>
      <c r="T344" s="361"/>
      <c r="U344" s="361"/>
      <c r="V344" s="361"/>
      <c r="W344" s="361"/>
      <c r="X344" s="361"/>
    </row>
    <row r="345" spans="1:24" s="88" customFormat="1" ht="15" customHeight="1">
      <c r="A345" s="30" t="s">
        <v>526</v>
      </c>
      <c r="B345" s="272"/>
      <c r="C345" s="272"/>
      <c r="D345" s="272"/>
      <c r="E345" s="273"/>
      <c r="F345" s="361"/>
      <c r="G345" s="362"/>
      <c r="H345" s="362"/>
      <c r="I345" s="470"/>
      <c r="J345" s="470"/>
      <c r="K345" s="470"/>
      <c r="L345" s="361"/>
      <c r="M345" s="361"/>
      <c r="N345" s="361"/>
      <c r="O345" s="361"/>
      <c r="P345" s="361"/>
      <c r="Q345" s="361"/>
      <c r="R345" s="361"/>
      <c r="S345" s="361"/>
      <c r="T345" s="361"/>
      <c r="U345" s="361"/>
      <c r="V345" s="361"/>
      <c r="W345" s="361"/>
      <c r="X345" s="361"/>
    </row>
    <row r="346" spans="1:24" s="88" customFormat="1" ht="15" customHeight="1">
      <c r="A346" s="30"/>
      <c r="F346" s="466"/>
      <c r="G346" s="466"/>
      <c r="H346" s="466"/>
      <c r="I346" s="361"/>
      <c r="J346" s="361"/>
      <c r="K346" s="361"/>
      <c r="L346" s="361"/>
      <c r="M346" s="361"/>
      <c r="N346" s="361"/>
      <c r="O346" s="361"/>
      <c r="P346" s="361"/>
      <c r="Q346" s="361"/>
      <c r="R346" s="361"/>
      <c r="S346" s="361"/>
      <c r="T346" s="361"/>
      <c r="U346" s="361"/>
      <c r="V346" s="361"/>
      <c r="W346" s="361"/>
      <c r="X346" s="361"/>
    </row>
    <row r="347" spans="1:24" ht="20.100000000000001" customHeight="1">
      <c r="A347" s="566" t="s">
        <v>649</v>
      </c>
      <c r="B347" s="151"/>
      <c r="C347" s="151"/>
      <c r="D347" s="151"/>
      <c r="E347" s="151"/>
    </row>
    <row r="348" spans="1:24" s="88" customFormat="1" ht="15" customHeight="1">
      <c r="A348" s="249" t="s">
        <v>260</v>
      </c>
      <c r="B348" s="274"/>
      <c r="C348" s="274"/>
      <c r="D348" s="274"/>
      <c r="E348" s="274"/>
      <c r="F348" s="361"/>
      <c r="G348" s="361"/>
      <c r="H348" s="361"/>
      <c r="I348" s="361"/>
      <c r="J348" s="361"/>
      <c r="K348" s="361"/>
      <c r="L348" s="361"/>
      <c r="M348" s="361"/>
      <c r="N348" s="361"/>
      <c r="O348" s="361"/>
      <c r="P348" s="361"/>
      <c r="Q348" s="361"/>
      <c r="R348" s="361"/>
      <c r="S348" s="361"/>
      <c r="T348" s="361"/>
      <c r="U348" s="361"/>
      <c r="V348" s="361"/>
      <c r="W348" s="361"/>
      <c r="X348" s="361"/>
    </row>
    <row r="349" spans="1:24" s="141" customFormat="1" ht="27" customHeight="1">
      <c r="A349" s="26" t="s">
        <v>233</v>
      </c>
      <c r="B349" s="27">
        <v>2005</v>
      </c>
      <c r="C349" s="27">
        <v>2009</v>
      </c>
      <c r="D349" s="693" t="s">
        <v>898</v>
      </c>
      <c r="E349" s="693" t="s">
        <v>899</v>
      </c>
      <c r="F349" s="278"/>
      <c r="G349" s="278"/>
      <c r="H349" s="278"/>
      <c r="I349" s="278"/>
      <c r="J349" s="278"/>
      <c r="K349" s="278"/>
      <c r="L349" s="278"/>
      <c r="M349" s="278"/>
      <c r="N349" s="278"/>
      <c r="O349" s="278"/>
      <c r="P349" s="278"/>
      <c r="Q349" s="278"/>
      <c r="R349" s="278"/>
      <c r="S349" s="278"/>
      <c r="T349" s="278"/>
      <c r="U349" s="278"/>
      <c r="V349" s="278"/>
      <c r="W349" s="278"/>
      <c r="X349" s="278"/>
    </row>
    <row r="350" spans="1:24" s="141" customFormat="1" ht="27" customHeight="1">
      <c r="A350" s="43" t="s">
        <v>234</v>
      </c>
      <c r="B350" s="260">
        <v>7.4609834800936969</v>
      </c>
      <c r="C350" s="260">
        <v>48.913273399007259</v>
      </c>
      <c r="D350" s="697">
        <v>14.122753244176645</v>
      </c>
      <c r="E350" s="697">
        <v>12.134442320959366</v>
      </c>
      <c r="F350" s="278"/>
      <c r="G350" s="278"/>
      <c r="H350" s="278"/>
      <c r="I350" s="278"/>
      <c r="J350" s="278"/>
      <c r="K350" s="278"/>
      <c r="L350" s="278"/>
      <c r="M350" s="278"/>
      <c r="N350" s="278"/>
      <c r="O350" s="278"/>
      <c r="P350" s="278"/>
      <c r="Q350" s="278"/>
      <c r="R350" s="278"/>
      <c r="S350" s="278"/>
      <c r="T350" s="278"/>
      <c r="U350" s="278"/>
      <c r="V350" s="278"/>
      <c r="W350" s="278"/>
      <c r="X350" s="278"/>
    </row>
    <row r="351" spans="1:24" s="141" customFormat="1" ht="27" customHeight="1">
      <c r="A351" s="190" t="s">
        <v>623</v>
      </c>
      <c r="B351" s="118">
        <v>-1.4111613294217284</v>
      </c>
      <c r="C351" s="118">
        <v>3.9000000000000146</v>
      </c>
      <c r="D351" s="698">
        <v>2.0580889206743835</v>
      </c>
      <c r="E351" s="698">
        <v>0.87857470455779207</v>
      </c>
      <c r="F351" s="278"/>
      <c r="G351" s="278"/>
      <c r="H351" s="278"/>
      <c r="I351" s="278"/>
      <c r="J351" s="278"/>
      <c r="K351" s="278"/>
      <c r="L351" s="278"/>
      <c r="M351" s="278"/>
      <c r="N351" s="278"/>
      <c r="O351" s="278"/>
      <c r="P351" s="278"/>
      <c r="Q351" s="278"/>
      <c r="R351" s="278"/>
      <c r="S351" s="278"/>
      <c r="T351" s="278"/>
      <c r="U351" s="278"/>
      <c r="V351" s="278"/>
      <c r="W351" s="278"/>
      <c r="X351" s="278"/>
    </row>
    <row r="352" spans="1:24" s="141" customFormat="1" ht="27" customHeight="1">
      <c r="A352" s="190" t="s">
        <v>751</v>
      </c>
      <c r="B352" s="118">
        <v>5.2838448125545057</v>
      </c>
      <c r="C352" s="118">
        <v>82.792581464200921</v>
      </c>
      <c r="D352" s="698">
        <v>28.876374078653999</v>
      </c>
      <c r="E352" s="698">
        <v>11.582585432125441</v>
      </c>
      <c r="F352" s="278"/>
      <c r="G352" s="278"/>
      <c r="H352" s="278"/>
      <c r="I352" s="278"/>
      <c r="J352" s="278"/>
      <c r="K352" s="278"/>
      <c r="L352" s="278"/>
      <c r="M352" s="278"/>
      <c r="N352" s="278"/>
      <c r="O352" s="278"/>
      <c r="P352" s="278"/>
      <c r="Q352" s="278"/>
      <c r="R352" s="278"/>
      <c r="S352" s="278"/>
      <c r="T352" s="278"/>
      <c r="U352" s="278"/>
      <c r="V352" s="278"/>
      <c r="W352" s="278"/>
      <c r="X352" s="278"/>
    </row>
    <row r="353" spans="1:24" s="141" customFormat="1" ht="27" customHeight="1">
      <c r="A353" s="190" t="s">
        <v>79</v>
      </c>
      <c r="B353" s="118">
        <v>11.474782233716629</v>
      </c>
      <c r="C353" s="118">
        <v>35.329615603738176</v>
      </c>
      <c r="D353" s="698">
        <v>10.437120569128776</v>
      </c>
      <c r="E353" s="698">
        <v>21.615133658356498</v>
      </c>
      <c r="F353" s="278"/>
      <c r="G353" s="278"/>
      <c r="H353" s="278"/>
      <c r="I353" s="278"/>
      <c r="J353" s="278"/>
      <c r="K353" s="278"/>
      <c r="L353" s="278"/>
      <c r="M353" s="278"/>
      <c r="N353" s="278"/>
      <c r="O353" s="278"/>
      <c r="P353" s="278"/>
      <c r="Q353" s="278"/>
      <c r="R353" s="278"/>
      <c r="S353" s="278"/>
      <c r="T353" s="278"/>
      <c r="U353" s="278"/>
      <c r="V353" s="278"/>
      <c r="W353" s="278"/>
      <c r="X353" s="278"/>
    </row>
    <row r="354" spans="1:24" s="141" customFormat="1" ht="27" customHeight="1">
      <c r="A354" s="190" t="s">
        <v>624</v>
      </c>
      <c r="B354" s="118">
        <v>11.475476514386184</v>
      </c>
      <c r="C354" s="118">
        <v>1.7882639824905677</v>
      </c>
      <c r="D354" s="698">
        <v>12.480246223796666</v>
      </c>
      <c r="E354" s="698">
        <v>14.526338984773801</v>
      </c>
      <c r="F354" s="278"/>
      <c r="G354" s="278"/>
      <c r="H354" s="278"/>
      <c r="I354" s="278"/>
      <c r="J354" s="278"/>
      <c r="K354" s="278"/>
      <c r="L354" s="278"/>
      <c r="M354" s="278"/>
      <c r="N354" s="278"/>
      <c r="O354" s="278"/>
      <c r="P354" s="278"/>
      <c r="Q354" s="278"/>
      <c r="R354" s="278"/>
      <c r="S354" s="278"/>
      <c r="T354" s="278"/>
      <c r="U354" s="278"/>
      <c r="V354" s="278"/>
      <c r="W354" s="278"/>
      <c r="X354" s="278"/>
    </row>
    <row r="355" spans="1:24" s="141" customFormat="1" ht="27" customHeight="1">
      <c r="A355" s="190" t="s">
        <v>80</v>
      </c>
      <c r="B355" s="118">
        <v>20.449029126213603</v>
      </c>
      <c r="C355" s="118">
        <v>-3.2435981916119738</v>
      </c>
      <c r="D355" s="698">
        <v>2.0400506012071551</v>
      </c>
      <c r="E355" s="698">
        <v>1.0999999999999659</v>
      </c>
      <c r="F355" s="278"/>
      <c r="G355" s="278"/>
      <c r="H355" s="278"/>
      <c r="I355" s="278"/>
      <c r="J355" s="278"/>
      <c r="K355" s="278"/>
      <c r="L355" s="278"/>
      <c r="M355" s="278"/>
      <c r="N355" s="278"/>
      <c r="O355" s="278"/>
      <c r="P355" s="278"/>
      <c r="Q355" s="278"/>
      <c r="R355" s="278"/>
      <c r="S355" s="278"/>
      <c r="T355" s="278"/>
      <c r="U355" s="278"/>
      <c r="V355" s="278"/>
      <c r="W355" s="278"/>
      <c r="X355" s="278"/>
    </row>
    <row r="356" spans="1:24" s="141" customFormat="1" ht="27" customHeight="1">
      <c r="A356" s="190" t="s">
        <v>625</v>
      </c>
      <c r="B356" s="118">
        <v>12.916692108851846</v>
      </c>
      <c r="C356" s="118">
        <v>6.3663093280318162</v>
      </c>
      <c r="D356" s="698">
        <v>5.3363272743329526</v>
      </c>
      <c r="E356" s="698">
        <v>5.8315158277783041</v>
      </c>
      <c r="F356" s="278"/>
      <c r="G356" s="278"/>
      <c r="H356" s="278"/>
      <c r="I356" s="278"/>
      <c r="J356" s="278"/>
      <c r="K356" s="278"/>
      <c r="L356" s="278"/>
      <c r="M356" s="278"/>
      <c r="N356" s="278"/>
      <c r="O356" s="278"/>
      <c r="P356" s="278"/>
      <c r="Q356" s="278"/>
      <c r="R356" s="278"/>
      <c r="S356" s="278"/>
      <c r="T356" s="278"/>
      <c r="U356" s="278"/>
      <c r="V356" s="278"/>
      <c r="W356" s="278"/>
      <c r="X356" s="278"/>
    </row>
    <row r="357" spans="1:24" s="141" customFormat="1" ht="27" customHeight="1">
      <c r="A357" s="190" t="s">
        <v>626</v>
      </c>
      <c r="B357" s="118">
        <v>15.170699139828647</v>
      </c>
      <c r="C357" s="118">
        <v>9.3294639146111802</v>
      </c>
      <c r="D357" s="698">
        <v>8.1598514072009678</v>
      </c>
      <c r="E357" s="698">
        <v>14.016022808322973</v>
      </c>
      <c r="F357" s="278"/>
      <c r="G357" s="278"/>
      <c r="H357" s="278"/>
      <c r="I357" s="278"/>
      <c r="J357" s="278"/>
      <c r="K357" s="278"/>
      <c r="L357" s="278"/>
      <c r="M357" s="278"/>
      <c r="N357" s="278"/>
      <c r="O357" s="278"/>
      <c r="P357" s="278"/>
      <c r="Q357" s="278"/>
      <c r="R357" s="278"/>
      <c r="S357" s="278"/>
      <c r="T357" s="278"/>
      <c r="U357" s="278"/>
      <c r="V357" s="278"/>
      <c r="W357" s="278"/>
      <c r="X357" s="278"/>
    </row>
    <row r="358" spans="1:24" s="141" customFormat="1" ht="27" customHeight="1">
      <c r="A358" s="190" t="s">
        <v>813</v>
      </c>
      <c r="B358" s="118">
        <v>16.697721269088618</v>
      </c>
      <c r="C358" s="118">
        <v>320.94049007453458</v>
      </c>
      <c r="D358" s="698">
        <v>4.6000000000000041</v>
      </c>
      <c r="E358" s="698">
        <v>3.4670629118563738</v>
      </c>
      <c r="F358" s="278"/>
      <c r="G358" s="278"/>
      <c r="H358" s="278"/>
      <c r="I358" s="278"/>
      <c r="J358" s="278"/>
      <c r="K358" s="278"/>
      <c r="L358" s="278"/>
      <c r="M358" s="278"/>
      <c r="N358" s="278"/>
      <c r="O358" s="278"/>
      <c r="P358" s="278"/>
      <c r="Q358" s="278"/>
      <c r="R358" s="278"/>
      <c r="S358" s="278"/>
      <c r="T358" s="278"/>
      <c r="U358" s="278"/>
      <c r="V358" s="278"/>
      <c r="W358" s="278"/>
      <c r="X358" s="278"/>
    </row>
    <row r="359" spans="1:24" s="141" customFormat="1" ht="27" customHeight="1">
      <c r="A359" s="190" t="s">
        <v>627</v>
      </c>
      <c r="B359" s="118">
        <v>15.205076631221726</v>
      </c>
      <c r="C359" s="118">
        <v>143.8970123003013</v>
      </c>
      <c r="D359" s="698">
        <v>10.343384665644884</v>
      </c>
      <c r="E359" s="698">
        <v>-21.838518100770472</v>
      </c>
      <c r="F359" s="278"/>
      <c r="G359" s="278"/>
      <c r="H359" s="278"/>
      <c r="I359" s="278"/>
      <c r="J359" s="278"/>
      <c r="K359" s="278"/>
      <c r="L359" s="278"/>
      <c r="M359" s="278"/>
      <c r="N359" s="278"/>
      <c r="O359" s="278"/>
      <c r="P359" s="278"/>
      <c r="Q359" s="278"/>
      <c r="R359" s="278"/>
      <c r="S359" s="278"/>
      <c r="T359" s="278"/>
      <c r="U359" s="278"/>
      <c r="V359" s="278"/>
      <c r="W359" s="278"/>
      <c r="X359" s="278"/>
    </row>
    <row r="360" spans="1:24" s="141" customFormat="1" ht="27" customHeight="1">
      <c r="A360" s="190" t="s">
        <v>628</v>
      </c>
      <c r="B360" s="118">
        <v>14.54545454545455</v>
      </c>
      <c r="C360" s="118">
        <v>163.64089725362439</v>
      </c>
      <c r="D360" s="698">
        <v>3.3899280786304331</v>
      </c>
      <c r="E360" s="698">
        <v>2.1320522542455365</v>
      </c>
      <c r="F360" s="278"/>
      <c r="G360" s="278"/>
      <c r="H360" s="278"/>
      <c r="I360" s="278"/>
      <c r="J360" s="278"/>
      <c r="K360" s="278"/>
      <c r="L360" s="278"/>
      <c r="M360" s="278"/>
      <c r="N360" s="278"/>
      <c r="O360" s="278"/>
      <c r="P360" s="278"/>
      <c r="Q360" s="278"/>
      <c r="R360" s="278"/>
      <c r="S360" s="278"/>
      <c r="T360" s="278"/>
      <c r="U360" s="278"/>
      <c r="V360" s="278"/>
      <c r="W360" s="278"/>
      <c r="X360" s="278"/>
    </row>
    <row r="361" spans="1:24" s="141" customFormat="1" ht="27" customHeight="1">
      <c r="A361" s="190" t="s">
        <v>629</v>
      </c>
      <c r="B361" s="118">
        <v>25.107293479558646</v>
      </c>
      <c r="C361" s="118">
        <v>360.53617286994353</v>
      </c>
      <c r="D361" s="698">
        <v>6.5399999999999903</v>
      </c>
      <c r="E361" s="698">
        <v>-4.2339768850643935</v>
      </c>
      <c r="F361" s="278"/>
      <c r="G361" s="278"/>
      <c r="H361" s="278"/>
      <c r="I361" s="278"/>
      <c r="J361" s="278"/>
      <c r="K361" s="278"/>
      <c r="L361" s="278"/>
      <c r="M361" s="278"/>
      <c r="N361" s="278"/>
      <c r="O361" s="278"/>
      <c r="P361" s="278"/>
      <c r="Q361" s="278"/>
      <c r="R361" s="278"/>
      <c r="S361" s="278"/>
      <c r="T361" s="278"/>
      <c r="U361" s="278"/>
      <c r="V361" s="278"/>
      <c r="W361" s="278"/>
      <c r="X361" s="278"/>
    </row>
    <row r="362" spans="1:24" s="141" customFormat="1" ht="27" customHeight="1">
      <c r="A362" s="190" t="s">
        <v>630</v>
      </c>
      <c r="B362" s="118">
        <v>25.107293479558646</v>
      </c>
      <c r="C362" s="118">
        <v>124.31438621333109</v>
      </c>
      <c r="D362" s="698">
        <v>6.0236976924388452</v>
      </c>
      <c r="E362" s="698">
        <v>4.1686004983502016</v>
      </c>
      <c r="F362" s="278"/>
      <c r="G362" s="278"/>
      <c r="H362" s="278"/>
      <c r="I362" s="278"/>
      <c r="J362" s="278"/>
      <c r="K362" s="278"/>
      <c r="L362" s="278"/>
      <c r="M362" s="278"/>
      <c r="N362" s="278"/>
      <c r="O362" s="278"/>
      <c r="P362" s="278"/>
      <c r="Q362" s="278"/>
      <c r="R362" s="278"/>
      <c r="S362" s="278"/>
      <c r="T362" s="278"/>
      <c r="U362" s="278"/>
      <c r="V362" s="278"/>
      <c r="W362" s="278"/>
      <c r="X362" s="278"/>
    </row>
    <row r="363" spans="1:24" s="141" customFormat="1" ht="27" customHeight="1">
      <c r="A363" s="190" t="s">
        <v>631</v>
      </c>
      <c r="B363" s="118">
        <v>20.962665612401565</v>
      </c>
      <c r="C363" s="118">
        <v>-31.754613889102281</v>
      </c>
      <c r="D363" s="698">
        <v>6.489072029912113</v>
      </c>
      <c r="E363" s="698">
        <v>5.1077091902378413</v>
      </c>
      <c r="F363" s="278"/>
      <c r="G363" s="278"/>
      <c r="H363" s="278"/>
      <c r="I363" s="278"/>
      <c r="J363" s="278"/>
      <c r="K363" s="278"/>
      <c r="L363" s="278"/>
      <c r="M363" s="278"/>
      <c r="N363" s="278"/>
      <c r="O363" s="278"/>
      <c r="P363" s="278"/>
      <c r="Q363" s="278"/>
      <c r="R363" s="278"/>
      <c r="S363" s="278"/>
      <c r="T363" s="278"/>
      <c r="U363" s="278"/>
      <c r="V363" s="278"/>
      <c r="W363" s="278"/>
      <c r="X363" s="278"/>
    </row>
    <row r="364" spans="1:24" s="141" customFormat="1" ht="27" customHeight="1">
      <c r="A364" s="190" t="s">
        <v>632</v>
      </c>
      <c r="B364" s="118">
        <v>-12.707148018783055</v>
      </c>
      <c r="C364" s="118">
        <v>74.183962410388133</v>
      </c>
      <c r="D364" s="698">
        <v>12.999999999999989</v>
      </c>
      <c r="E364" s="698">
        <v>14.816781648407144</v>
      </c>
      <c r="F364" s="278"/>
      <c r="G364" s="278"/>
      <c r="H364" s="278"/>
      <c r="I364" s="278"/>
      <c r="J364" s="278"/>
      <c r="K364" s="278"/>
      <c r="L364" s="278"/>
      <c r="M364" s="278"/>
      <c r="N364" s="278"/>
      <c r="O364" s="278"/>
      <c r="P364" s="278"/>
      <c r="Q364" s="278"/>
      <c r="R364" s="278"/>
      <c r="S364" s="278"/>
      <c r="T364" s="278"/>
      <c r="U364" s="278"/>
      <c r="V364" s="278"/>
      <c r="W364" s="278"/>
      <c r="X364" s="278"/>
    </row>
    <row r="365" spans="1:24" s="141" customFormat="1" ht="27" customHeight="1">
      <c r="A365" s="190" t="s">
        <v>167</v>
      </c>
      <c r="B365" s="118">
        <v>11.989414313041436</v>
      </c>
      <c r="C365" s="118">
        <v>-19.688795916728306</v>
      </c>
      <c r="D365" s="698">
        <v>6.0796915624952597</v>
      </c>
      <c r="E365" s="698">
        <v>37.521955168562272</v>
      </c>
      <c r="F365" s="278"/>
      <c r="G365" s="278"/>
      <c r="H365" s="278"/>
      <c r="I365" s="278"/>
      <c r="J365" s="278"/>
      <c r="K365" s="278"/>
      <c r="L365" s="278"/>
      <c r="M365" s="278"/>
      <c r="N365" s="278"/>
      <c r="O365" s="278"/>
      <c r="P365" s="278"/>
      <c r="Q365" s="278"/>
      <c r="R365" s="278"/>
      <c r="S365" s="278"/>
      <c r="T365" s="278"/>
      <c r="U365" s="278"/>
      <c r="V365" s="278"/>
      <c r="W365" s="278"/>
      <c r="X365" s="278"/>
    </row>
    <row r="366" spans="1:24" s="141" customFormat="1" ht="27" customHeight="1">
      <c r="A366" s="190" t="s">
        <v>633</v>
      </c>
      <c r="B366" s="118">
        <v>11.728746668388744</v>
      </c>
      <c r="C366" s="118">
        <v>-59.459794138267341</v>
      </c>
      <c r="D366" s="698">
        <v>7.9221482579067803</v>
      </c>
      <c r="E366" s="698">
        <v>1.5417875612317289</v>
      </c>
      <c r="F366" s="278"/>
      <c r="G366" s="278"/>
      <c r="H366" s="278"/>
      <c r="I366" s="278"/>
      <c r="J366" s="278"/>
      <c r="K366" s="278"/>
      <c r="L366" s="278"/>
      <c r="M366" s="278"/>
      <c r="N366" s="278"/>
      <c r="O366" s="278"/>
      <c r="P366" s="278"/>
      <c r="Q366" s="278"/>
      <c r="R366" s="278"/>
      <c r="S366" s="278"/>
      <c r="T366" s="278"/>
      <c r="U366" s="278"/>
      <c r="V366" s="278"/>
      <c r="W366" s="278"/>
      <c r="X366" s="278"/>
    </row>
    <row r="367" spans="1:24" s="141" customFormat="1" ht="27" customHeight="1">
      <c r="A367" s="190" t="s">
        <v>634</v>
      </c>
      <c r="B367" s="118">
        <v>11.849710833407823</v>
      </c>
      <c r="C367" s="118">
        <v>16.281529367934144</v>
      </c>
      <c r="D367" s="698">
        <v>6.8375017982393649</v>
      </c>
      <c r="E367" s="698">
        <v>5</v>
      </c>
      <c r="F367" s="278"/>
      <c r="G367" s="278"/>
      <c r="H367" s="278"/>
      <c r="I367" s="278"/>
      <c r="J367" s="278"/>
      <c r="K367" s="278"/>
      <c r="L367" s="278"/>
      <c r="M367" s="278"/>
      <c r="N367" s="278"/>
      <c r="O367" s="278"/>
      <c r="P367" s="278"/>
      <c r="Q367" s="278"/>
      <c r="R367" s="278"/>
      <c r="S367" s="278"/>
      <c r="T367" s="278"/>
      <c r="U367" s="278"/>
      <c r="V367" s="278"/>
      <c r="W367" s="278"/>
      <c r="X367" s="278"/>
    </row>
    <row r="368" spans="1:24" s="141" customFormat="1" ht="27" customHeight="1">
      <c r="A368" s="189" t="s">
        <v>635</v>
      </c>
      <c r="B368" s="118">
        <v>0</v>
      </c>
      <c r="C368" s="118">
        <v>0</v>
      </c>
      <c r="D368" s="698">
        <v>0</v>
      </c>
      <c r="E368" s="698">
        <v>0</v>
      </c>
      <c r="F368" s="278"/>
      <c r="G368" s="278"/>
      <c r="H368" s="278"/>
      <c r="I368" s="278"/>
      <c r="J368" s="278"/>
      <c r="K368" s="278"/>
      <c r="L368" s="278"/>
      <c r="M368" s="278"/>
      <c r="N368" s="278"/>
      <c r="O368" s="278"/>
      <c r="P368" s="278"/>
      <c r="Q368" s="278"/>
      <c r="R368" s="278"/>
      <c r="S368" s="278"/>
      <c r="T368" s="278"/>
      <c r="U368" s="278"/>
      <c r="V368" s="278"/>
      <c r="W368" s="278"/>
      <c r="X368" s="278"/>
    </row>
    <row r="369" spans="1:24" s="88" customFormat="1" ht="15" customHeight="1">
      <c r="A369" s="138" t="s">
        <v>231</v>
      </c>
      <c r="B369" s="177"/>
      <c r="C369" s="177"/>
      <c r="D369" s="177"/>
      <c r="E369" s="177"/>
      <c r="F369" s="361"/>
      <c r="G369" s="361"/>
      <c r="H369" s="361"/>
      <c r="I369" s="361"/>
      <c r="J369" s="361"/>
      <c r="K369" s="361"/>
      <c r="L369" s="361"/>
      <c r="M369" s="361"/>
      <c r="N369" s="361"/>
      <c r="O369" s="361"/>
      <c r="P369" s="361"/>
      <c r="Q369" s="361"/>
      <c r="R369" s="361"/>
      <c r="S369" s="361"/>
      <c r="T369" s="361"/>
      <c r="U369" s="361"/>
      <c r="V369" s="361"/>
      <c r="W369" s="361"/>
      <c r="X369" s="361"/>
    </row>
    <row r="370" spans="1:24" s="88" customFormat="1" ht="15" customHeight="1">
      <c r="A370" s="30" t="s">
        <v>526</v>
      </c>
      <c r="B370" s="272"/>
      <c r="C370" s="272"/>
      <c r="D370" s="272"/>
      <c r="E370" s="273"/>
      <c r="F370" s="361"/>
      <c r="G370" s="361"/>
      <c r="H370" s="361"/>
      <c r="I370" s="361"/>
      <c r="J370" s="361"/>
      <c r="K370" s="361"/>
      <c r="L370" s="361"/>
      <c r="M370" s="361"/>
      <c r="N370" s="361"/>
      <c r="O370" s="361"/>
      <c r="P370" s="361"/>
      <c r="Q370" s="361"/>
      <c r="R370" s="361"/>
      <c r="S370" s="361"/>
      <c r="T370" s="361"/>
      <c r="U370" s="361"/>
      <c r="V370" s="361"/>
      <c r="W370" s="361"/>
      <c r="X370" s="361"/>
    </row>
  </sheetData>
  <protectedRanges>
    <protectedRange sqref="B48:D48 B88:C88 B74:D75 B102:C103" name="Range1_14_1_1"/>
    <protectedRange sqref="D88 D102:D103" name="Range1_14_2_1"/>
    <protectedRange sqref="B253:D253" name="Range1_14_4_1"/>
    <protectedRange sqref="B295:D295" name="Range1_14_6_1"/>
    <protectedRange sqref="B320:D320" name="Range1_14_7_1"/>
    <protectedRange sqref="C370:E370" name="Range1_2_2_1"/>
    <protectedRange sqref="B370:D370" name="Range1_14_8_1"/>
    <protectedRange sqref="C345:E345" name="Range1_2_3_1"/>
    <protectedRange sqref="B345:D345" name="Range1_14_9_1"/>
    <protectedRange sqref="B28:D46 B54:D72" name="Range1_14_5_1"/>
    <protectedRange sqref="C276:D279 C281:D293" name="All_2_1"/>
    <protectedRange sqref="B276:B279 B281:B293" name="All_1_1_1"/>
    <protectedRange sqref="B325:E343" name="Range1_2_1_1_1"/>
  </protectedRanges>
  <mergeCells count="7">
    <mergeCell ref="A50:E50"/>
    <mergeCell ref="A76:E76"/>
    <mergeCell ref="A90:E90"/>
    <mergeCell ref="A2:E2"/>
    <mergeCell ref="D5:D18"/>
    <mergeCell ref="A22:E22"/>
    <mergeCell ref="A24:E24"/>
  </mergeCells>
  <pageMargins left="0.7" right="0.7" top="0.75" bottom="0.56999999999999995" header="0.3" footer="0.3"/>
  <pageSetup paperSize="9" scale="82" orientation="portrait" r:id="rId1"/>
  <headerFooter>
    <oddFooter>&amp;C&amp;P</oddFooter>
  </headerFooter>
  <rowBreaks count="14" manualBreakCount="14">
    <brk id="19" max="4" man="1"/>
    <brk id="23" max="4" man="1"/>
    <brk id="49" max="4" man="1"/>
    <brk id="75" max="4" man="1"/>
    <brk id="103" max="4" man="1"/>
    <brk id="129" max="4" man="1"/>
    <brk id="155" max="4" man="1"/>
    <brk id="181" max="4" man="1"/>
    <brk id="207" max="4" man="1"/>
    <brk id="246" max="4" man="1"/>
    <brk id="271" max="4" man="1"/>
    <brk id="296" max="4" man="1"/>
    <brk id="321" max="4" man="1"/>
    <brk id="346" max="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2"/>
  <sheetViews>
    <sheetView rightToLeft="1" view="pageBreakPreview" topLeftCell="A3" zoomScale="90" zoomScaleNormal="100" zoomScaleSheetLayoutView="90" workbookViewId="0">
      <selection activeCell="H913" sqref="H913"/>
    </sheetView>
  </sheetViews>
  <sheetFormatPr defaultRowHeight="15"/>
  <cols>
    <col min="1" max="1" width="3.5703125" customWidth="1"/>
    <col min="2" max="2" width="54.85546875" customWidth="1"/>
    <col min="3" max="3" width="12.85546875" bestFit="1" customWidth="1"/>
    <col min="4" max="4" width="11.5703125" bestFit="1" customWidth="1"/>
    <col min="6" max="6" width="0.28515625" customWidth="1"/>
  </cols>
  <sheetData>
    <row r="1" spans="2:6" s="799" customFormat="1">
      <c r="B1" s="798" t="s">
        <v>957</v>
      </c>
    </row>
    <row r="2" spans="2:6" s="799" customFormat="1" ht="251.25" customHeight="1">
      <c r="B2" s="2629" t="s">
        <v>958</v>
      </c>
      <c r="C2" s="2629"/>
      <c r="D2" s="2629"/>
      <c r="E2" s="800"/>
      <c r="F2" s="800"/>
    </row>
    <row r="3" spans="2:6">
      <c r="B3" s="801" t="s">
        <v>959</v>
      </c>
    </row>
    <row r="4" spans="2:6">
      <c r="B4" s="802" t="s">
        <v>960</v>
      </c>
      <c r="C4" s="803">
        <v>2120700</v>
      </c>
      <c r="D4" s="2630">
        <v>2011</v>
      </c>
    </row>
    <row r="5" spans="2:6">
      <c r="B5" s="804" t="s">
        <v>961</v>
      </c>
      <c r="C5" s="803">
        <v>1499800</v>
      </c>
      <c r="D5" s="2630"/>
    </row>
    <row r="6" spans="2:6">
      <c r="B6" s="804" t="s">
        <v>962</v>
      </c>
      <c r="C6" s="803">
        <v>620900</v>
      </c>
      <c r="D6" s="2630"/>
    </row>
    <row r="7" spans="2:6">
      <c r="B7" s="804" t="s">
        <v>963</v>
      </c>
      <c r="C7" s="805">
        <v>22.368194801073251</v>
      </c>
      <c r="D7" s="2630"/>
    </row>
    <row r="8" spans="2:6">
      <c r="B8" s="804" t="s">
        <v>964</v>
      </c>
      <c r="C8" s="805">
        <v>1.1082196128213266</v>
      </c>
      <c r="D8" s="2630"/>
    </row>
    <row r="9" spans="2:6">
      <c r="B9" s="806" t="s">
        <v>965</v>
      </c>
      <c r="C9" s="805">
        <v>21.259975188251925</v>
      </c>
      <c r="D9" s="2630"/>
    </row>
    <row r="10" spans="2:6">
      <c r="B10" s="802" t="s">
        <v>966</v>
      </c>
      <c r="C10" s="803">
        <v>1292800</v>
      </c>
      <c r="D10" s="2630"/>
    </row>
    <row r="11" spans="2:6">
      <c r="B11" s="802" t="s">
        <v>967</v>
      </c>
      <c r="C11" s="803">
        <v>827900</v>
      </c>
      <c r="D11" s="2630"/>
    </row>
    <row r="12" spans="2:6">
      <c r="B12" s="802" t="s">
        <v>968</v>
      </c>
      <c r="C12" s="805">
        <v>39.038996557740369</v>
      </c>
      <c r="D12" s="2630"/>
    </row>
    <row r="13" spans="2:6">
      <c r="B13" s="802" t="s">
        <v>969</v>
      </c>
      <c r="C13" s="805">
        <v>7.7478577235446302</v>
      </c>
      <c r="D13" s="2630"/>
    </row>
    <row r="14" spans="2:6">
      <c r="B14" s="802" t="s">
        <v>970</v>
      </c>
      <c r="C14" s="807">
        <v>80.314609779237458</v>
      </c>
      <c r="D14" s="2630"/>
    </row>
    <row r="15" spans="2:6">
      <c r="B15" s="802" t="s">
        <v>971</v>
      </c>
      <c r="C15" s="807">
        <v>15.128952582682526</v>
      </c>
      <c r="D15" s="2630"/>
    </row>
    <row r="16" spans="2:6">
      <c r="B16" s="802" t="s">
        <v>972</v>
      </c>
      <c r="C16" s="807">
        <v>1.3684147984959698</v>
      </c>
      <c r="D16" s="2630"/>
    </row>
    <row r="17" spans="2:4">
      <c r="B17" s="802" t="s">
        <v>973</v>
      </c>
      <c r="C17" s="807">
        <v>6.2648048871711755</v>
      </c>
      <c r="D17" s="2630"/>
    </row>
    <row r="18" spans="2:4">
      <c r="B18" s="802" t="s">
        <v>974</v>
      </c>
      <c r="C18" s="807">
        <v>8.5089141004862228</v>
      </c>
      <c r="D18" s="2630"/>
    </row>
    <row r="19" spans="2:4">
      <c r="B19" s="802" t="s">
        <v>975</v>
      </c>
      <c r="C19" s="807">
        <v>78.2</v>
      </c>
      <c r="D19" s="2630"/>
    </row>
    <row r="20" spans="2:4">
      <c r="B20" s="802" t="s">
        <v>976</v>
      </c>
      <c r="C20" s="807">
        <v>77.099999999999994</v>
      </c>
      <c r="D20" s="2630"/>
    </row>
    <row r="21" spans="2:4">
      <c r="B21" s="802" t="s">
        <v>977</v>
      </c>
      <c r="C21" s="807">
        <v>27.690258261592749</v>
      </c>
      <c r="D21" s="2630"/>
    </row>
    <row r="22" spans="2:4">
      <c r="B22" s="802" t="s">
        <v>978</v>
      </c>
      <c r="C22" s="807">
        <v>26.12659149616195</v>
      </c>
      <c r="D22" s="2630"/>
    </row>
  </sheetData>
  <mergeCells count="2">
    <mergeCell ref="B2:D2"/>
    <mergeCell ref="D4:D2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3:P724"/>
  <sheetViews>
    <sheetView rightToLeft="1" view="pageBreakPreview" topLeftCell="A701" zoomScaleSheetLayoutView="100" workbookViewId="0">
      <selection activeCell="H913" sqref="H913"/>
    </sheetView>
  </sheetViews>
  <sheetFormatPr defaultRowHeight="14.25"/>
  <cols>
    <col min="1" max="1" width="2" style="799" customWidth="1"/>
    <col min="2" max="2" width="34.140625" style="799" customWidth="1"/>
    <col min="3" max="3" width="13.28515625" style="799" customWidth="1"/>
    <col min="4" max="4" width="13.140625" style="799" customWidth="1"/>
    <col min="5" max="5" width="12.42578125" style="799" customWidth="1"/>
    <col min="6" max="6" width="16.140625" style="799" customWidth="1"/>
    <col min="7" max="7" width="9.85546875" style="799" bestFit="1" customWidth="1"/>
    <col min="8" max="8" width="42.140625" style="799" bestFit="1" customWidth="1"/>
    <col min="9" max="10" width="11.28515625" style="799" bestFit="1" customWidth="1"/>
    <col min="11" max="16384" width="9.140625" style="799"/>
  </cols>
  <sheetData>
    <row r="3" spans="2:10" ht="15">
      <c r="B3" s="798" t="s">
        <v>979</v>
      </c>
    </row>
    <row r="4" spans="2:10" ht="123.75" customHeight="1">
      <c r="B4" s="2632" t="s">
        <v>980</v>
      </c>
      <c r="C4" s="2632"/>
      <c r="D4" s="2632"/>
      <c r="E4" s="2632"/>
      <c r="F4" s="2632"/>
    </row>
    <row r="5" spans="2:10" ht="238.5" customHeight="1">
      <c r="B5" s="2632"/>
      <c r="C5" s="2632"/>
      <c r="D5" s="2632"/>
      <c r="E5" s="2632"/>
      <c r="F5" s="2632"/>
    </row>
    <row r="6" spans="2:10" ht="18" customHeight="1">
      <c r="C6" s="808"/>
      <c r="D6" s="808"/>
      <c r="E6" s="808"/>
      <c r="F6" s="808"/>
    </row>
    <row r="7" spans="2:10" ht="17.25" customHeight="1">
      <c r="B7" s="809" t="s">
        <v>981</v>
      </c>
      <c r="C7" s="809"/>
      <c r="D7" s="810"/>
      <c r="E7" s="810"/>
      <c r="F7" s="810"/>
      <c r="H7" s="811"/>
      <c r="I7" s="812"/>
      <c r="J7" s="812"/>
    </row>
    <row r="8" spans="2:10" ht="17.25" customHeight="1">
      <c r="B8" s="2633"/>
      <c r="C8" s="2633"/>
      <c r="D8" s="2633"/>
      <c r="E8" s="2633"/>
      <c r="F8" s="813"/>
      <c r="H8" s="811"/>
      <c r="I8" s="812"/>
      <c r="J8" s="812"/>
    </row>
    <row r="9" spans="2:10" ht="17.25" customHeight="1">
      <c r="B9" s="814"/>
      <c r="C9" s="814"/>
      <c r="D9" s="814"/>
      <c r="E9" s="814"/>
      <c r="F9" s="813"/>
      <c r="H9" s="815"/>
      <c r="I9" s="812"/>
      <c r="J9" s="812"/>
    </row>
    <row r="10" spans="2:10" ht="17.25" customHeight="1">
      <c r="B10" s="813"/>
      <c r="C10" s="813"/>
      <c r="D10" s="813"/>
      <c r="E10" s="813"/>
      <c r="F10" s="813"/>
      <c r="H10" s="816"/>
      <c r="I10" s="816"/>
      <c r="J10" s="816"/>
    </row>
    <row r="11" spans="2:10" ht="17.25" customHeight="1">
      <c r="B11" s="813"/>
      <c r="C11" s="813"/>
      <c r="D11" s="813"/>
      <c r="E11" s="813"/>
      <c r="F11" s="813"/>
      <c r="H11" s="815"/>
      <c r="I11" s="817"/>
      <c r="J11" s="817"/>
    </row>
    <row r="12" spans="2:10" ht="17.25" customHeight="1">
      <c r="B12" s="813"/>
      <c r="C12" s="813"/>
      <c r="D12" s="813"/>
      <c r="E12" s="813"/>
      <c r="F12" s="813"/>
      <c r="H12" s="816"/>
      <c r="I12" s="816"/>
      <c r="J12" s="816"/>
    </row>
    <row r="13" spans="2:10" ht="17.25" customHeight="1">
      <c r="B13" s="813"/>
      <c r="C13" s="813"/>
      <c r="D13" s="813"/>
      <c r="E13" s="813"/>
      <c r="F13" s="813"/>
      <c r="H13" s="815"/>
      <c r="I13" s="818"/>
      <c r="J13" s="818"/>
    </row>
    <row r="14" spans="2:10" ht="17.25" customHeight="1">
      <c r="B14" s="813"/>
      <c r="C14" s="813"/>
      <c r="D14" s="813"/>
      <c r="E14" s="813"/>
      <c r="F14" s="813"/>
      <c r="H14" s="812"/>
      <c r="I14" s="812"/>
      <c r="J14" s="812"/>
    </row>
    <row r="15" spans="2:10" ht="17.25" customHeight="1">
      <c r="B15" s="813"/>
      <c r="C15" s="813"/>
      <c r="D15" s="813"/>
      <c r="E15" s="813"/>
      <c r="F15" s="813"/>
      <c r="H15" s="815"/>
      <c r="I15" s="819"/>
      <c r="J15" s="819"/>
    </row>
    <row r="16" spans="2:10" ht="17.25" customHeight="1">
      <c r="B16" s="813"/>
      <c r="C16" s="813"/>
      <c r="D16" s="813"/>
      <c r="E16" s="813"/>
      <c r="F16" s="813"/>
      <c r="H16" s="815"/>
      <c r="I16" s="819"/>
      <c r="J16" s="819"/>
    </row>
    <row r="17" spans="1:10" ht="17.25" customHeight="1">
      <c r="B17" s="813"/>
      <c r="C17" s="813"/>
      <c r="D17" s="813"/>
      <c r="E17" s="813"/>
      <c r="F17" s="813"/>
      <c r="H17" s="815"/>
      <c r="I17" s="819"/>
      <c r="J17" s="819"/>
    </row>
    <row r="18" spans="1:10" ht="17.25" customHeight="1">
      <c r="B18" s="813"/>
      <c r="C18" s="813"/>
      <c r="D18" s="813"/>
      <c r="E18" s="813"/>
      <c r="F18" s="813"/>
      <c r="H18" s="815"/>
      <c r="I18" s="819"/>
      <c r="J18" s="819"/>
    </row>
    <row r="19" spans="1:10" ht="17.25" customHeight="1">
      <c r="B19" s="813"/>
      <c r="C19" s="813"/>
      <c r="D19" s="813"/>
      <c r="E19" s="813"/>
      <c r="F19" s="813"/>
      <c r="H19" s="815"/>
      <c r="I19" s="819"/>
      <c r="J19" s="819"/>
    </row>
    <row r="20" spans="1:10" ht="17.25" customHeight="1">
      <c r="B20" s="813"/>
      <c r="C20" s="813"/>
      <c r="D20" s="813"/>
      <c r="E20" s="813"/>
      <c r="F20" s="813"/>
      <c r="H20" s="815"/>
      <c r="I20" s="819"/>
      <c r="J20" s="819"/>
    </row>
    <row r="21" spans="1:10" ht="17.25" customHeight="1">
      <c r="B21" s="813"/>
      <c r="C21" s="813"/>
      <c r="D21" s="813"/>
      <c r="E21" s="813"/>
      <c r="F21" s="813"/>
      <c r="H21" s="815"/>
      <c r="I21" s="819"/>
      <c r="J21" s="819"/>
    </row>
    <row r="22" spans="1:10" ht="17.25" customHeight="1">
      <c r="B22" s="813"/>
      <c r="C22" s="813"/>
      <c r="D22" s="813"/>
      <c r="E22" s="813"/>
      <c r="F22" s="813"/>
      <c r="H22" s="815"/>
      <c r="I22" s="819"/>
      <c r="J22" s="819"/>
    </row>
    <row r="23" spans="1:10" ht="17.25" customHeight="1">
      <c r="B23" s="813"/>
      <c r="C23" s="813"/>
      <c r="D23" s="813"/>
      <c r="E23" s="813"/>
      <c r="F23" s="813"/>
      <c r="H23" s="815"/>
      <c r="I23" s="819"/>
      <c r="J23" s="819"/>
    </row>
    <row r="24" spans="1:10" ht="17.25" customHeight="1">
      <c r="B24" s="813"/>
      <c r="C24" s="813"/>
      <c r="D24" s="813"/>
      <c r="E24" s="813"/>
      <c r="F24" s="813"/>
      <c r="H24" s="815"/>
      <c r="I24" s="819"/>
      <c r="J24" s="819"/>
    </row>
    <row r="25" spans="1:10" ht="17.25" customHeight="1">
      <c r="B25" s="820" t="s">
        <v>982</v>
      </c>
      <c r="C25" s="810"/>
      <c r="D25" s="810"/>
      <c r="E25" s="810"/>
      <c r="F25" s="810"/>
      <c r="H25" s="821"/>
      <c r="I25" s="819"/>
      <c r="J25" s="819"/>
    </row>
    <row r="26" spans="1:10" ht="17.25" customHeight="1">
      <c r="B26" s="822"/>
      <c r="C26" s="810"/>
      <c r="D26" s="810"/>
      <c r="E26" s="810"/>
      <c r="F26" s="810"/>
      <c r="H26" s="815"/>
      <c r="I26" s="819"/>
      <c r="J26" s="819"/>
    </row>
    <row r="27" spans="1:10" ht="14.25" customHeight="1">
      <c r="C27" s="823"/>
      <c r="D27" s="823"/>
      <c r="E27" s="823"/>
      <c r="H27" s="824"/>
      <c r="I27" s="819"/>
      <c r="J27" s="819"/>
    </row>
    <row r="28" spans="1:10" ht="15" customHeight="1">
      <c r="B28" s="809" t="s">
        <v>983</v>
      </c>
      <c r="C28" s="809"/>
      <c r="D28" s="809"/>
      <c r="E28" s="809"/>
      <c r="F28" s="809"/>
      <c r="H28" s="824"/>
      <c r="I28" s="819"/>
      <c r="J28" s="819"/>
    </row>
    <row r="29" spans="1:10" ht="15" customHeight="1">
      <c r="B29" s="825" t="s">
        <v>984</v>
      </c>
      <c r="C29" s="826" t="s">
        <v>985</v>
      </c>
      <c r="D29" s="826" t="s">
        <v>986</v>
      </c>
      <c r="E29" s="826" t="s">
        <v>234</v>
      </c>
      <c r="H29" s="824"/>
      <c r="I29" s="819"/>
      <c r="J29" s="819"/>
    </row>
    <row r="30" spans="1:10" ht="15" customHeight="1">
      <c r="A30" s="827"/>
      <c r="B30" s="828">
        <v>1975</v>
      </c>
      <c r="C30" s="829">
        <f>SUM(C31:C32)</f>
        <v>54886</v>
      </c>
      <c r="D30" s="829">
        <f>SUM(D31:D32)</f>
        <v>156926</v>
      </c>
      <c r="E30" s="829">
        <f>SUM(E31:E32)</f>
        <v>211812</v>
      </c>
      <c r="H30" s="824"/>
      <c r="I30" s="819"/>
      <c r="J30" s="819"/>
    </row>
    <row r="31" spans="1:10" ht="15" customHeight="1">
      <c r="A31" s="827"/>
      <c r="B31" s="830" t="s">
        <v>961</v>
      </c>
      <c r="C31" s="831">
        <v>29238</v>
      </c>
      <c r="D31" s="831">
        <v>125820</v>
      </c>
      <c r="E31" s="831">
        <f>SUM(C31:D31)</f>
        <v>155058</v>
      </c>
      <c r="H31" s="824"/>
      <c r="I31" s="819"/>
      <c r="J31" s="819"/>
    </row>
    <row r="32" spans="1:10" ht="15" customHeight="1">
      <c r="A32" s="827"/>
      <c r="B32" s="830" t="s">
        <v>962</v>
      </c>
      <c r="C32" s="831">
        <v>25648</v>
      </c>
      <c r="D32" s="831">
        <v>31106</v>
      </c>
      <c r="E32" s="831">
        <f>SUM(C32:D32)</f>
        <v>56754</v>
      </c>
      <c r="H32" s="824"/>
      <c r="I32" s="832"/>
      <c r="J32" s="832"/>
    </row>
    <row r="33" spans="1:10" ht="15" customHeight="1">
      <c r="A33" s="827"/>
      <c r="B33" s="828">
        <v>1980</v>
      </c>
      <c r="C33" s="829">
        <f>SUM(C34:C35)</f>
        <v>90792</v>
      </c>
      <c r="D33" s="829">
        <f>SUM(D34:D35)</f>
        <v>361056</v>
      </c>
      <c r="E33" s="829">
        <f>SUM(E34:E35)</f>
        <v>451848</v>
      </c>
      <c r="H33" s="824"/>
      <c r="I33" s="832"/>
      <c r="J33" s="832"/>
    </row>
    <row r="34" spans="1:10" ht="15" customHeight="1">
      <c r="A34" s="827"/>
      <c r="B34" s="830" t="s">
        <v>961</v>
      </c>
      <c r="C34" s="831">
        <v>47993</v>
      </c>
      <c r="D34" s="831">
        <v>283695</v>
      </c>
      <c r="E34" s="831">
        <f>SUM(C34:D34)</f>
        <v>331688</v>
      </c>
      <c r="H34" s="824"/>
      <c r="I34" s="832"/>
      <c r="J34" s="832"/>
    </row>
    <row r="35" spans="1:10" ht="15" customHeight="1">
      <c r="A35" s="827"/>
      <c r="B35" s="830" t="s">
        <v>962</v>
      </c>
      <c r="C35" s="831">
        <v>42799</v>
      </c>
      <c r="D35" s="831">
        <v>77361</v>
      </c>
      <c r="E35" s="831">
        <f>SUM(C35:D35)</f>
        <v>120160</v>
      </c>
      <c r="H35" s="816"/>
      <c r="I35" s="816"/>
      <c r="J35" s="816"/>
    </row>
    <row r="36" spans="1:10" ht="15" customHeight="1">
      <c r="A36" s="827"/>
      <c r="B36" s="828">
        <v>1985</v>
      </c>
      <c r="C36" s="829">
        <f>SUM(C37:C38)</f>
        <v>135982</v>
      </c>
      <c r="D36" s="829">
        <f>SUM(D37:D38)</f>
        <v>430054</v>
      </c>
      <c r="E36" s="829">
        <f>SUM(E37:E38)</f>
        <v>566036</v>
      </c>
      <c r="H36" s="811"/>
      <c r="I36" s="833"/>
      <c r="J36" s="833"/>
    </row>
    <row r="37" spans="1:10" ht="15" customHeight="1">
      <c r="A37" s="827"/>
      <c r="B37" s="830" t="s">
        <v>961</v>
      </c>
      <c r="C37" s="831">
        <v>69975</v>
      </c>
      <c r="D37" s="831">
        <v>310278</v>
      </c>
      <c r="E37" s="831">
        <f>SUM(C37:D37)</f>
        <v>380253</v>
      </c>
    </row>
    <row r="38" spans="1:10" ht="15" customHeight="1">
      <c r="A38" s="827"/>
      <c r="B38" s="830" t="s">
        <v>962</v>
      </c>
      <c r="C38" s="831">
        <v>66007</v>
      </c>
      <c r="D38" s="831">
        <v>119776</v>
      </c>
      <c r="E38" s="831">
        <f>SUM(C38:D38)</f>
        <v>185783</v>
      </c>
    </row>
    <row r="39" spans="1:10" ht="15" customHeight="1">
      <c r="A39" s="827"/>
      <c r="B39" s="828">
        <v>1995</v>
      </c>
      <c r="C39" s="829">
        <f>SUM(C40:C41)</f>
        <v>222627</v>
      </c>
      <c r="D39" s="829">
        <f>SUM(D40:D41)</f>
        <v>719836</v>
      </c>
      <c r="E39" s="829">
        <f>SUM(E40:E41)</f>
        <v>942463</v>
      </c>
    </row>
    <row r="40" spans="1:10" ht="15" customHeight="1">
      <c r="A40" s="827"/>
      <c r="B40" s="830" t="s">
        <v>961</v>
      </c>
      <c r="C40" s="831">
        <v>113365</v>
      </c>
      <c r="D40" s="831">
        <v>537379</v>
      </c>
      <c r="E40" s="831">
        <f>SUM(C40:D40)</f>
        <v>650744</v>
      </c>
    </row>
    <row r="41" spans="1:10" ht="15" customHeight="1">
      <c r="A41" s="827"/>
      <c r="B41" s="830" t="s">
        <v>962</v>
      </c>
      <c r="C41" s="831">
        <v>109262</v>
      </c>
      <c r="D41" s="831">
        <v>182457</v>
      </c>
      <c r="E41" s="831">
        <f>SUM(C41:D41)</f>
        <v>291719</v>
      </c>
    </row>
    <row r="42" spans="1:10" ht="15" customHeight="1">
      <c r="A42" s="827"/>
      <c r="B42" s="828">
        <v>2001</v>
      </c>
      <c r="C42" s="829">
        <f>SUM(C43:C44)</f>
        <v>296152</v>
      </c>
      <c r="D42" s="829">
        <f>SUM(D43:D44)</f>
        <v>874102</v>
      </c>
      <c r="E42" s="829">
        <f>SUM(E43:E44)</f>
        <v>1170254</v>
      </c>
    </row>
    <row r="43" spans="1:10" ht="15" customHeight="1">
      <c r="A43" s="827"/>
      <c r="B43" s="830" t="s">
        <v>961</v>
      </c>
      <c r="C43" s="831">
        <v>148982</v>
      </c>
      <c r="D43" s="831">
        <v>640844</v>
      </c>
      <c r="E43" s="831">
        <f>SUM(C43:D43)</f>
        <v>789826</v>
      </c>
    </row>
    <row r="44" spans="1:10" ht="15" customHeight="1">
      <c r="A44" s="827"/>
      <c r="B44" s="830" t="s">
        <v>962</v>
      </c>
      <c r="C44" s="831">
        <v>147170</v>
      </c>
      <c r="D44" s="831">
        <v>233258</v>
      </c>
      <c r="E44" s="831">
        <f>SUM(C44:D44)</f>
        <v>380428</v>
      </c>
    </row>
    <row r="45" spans="1:10" ht="15" customHeight="1">
      <c r="A45" s="827"/>
      <c r="B45" s="828">
        <v>2005</v>
      </c>
      <c r="C45" s="829">
        <f>SUM(C46:C47)</f>
        <v>350277</v>
      </c>
      <c r="D45" s="829">
        <f>SUM(D46:D47)</f>
        <v>1049207</v>
      </c>
      <c r="E45" s="829">
        <f>SUM(E46:E47)</f>
        <v>1399484</v>
      </c>
    </row>
    <row r="46" spans="1:10" ht="15" customHeight="1">
      <c r="A46" s="827"/>
      <c r="B46" s="830" t="s">
        <v>961</v>
      </c>
      <c r="C46" s="831">
        <v>176926</v>
      </c>
      <c r="D46" s="831">
        <v>749888</v>
      </c>
      <c r="E46" s="831">
        <f>SUM(C46:D46)</f>
        <v>926814</v>
      </c>
    </row>
    <row r="47" spans="1:10" ht="15" customHeight="1">
      <c r="A47" s="827"/>
      <c r="B47" s="830" t="s">
        <v>962</v>
      </c>
      <c r="C47" s="831">
        <v>173351</v>
      </c>
      <c r="D47" s="831">
        <v>299319</v>
      </c>
      <c r="E47" s="831">
        <f>SUM(C47:D47)</f>
        <v>472670</v>
      </c>
    </row>
    <row r="48" spans="1:10">
      <c r="B48" s="834" t="s">
        <v>14</v>
      </c>
      <c r="C48" s="834"/>
      <c r="D48" s="834"/>
      <c r="E48" s="834"/>
    </row>
    <row r="49" spans="2:6">
      <c r="B49" s="835"/>
      <c r="C49" s="835"/>
      <c r="D49" s="835"/>
      <c r="E49" s="835"/>
    </row>
    <row r="50" spans="2:6">
      <c r="B50" s="809" t="s">
        <v>987</v>
      </c>
      <c r="C50" s="809"/>
      <c r="D50" s="809"/>
      <c r="E50" s="809"/>
      <c r="F50" s="809"/>
    </row>
    <row r="51" spans="2:6">
      <c r="B51" s="809" t="s">
        <v>260</v>
      </c>
      <c r="C51" s="809"/>
      <c r="D51" s="809"/>
      <c r="E51" s="809"/>
      <c r="F51" s="809"/>
    </row>
    <row r="52" spans="2:6">
      <c r="B52" s="836"/>
      <c r="C52" s="837" t="s">
        <v>988</v>
      </c>
      <c r="D52" s="837" t="s">
        <v>989</v>
      </c>
      <c r="E52" s="837" t="s">
        <v>990</v>
      </c>
      <c r="F52" s="826" t="s">
        <v>991</v>
      </c>
    </row>
    <row r="53" spans="2:6">
      <c r="B53" s="838" t="s">
        <v>992</v>
      </c>
      <c r="C53" s="839">
        <v>10.361702355584935</v>
      </c>
      <c r="D53" s="839">
        <v>5.2276567892536763</v>
      </c>
      <c r="E53" s="839">
        <v>4.0418531752067333</v>
      </c>
      <c r="F53" s="839">
        <v>7.7478577235446302</v>
      </c>
    </row>
    <row r="54" spans="2:6">
      <c r="B54" s="830" t="s">
        <v>961</v>
      </c>
      <c r="C54" s="840">
        <v>9.4146837012489613</v>
      </c>
      <c r="D54" s="840">
        <v>5.516644942965665</v>
      </c>
      <c r="E54" s="840">
        <v>3.607686706253932</v>
      </c>
      <c r="F54" s="840">
        <v>9.0265432559259295</v>
      </c>
    </row>
    <row r="55" spans="2:6">
      <c r="B55" s="830" t="s">
        <v>962</v>
      </c>
      <c r="C55" s="840">
        <v>12.630659493820007</v>
      </c>
      <c r="D55" s="840">
        <v>4.6128762564353165</v>
      </c>
      <c r="E55" s="840">
        <v>4.9555409679352902</v>
      </c>
      <c r="F55" s="840">
        <v>5.0183429347056396</v>
      </c>
    </row>
    <row r="56" spans="2:6">
      <c r="B56" s="841" t="s">
        <v>985</v>
      </c>
      <c r="C56" s="839">
        <v>9.5269739428734734</v>
      </c>
      <c r="D56" s="839">
        <v>5.05044974896105</v>
      </c>
      <c r="E56" s="839">
        <v>4.6469596582071837</v>
      </c>
      <c r="F56" s="839">
        <v>4.1398984054974699</v>
      </c>
    </row>
    <row r="57" spans="2:6">
      <c r="B57" s="830" t="s">
        <v>961</v>
      </c>
      <c r="C57" s="840">
        <v>9.147574090442312</v>
      </c>
      <c r="D57" s="840">
        <v>4.9402593980746534</v>
      </c>
      <c r="E57" s="840">
        <v>4.5619634157534783</v>
      </c>
      <c r="F57" s="840">
        <v>4.5316445620563899</v>
      </c>
    </row>
    <row r="58" spans="2:6">
      <c r="B58" s="830" t="s">
        <v>962</v>
      </c>
      <c r="C58" s="840">
        <v>9.9455728132896493</v>
      </c>
      <c r="D58" s="840">
        <v>5.1661386366818718</v>
      </c>
      <c r="E58" s="840">
        <v>4.7344973812612379</v>
      </c>
      <c r="F58" s="840">
        <v>3.7330055311371999</v>
      </c>
    </row>
    <row r="59" spans="2:6">
      <c r="B59" s="841" t="s">
        <v>986</v>
      </c>
      <c r="C59" s="839">
        <v>10.640761373769081</v>
      </c>
      <c r="D59" s="839">
        <v>5.2831343510184814</v>
      </c>
      <c r="E59" s="839">
        <v>3.8481356146412349</v>
      </c>
      <c r="F59" s="839">
        <v>8.8382865740869594</v>
      </c>
    </row>
    <row r="60" spans="2:6">
      <c r="B60" s="830" t="s">
        <v>961</v>
      </c>
      <c r="C60" s="840">
        <v>9.4759253417307843</v>
      </c>
      <c r="D60" s="840">
        <v>5.6428010639690829</v>
      </c>
      <c r="E60" s="840">
        <v>3.3959099162191642</v>
      </c>
      <c r="F60" s="840">
        <v>9.9729580571112297</v>
      </c>
    </row>
    <row r="61" spans="2:6">
      <c r="B61" s="830" t="s">
        <v>962</v>
      </c>
      <c r="C61" s="840">
        <v>14.479983185184286</v>
      </c>
      <c r="D61" s="840">
        <v>4.2963384865813747</v>
      </c>
      <c r="E61" s="840">
        <v>5.0859359442197549</v>
      </c>
      <c r="F61" s="840">
        <v>5.7310882839828103</v>
      </c>
    </row>
    <row r="62" spans="2:6">
      <c r="B62" s="820" t="s">
        <v>982</v>
      </c>
      <c r="C62" s="835"/>
      <c r="D62" s="835"/>
      <c r="E62" s="835"/>
      <c r="F62" s="835"/>
    </row>
    <row r="63" spans="2:6">
      <c r="B63" s="822"/>
      <c r="C63" s="842"/>
      <c r="D63" s="842"/>
      <c r="E63" s="842"/>
      <c r="F63" s="843"/>
    </row>
    <row r="64" spans="2:6">
      <c r="B64" s="809" t="s">
        <v>993</v>
      </c>
      <c r="C64" s="809"/>
      <c r="D64" s="809"/>
      <c r="E64" s="809"/>
      <c r="F64" s="809"/>
    </row>
    <row r="65" spans="2:10">
      <c r="B65" s="844" t="s">
        <v>236</v>
      </c>
      <c r="C65" s="825">
        <v>2005</v>
      </c>
      <c r="D65" s="825">
        <v>2009</v>
      </c>
      <c r="E65" s="825">
        <v>2010</v>
      </c>
      <c r="F65" s="825">
        <v>2011</v>
      </c>
    </row>
    <row r="66" spans="2:10">
      <c r="B66" s="845" t="s">
        <v>75</v>
      </c>
      <c r="C66" s="846">
        <v>23.133379347496717</v>
      </c>
      <c r="D66" s="846">
        <v>30.751034370224428</v>
      </c>
      <c r="E66" s="846">
        <v>33.124456147250932</v>
      </c>
      <c r="F66" s="846">
        <v>35.700851823170936</v>
      </c>
    </row>
    <row r="67" spans="2:10">
      <c r="B67" s="847" t="s">
        <v>238</v>
      </c>
      <c r="C67" s="846">
        <v>74.25824271752461</v>
      </c>
      <c r="D67" s="848">
        <v>101.26324770136041</v>
      </c>
      <c r="E67" s="848">
        <v>109.8929784304727</v>
      </c>
      <c r="F67" s="848">
        <v>120.26250573657641</v>
      </c>
    </row>
    <row r="68" spans="2:10">
      <c r="B68" s="847" t="s">
        <v>239</v>
      </c>
      <c r="C68" s="846">
        <v>33.220535097027778</v>
      </c>
      <c r="D68" s="848">
        <v>40.506894995821419</v>
      </c>
      <c r="E68" s="848">
        <v>42.452073216286891</v>
      </c>
      <c r="F68" s="848">
        <v>43.690026148673887</v>
      </c>
    </row>
    <row r="69" spans="2:10">
      <c r="B69" s="847" t="s">
        <v>119</v>
      </c>
      <c r="C69" s="846">
        <v>3.4300035111568898</v>
      </c>
      <c r="D69" s="848">
        <v>5.1598711695616419</v>
      </c>
      <c r="E69" s="848">
        <v>5.7557640242298271</v>
      </c>
      <c r="F69" s="848">
        <v>6.4247764933659814</v>
      </c>
    </row>
    <row r="70" spans="2:10">
      <c r="B70" s="820" t="s">
        <v>982</v>
      </c>
      <c r="C70" s="849"/>
      <c r="D70" s="849"/>
      <c r="E70" s="849"/>
      <c r="F70" s="849"/>
    </row>
    <row r="71" spans="2:10" ht="15" customHeight="1">
      <c r="B71" s="809" t="s">
        <v>994</v>
      </c>
      <c r="C71" s="809"/>
      <c r="D71" s="809"/>
      <c r="E71" s="809"/>
      <c r="F71" s="809"/>
      <c r="G71" s="823"/>
      <c r="H71" s="823"/>
      <c r="I71" s="823"/>
      <c r="J71" s="823"/>
    </row>
    <row r="72" spans="2:10">
      <c r="B72" s="844" t="s">
        <v>236</v>
      </c>
      <c r="C72" s="826" t="s">
        <v>961</v>
      </c>
      <c r="D72" s="826" t="s">
        <v>962</v>
      </c>
      <c r="E72" s="826" t="s">
        <v>234</v>
      </c>
      <c r="F72" s="850"/>
    </row>
    <row r="73" spans="2:10">
      <c r="B73" s="851" t="s">
        <v>75</v>
      </c>
      <c r="C73" s="829"/>
      <c r="D73" s="829"/>
      <c r="E73" s="829"/>
      <c r="F73" s="852"/>
    </row>
    <row r="74" spans="2:10">
      <c r="B74" s="853">
        <v>2005</v>
      </c>
      <c r="C74" s="840">
        <v>911.9</v>
      </c>
      <c r="D74" s="840">
        <v>462.3</v>
      </c>
      <c r="E74" s="840">
        <v>1374.2</v>
      </c>
      <c r="F74" s="852"/>
    </row>
    <row r="75" spans="2:10">
      <c r="B75" s="853">
        <v>2011</v>
      </c>
      <c r="C75" s="840">
        <v>1499.8</v>
      </c>
      <c r="D75" s="840">
        <v>620.9</v>
      </c>
      <c r="E75" s="840">
        <v>2120.6999999999998</v>
      </c>
      <c r="F75" s="852"/>
    </row>
    <row r="76" spans="2:10">
      <c r="B76" s="854" t="s">
        <v>238</v>
      </c>
      <c r="C76" s="855"/>
      <c r="D76" s="855"/>
      <c r="E76" s="855"/>
      <c r="F76" s="852"/>
    </row>
    <row r="77" spans="2:10">
      <c r="B77" s="853">
        <v>2005</v>
      </c>
      <c r="C77" s="840">
        <v>523.5</v>
      </c>
      <c r="D77" s="840">
        <v>285.5</v>
      </c>
      <c r="E77" s="840">
        <v>809</v>
      </c>
      <c r="F77" s="852"/>
    </row>
    <row r="78" spans="2:10">
      <c r="B78" s="853">
        <v>2011</v>
      </c>
      <c r="C78" s="840">
        <v>917.1</v>
      </c>
      <c r="D78" s="840">
        <v>393.2</v>
      </c>
      <c r="E78" s="840">
        <v>1310.3</v>
      </c>
      <c r="F78" s="852"/>
    </row>
    <row r="79" spans="2:10">
      <c r="B79" s="854" t="s">
        <v>239</v>
      </c>
      <c r="C79" s="855"/>
      <c r="D79" s="855"/>
      <c r="E79" s="855"/>
      <c r="F79" s="852"/>
    </row>
    <row r="80" spans="2:10">
      <c r="B80" s="853">
        <v>2005</v>
      </c>
      <c r="C80" s="840">
        <v>293</v>
      </c>
      <c r="D80" s="840">
        <v>151.69999999999999</v>
      </c>
      <c r="E80" s="840">
        <v>444.7</v>
      </c>
      <c r="F80" s="852"/>
    </row>
    <row r="81" spans="2:10">
      <c r="B81" s="853">
        <v>2011</v>
      </c>
      <c r="C81" s="840">
        <v>382.5</v>
      </c>
      <c r="D81" s="840">
        <v>202.3</v>
      </c>
      <c r="E81" s="840">
        <v>584.79999999999995</v>
      </c>
      <c r="F81" s="852"/>
    </row>
    <row r="82" spans="2:10">
      <c r="B82" s="854" t="s">
        <v>119</v>
      </c>
      <c r="C82" s="855"/>
      <c r="D82" s="855"/>
      <c r="E82" s="855"/>
      <c r="F82" s="852"/>
    </row>
    <row r="83" spans="2:10">
      <c r="B83" s="853">
        <v>2005</v>
      </c>
      <c r="C83" s="840">
        <v>85.2</v>
      </c>
      <c r="D83" s="840">
        <v>23.4</v>
      </c>
      <c r="E83" s="840">
        <v>108.6</v>
      </c>
      <c r="F83" s="852"/>
    </row>
    <row r="84" spans="2:10">
      <c r="B84" s="853">
        <v>2011</v>
      </c>
      <c r="C84" s="840">
        <v>200.3</v>
      </c>
      <c r="D84" s="840">
        <v>25.4</v>
      </c>
      <c r="E84" s="840">
        <v>225.7</v>
      </c>
      <c r="F84" s="852"/>
    </row>
    <row r="85" spans="2:10">
      <c r="B85" s="854" t="s">
        <v>995</v>
      </c>
      <c r="C85" s="855"/>
      <c r="D85" s="855"/>
      <c r="E85" s="855"/>
      <c r="F85" s="852"/>
    </row>
    <row r="86" spans="2:10">
      <c r="B86" s="853">
        <v>2005</v>
      </c>
      <c r="C86" s="840">
        <v>10.199999999999999</v>
      </c>
      <c r="D86" s="840">
        <v>1.7</v>
      </c>
      <c r="E86" s="840">
        <v>11.9</v>
      </c>
      <c r="F86" s="852"/>
    </row>
    <row r="87" spans="2:10">
      <c r="B87" s="853">
        <v>2011</v>
      </c>
      <c r="C87" s="846" t="s">
        <v>644</v>
      </c>
      <c r="D87" s="846" t="s">
        <v>644</v>
      </c>
      <c r="E87" s="846" t="s">
        <v>644</v>
      </c>
      <c r="F87" s="852"/>
    </row>
    <row r="88" spans="2:10">
      <c r="B88" s="820" t="s">
        <v>982</v>
      </c>
      <c r="C88" s="835"/>
      <c r="D88" s="835"/>
      <c r="E88" s="835"/>
      <c r="F88" s="835"/>
      <c r="G88" s="835"/>
      <c r="H88" s="835"/>
      <c r="I88" s="835"/>
      <c r="J88" s="835"/>
    </row>
    <row r="89" spans="2:10">
      <c r="B89" s="822" t="s">
        <v>996</v>
      </c>
      <c r="C89" s="835"/>
      <c r="D89" s="835"/>
      <c r="E89" s="835"/>
      <c r="F89" s="835"/>
      <c r="G89" s="835"/>
      <c r="H89" s="835"/>
      <c r="I89" s="835"/>
      <c r="J89" s="835"/>
    </row>
    <row r="90" spans="2:10">
      <c r="B90" s="822" t="s">
        <v>997</v>
      </c>
      <c r="C90" s="842"/>
      <c r="D90" s="842"/>
      <c r="E90" s="842"/>
      <c r="F90" s="843"/>
    </row>
    <row r="91" spans="2:10" ht="15" customHeight="1">
      <c r="B91" s="809" t="s">
        <v>998</v>
      </c>
      <c r="C91" s="809"/>
      <c r="D91" s="809"/>
      <c r="E91" s="809"/>
      <c r="F91" s="809"/>
    </row>
    <row r="92" spans="2:10">
      <c r="B92" s="856" t="s">
        <v>999</v>
      </c>
      <c r="C92" s="857">
        <v>2005</v>
      </c>
      <c r="D92" s="857">
        <v>2009</v>
      </c>
      <c r="E92" s="857">
        <v>2010</v>
      </c>
      <c r="F92" s="857">
        <v>2011</v>
      </c>
    </row>
    <row r="93" spans="2:10">
      <c r="B93" s="858" t="s">
        <v>1000</v>
      </c>
      <c r="C93" s="859">
        <v>1374.2</v>
      </c>
      <c r="D93" s="859">
        <v>1826.7</v>
      </c>
      <c r="E93" s="859">
        <v>1967.7</v>
      </c>
      <c r="F93" s="859">
        <v>2120.6999999999998</v>
      </c>
    </row>
    <row r="94" spans="2:10">
      <c r="B94" s="860" t="s">
        <v>238</v>
      </c>
      <c r="C94" s="861">
        <v>809</v>
      </c>
      <c r="D94" s="861">
        <v>1103.3</v>
      </c>
      <c r="E94" s="861">
        <v>1197.3</v>
      </c>
      <c r="F94" s="861">
        <v>1310.3</v>
      </c>
    </row>
    <row r="95" spans="2:10">
      <c r="B95" s="858" t="s">
        <v>985</v>
      </c>
      <c r="C95" s="859">
        <v>177.6</v>
      </c>
      <c r="D95" s="859">
        <v>216.8</v>
      </c>
      <c r="E95" s="859">
        <v>228.2</v>
      </c>
      <c r="F95" s="859">
        <v>236</v>
      </c>
    </row>
    <row r="96" spans="2:10">
      <c r="B96" s="862" t="s">
        <v>961</v>
      </c>
      <c r="C96" s="861">
        <v>91.4</v>
      </c>
      <c r="D96" s="861">
        <v>109.3</v>
      </c>
      <c r="E96" s="861">
        <v>114.4</v>
      </c>
      <c r="F96" s="861">
        <v>121.7</v>
      </c>
    </row>
    <row r="97" spans="2:6">
      <c r="B97" s="862" t="s">
        <v>962</v>
      </c>
      <c r="C97" s="861">
        <v>86.3</v>
      </c>
      <c r="D97" s="861">
        <v>107.5</v>
      </c>
      <c r="E97" s="861">
        <v>113.8</v>
      </c>
      <c r="F97" s="861">
        <v>114.2</v>
      </c>
    </row>
    <row r="98" spans="2:6">
      <c r="B98" s="858" t="s">
        <v>986</v>
      </c>
      <c r="C98" s="859">
        <v>631.4</v>
      </c>
      <c r="D98" s="859">
        <v>886.4</v>
      </c>
      <c r="E98" s="859">
        <v>969.1</v>
      </c>
      <c r="F98" s="859">
        <v>1074.3</v>
      </c>
    </row>
    <row r="99" spans="2:6">
      <c r="B99" s="862" t="s">
        <v>961</v>
      </c>
      <c r="C99" s="861">
        <v>432.1</v>
      </c>
      <c r="D99" s="861">
        <v>645</v>
      </c>
      <c r="E99" s="861">
        <v>716.4</v>
      </c>
      <c r="F99" s="861">
        <v>795.3</v>
      </c>
    </row>
    <row r="100" spans="2:6">
      <c r="B100" s="862" t="s">
        <v>962</v>
      </c>
      <c r="C100" s="861">
        <v>199.3</v>
      </c>
      <c r="D100" s="861">
        <v>241.5</v>
      </c>
      <c r="E100" s="861">
        <v>252.7</v>
      </c>
      <c r="F100" s="861">
        <v>279</v>
      </c>
    </row>
    <row r="101" spans="2:6">
      <c r="B101" s="860" t="s">
        <v>239</v>
      </c>
      <c r="C101" s="861">
        <v>444.7</v>
      </c>
      <c r="D101" s="861">
        <v>542.20000000000005</v>
      </c>
      <c r="E101" s="861">
        <v>568.20000000000005</v>
      </c>
      <c r="F101" s="861">
        <v>584.79999999999995</v>
      </c>
    </row>
    <row r="102" spans="2:6">
      <c r="B102" s="858" t="s">
        <v>985</v>
      </c>
      <c r="C102" s="859">
        <v>143.9</v>
      </c>
      <c r="D102" s="859">
        <v>170.4</v>
      </c>
      <c r="E102" s="859">
        <v>177.1</v>
      </c>
      <c r="F102" s="859">
        <v>178.5</v>
      </c>
    </row>
    <row r="103" spans="2:6">
      <c r="B103" s="862" t="s">
        <v>961</v>
      </c>
      <c r="C103" s="861">
        <v>70.3</v>
      </c>
      <c r="D103" s="861">
        <v>84.1</v>
      </c>
      <c r="E103" s="861">
        <v>87.7</v>
      </c>
      <c r="F103" s="861">
        <v>90.4</v>
      </c>
    </row>
    <row r="104" spans="2:6">
      <c r="B104" s="862" t="s">
        <v>962</v>
      </c>
      <c r="C104" s="861">
        <v>73.599999999999994</v>
      </c>
      <c r="D104" s="861">
        <v>86.3</v>
      </c>
      <c r="E104" s="861">
        <v>89.5</v>
      </c>
      <c r="F104" s="861">
        <v>88.1</v>
      </c>
    </row>
    <row r="105" spans="2:6">
      <c r="B105" s="858" t="s">
        <v>986</v>
      </c>
      <c r="C105" s="859">
        <v>300.7</v>
      </c>
      <c r="D105" s="859">
        <v>371.8</v>
      </c>
      <c r="E105" s="859">
        <v>391.1</v>
      </c>
      <c r="F105" s="859">
        <v>406.3</v>
      </c>
    </row>
    <row r="106" spans="2:6">
      <c r="B106" s="862" t="s">
        <v>961</v>
      </c>
      <c r="C106" s="861">
        <v>222.6</v>
      </c>
      <c r="D106" s="861">
        <v>275.60000000000002</v>
      </c>
      <c r="E106" s="861">
        <v>290</v>
      </c>
      <c r="F106" s="861">
        <v>292.10000000000002</v>
      </c>
    </row>
    <row r="107" spans="2:6">
      <c r="B107" s="862" t="s">
        <v>962</v>
      </c>
      <c r="C107" s="861">
        <v>78.099999999999994</v>
      </c>
      <c r="D107" s="861">
        <v>96.2</v>
      </c>
      <c r="E107" s="861">
        <v>101.1</v>
      </c>
      <c r="F107" s="861">
        <v>114.2</v>
      </c>
    </row>
    <row r="108" spans="2:6">
      <c r="B108" s="860" t="s">
        <v>119</v>
      </c>
      <c r="C108" s="846">
        <v>108.6</v>
      </c>
      <c r="D108" s="846">
        <v>164.9</v>
      </c>
      <c r="E108" s="846">
        <v>184.5</v>
      </c>
      <c r="F108" s="846">
        <v>225.7</v>
      </c>
    </row>
    <row r="109" spans="2:6">
      <c r="B109" s="858" t="s">
        <v>985</v>
      </c>
      <c r="C109" s="859">
        <v>20.2</v>
      </c>
      <c r="D109" s="859">
        <v>24.2</v>
      </c>
      <c r="E109" s="859">
        <v>25.2</v>
      </c>
      <c r="F109" s="859">
        <v>24.6</v>
      </c>
    </row>
    <row r="110" spans="2:6">
      <c r="B110" s="863" t="s">
        <v>961</v>
      </c>
      <c r="C110" s="861">
        <v>10.6</v>
      </c>
      <c r="D110" s="861">
        <v>13.2</v>
      </c>
      <c r="E110" s="861">
        <v>13.8</v>
      </c>
      <c r="F110" s="861">
        <v>14.3</v>
      </c>
    </row>
    <row r="111" spans="2:6">
      <c r="B111" s="862" t="s">
        <v>962</v>
      </c>
      <c r="C111" s="861">
        <v>9.6</v>
      </c>
      <c r="D111" s="861">
        <v>11</v>
      </c>
      <c r="E111" s="861">
        <v>11.4</v>
      </c>
      <c r="F111" s="861">
        <v>10.3</v>
      </c>
    </row>
    <row r="112" spans="2:6">
      <c r="B112" s="858" t="s">
        <v>986</v>
      </c>
      <c r="C112" s="859">
        <v>88.3</v>
      </c>
      <c r="D112" s="859">
        <v>140.80000000000001</v>
      </c>
      <c r="E112" s="859">
        <v>159.30000000000001</v>
      </c>
      <c r="F112" s="859">
        <v>201.1</v>
      </c>
    </row>
    <row r="113" spans="2:10">
      <c r="B113" s="862" t="s">
        <v>961</v>
      </c>
      <c r="C113" s="861">
        <v>74.5</v>
      </c>
      <c r="D113" s="861">
        <v>124</v>
      </c>
      <c r="E113" s="861">
        <v>141.80000000000001</v>
      </c>
      <c r="F113" s="861">
        <v>185.9</v>
      </c>
    </row>
    <row r="114" spans="2:10">
      <c r="B114" s="862" t="s">
        <v>962</v>
      </c>
      <c r="C114" s="861">
        <v>13.8</v>
      </c>
      <c r="D114" s="861">
        <v>16.7</v>
      </c>
      <c r="E114" s="861">
        <v>17.5</v>
      </c>
      <c r="F114" s="861">
        <v>15.1</v>
      </c>
    </row>
    <row r="115" spans="2:10">
      <c r="B115" s="860" t="s">
        <v>1001</v>
      </c>
      <c r="C115" s="861">
        <v>11.9</v>
      </c>
      <c r="D115" s="861">
        <v>16.3</v>
      </c>
      <c r="E115" s="861">
        <v>17.600000000000001</v>
      </c>
      <c r="F115" s="861" t="s">
        <v>644</v>
      </c>
    </row>
    <row r="116" spans="2:10">
      <c r="B116" s="858" t="s">
        <v>985</v>
      </c>
      <c r="C116" s="859">
        <v>2.5</v>
      </c>
      <c r="D116" s="859">
        <v>3.1</v>
      </c>
      <c r="E116" s="859">
        <v>3.2</v>
      </c>
      <c r="F116" s="859" t="s">
        <v>644</v>
      </c>
    </row>
    <row r="117" spans="2:10">
      <c r="B117" s="862" t="s">
        <v>961</v>
      </c>
      <c r="C117" s="861">
        <v>1.5</v>
      </c>
      <c r="D117" s="861">
        <v>1.8</v>
      </c>
      <c r="E117" s="861">
        <v>1.9</v>
      </c>
      <c r="F117" s="861" t="s">
        <v>644</v>
      </c>
    </row>
    <row r="118" spans="2:10">
      <c r="B118" s="862" t="s">
        <v>962</v>
      </c>
      <c r="C118" s="861">
        <v>1</v>
      </c>
      <c r="D118" s="861">
        <v>1.3</v>
      </c>
      <c r="E118" s="861">
        <v>1.3</v>
      </c>
      <c r="F118" s="861" t="s">
        <v>644</v>
      </c>
    </row>
    <row r="119" spans="2:10">
      <c r="B119" s="858" t="s">
        <v>986</v>
      </c>
      <c r="C119" s="859">
        <v>9.4</v>
      </c>
      <c r="D119" s="859">
        <v>13.2</v>
      </c>
      <c r="E119" s="859">
        <v>14.4</v>
      </c>
      <c r="F119" s="859" t="s">
        <v>644</v>
      </c>
    </row>
    <row r="120" spans="2:10">
      <c r="B120" s="862" t="s">
        <v>961</v>
      </c>
      <c r="C120" s="861">
        <v>8.6999999999999993</v>
      </c>
      <c r="D120" s="861">
        <v>12.4</v>
      </c>
      <c r="E120" s="861">
        <v>13.6</v>
      </c>
      <c r="F120" s="861" t="s">
        <v>644</v>
      </c>
    </row>
    <row r="121" spans="2:10">
      <c r="B121" s="862" t="s">
        <v>962</v>
      </c>
      <c r="C121" s="861">
        <v>0.6</v>
      </c>
      <c r="D121" s="861">
        <v>0.8</v>
      </c>
      <c r="E121" s="861">
        <v>0.8</v>
      </c>
      <c r="F121" s="861" t="s">
        <v>644</v>
      </c>
    </row>
    <row r="122" spans="2:10">
      <c r="B122" s="820" t="s">
        <v>982</v>
      </c>
      <c r="C122" s="864"/>
      <c r="D122" s="864"/>
      <c r="E122" s="864"/>
      <c r="F122" s="864"/>
    </row>
    <row r="123" spans="2:10">
      <c r="B123" s="822" t="s">
        <v>996</v>
      </c>
      <c r="C123" s="865"/>
      <c r="D123" s="865"/>
      <c r="E123" s="865"/>
      <c r="F123" s="866"/>
    </row>
    <row r="124" spans="2:10">
      <c r="B124" s="822" t="s">
        <v>997</v>
      </c>
      <c r="C124" s="822"/>
      <c r="D124" s="822"/>
      <c r="E124" s="835"/>
    </row>
    <row r="125" spans="2:10" ht="15" customHeight="1">
      <c r="B125" s="809" t="s">
        <v>1002</v>
      </c>
      <c r="C125" s="809"/>
      <c r="D125" s="809"/>
      <c r="E125" s="809"/>
      <c r="F125" s="809"/>
      <c r="G125" s="867"/>
      <c r="H125" s="868"/>
      <c r="I125" s="867"/>
      <c r="J125" s="867"/>
    </row>
    <row r="126" spans="2:10" ht="15" customHeight="1">
      <c r="B126" s="2634" t="s">
        <v>1003</v>
      </c>
      <c r="C126" s="2635" t="s">
        <v>985</v>
      </c>
      <c r="D126" s="2635"/>
      <c r="E126" s="2636" t="s">
        <v>986</v>
      </c>
      <c r="F126" s="2635"/>
      <c r="H126" s="869"/>
    </row>
    <row r="127" spans="2:10" ht="15" customHeight="1">
      <c r="B127" s="2634"/>
      <c r="C127" s="836" t="s">
        <v>961</v>
      </c>
      <c r="D127" s="870" t="s">
        <v>962</v>
      </c>
      <c r="E127" s="870" t="s">
        <v>961</v>
      </c>
      <c r="F127" s="871" t="s">
        <v>962</v>
      </c>
      <c r="H127" s="869"/>
    </row>
    <row r="128" spans="2:10" ht="15" customHeight="1">
      <c r="B128" s="872" t="s">
        <v>234</v>
      </c>
      <c r="C128" s="873">
        <v>226500</v>
      </c>
      <c r="D128" s="873">
        <v>212600</v>
      </c>
      <c r="E128" s="873">
        <v>1273400</v>
      </c>
      <c r="F128" s="873">
        <v>408300</v>
      </c>
      <c r="H128" s="869"/>
    </row>
    <row r="129" spans="2:8" ht="15" customHeight="1">
      <c r="B129" s="874" t="s">
        <v>1004</v>
      </c>
      <c r="C129" s="875">
        <v>33000</v>
      </c>
      <c r="D129" s="875">
        <v>31100</v>
      </c>
      <c r="E129" s="875">
        <v>40200</v>
      </c>
      <c r="F129" s="875">
        <v>36400</v>
      </c>
      <c r="H129" s="869"/>
    </row>
    <row r="130" spans="2:8" ht="15" customHeight="1">
      <c r="B130" s="874" t="s">
        <v>1005</v>
      </c>
      <c r="C130" s="875">
        <v>29400</v>
      </c>
      <c r="D130" s="875">
        <v>27400</v>
      </c>
      <c r="E130" s="875">
        <v>35300</v>
      </c>
      <c r="F130" s="875">
        <v>32800</v>
      </c>
      <c r="H130" s="869"/>
    </row>
    <row r="131" spans="2:8" ht="15" customHeight="1">
      <c r="B131" s="874" t="s">
        <v>1006</v>
      </c>
      <c r="C131" s="875">
        <v>24600</v>
      </c>
      <c r="D131" s="875">
        <v>22600</v>
      </c>
      <c r="E131" s="875">
        <v>28900</v>
      </c>
      <c r="F131" s="875">
        <v>26800</v>
      </c>
      <c r="H131" s="869"/>
    </row>
    <row r="132" spans="2:8" ht="15" customHeight="1">
      <c r="B132" s="874" t="s">
        <v>1007</v>
      </c>
      <c r="C132" s="875">
        <v>23800</v>
      </c>
      <c r="D132" s="875">
        <v>22500</v>
      </c>
      <c r="E132" s="875">
        <v>30100</v>
      </c>
      <c r="F132" s="875">
        <v>25000</v>
      </c>
      <c r="H132" s="869"/>
    </row>
    <row r="133" spans="2:8" ht="15" customHeight="1">
      <c r="B133" s="874" t="s">
        <v>1008</v>
      </c>
      <c r="C133" s="875">
        <v>23400</v>
      </c>
      <c r="D133" s="875">
        <v>22700</v>
      </c>
      <c r="E133" s="875">
        <v>144900</v>
      </c>
      <c r="F133" s="875">
        <v>45800</v>
      </c>
      <c r="H133" s="869"/>
    </row>
    <row r="134" spans="2:8" ht="15" customHeight="1">
      <c r="B134" s="874" t="s">
        <v>1009</v>
      </c>
      <c r="C134" s="875">
        <v>23500</v>
      </c>
      <c r="D134" s="875">
        <v>22400</v>
      </c>
      <c r="E134" s="875">
        <v>280000</v>
      </c>
      <c r="F134" s="875">
        <v>65900</v>
      </c>
      <c r="H134" s="869"/>
    </row>
    <row r="135" spans="2:8" ht="15" customHeight="1">
      <c r="B135" s="874" t="s">
        <v>1010</v>
      </c>
      <c r="C135" s="875">
        <v>20800</v>
      </c>
      <c r="D135" s="875">
        <v>18400</v>
      </c>
      <c r="E135" s="875">
        <v>236700</v>
      </c>
      <c r="F135" s="875">
        <v>56600</v>
      </c>
      <c r="H135" s="869"/>
    </row>
    <row r="136" spans="2:8" ht="15" customHeight="1">
      <c r="B136" s="874" t="s">
        <v>1011</v>
      </c>
      <c r="C136" s="875">
        <v>13600</v>
      </c>
      <c r="D136" s="875">
        <v>13000</v>
      </c>
      <c r="E136" s="875">
        <v>171700</v>
      </c>
      <c r="F136" s="875">
        <v>42400</v>
      </c>
      <c r="H136" s="869"/>
    </row>
    <row r="137" spans="2:8" ht="15" customHeight="1">
      <c r="B137" s="874" t="s">
        <v>1012</v>
      </c>
      <c r="C137" s="875">
        <v>9400</v>
      </c>
      <c r="D137" s="875">
        <v>9000</v>
      </c>
      <c r="E137" s="875">
        <v>126400</v>
      </c>
      <c r="F137" s="875">
        <v>29300</v>
      </c>
      <c r="H137" s="869"/>
    </row>
    <row r="138" spans="2:8" ht="15" customHeight="1">
      <c r="B138" s="874" t="s">
        <v>1013</v>
      </c>
      <c r="C138" s="875">
        <v>6900</v>
      </c>
      <c r="D138" s="875">
        <v>6800</v>
      </c>
      <c r="E138" s="875">
        <v>78100</v>
      </c>
      <c r="F138" s="875">
        <v>19700</v>
      </c>
    </row>
    <row r="139" spans="2:8" ht="15" customHeight="1">
      <c r="B139" s="874" t="s">
        <v>1014</v>
      </c>
      <c r="C139" s="875">
        <v>5200</v>
      </c>
      <c r="D139" s="875">
        <v>5600</v>
      </c>
      <c r="E139" s="875">
        <v>53700</v>
      </c>
      <c r="F139" s="875">
        <v>12900</v>
      </c>
    </row>
    <row r="140" spans="2:8" ht="15" customHeight="1">
      <c r="B140" s="874" t="s">
        <v>1015</v>
      </c>
      <c r="C140" s="875">
        <v>4100</v>
      </c>
      <c r="D140" s="875">
        <v>4000</v>
      </c>
      <c r="E140" s="875">
        <v>30500</v>
      </c>
      <c r="F140" s="875">
        <v>7400</v>
      </c>
    </row>
    <row r="141" spans="2:8" ht="15" customHeight="1">
      <c r="B141" s="874" t="s">
        <v>1016</v>
      </c>
      <c r="C141" s="875">
        <v>3300</v>
      </c>
      <c r="D141" s="875">
        <v>2600</v>
      </c>
      <c r="E141" s="875">
        <v>11300</v>
      </c>
      <c r="F141" s="875">
        <v>3500</v>
      </c>
    </row>
    <row r="142" spans="2:8" ht="15" customHeight="1">
      <c r="B142" s="874" t="s">
        <v>1017</v>
      </c>
      <c r="C142" s="875">
        <v>2000</v>
      </c>
      <c r="D142" s="875">
        <v>1600</v>
      </c>
      <c r="E142" s="875">
        <v>3400</v>
      </c>
      <c r="F142" s="875">
        <v>1700</v>
      </c>
    </row>
    <row r="143" spans="2:8" ht="15" customHeight="1">
      <c r="B143" s="874" t="s">
        <v>1018</v>
      </c>
      <c r="C143" s="875">
        <v>1600</v>
      </c>
      <c r="D143" s="875">
        <v>1300</v>
      </c>
      <c r="E143" s="875">
        <v>1300</v>
      </c>
      <c r="F143" s="875">
        <v>900</v>
      </c>
    </row>
    <row r="144" spans="2:8" ht="15" customHeight="1">
      <c r="B144" s="874" t="s">
        <v>1019</v>
      </c>
      <c r="C144" s="875">
        <v>800</v>
      </c>
      <c r="D144" s="875">
        <v>600</v>
      </c>
      <c r="E144" s="875">
        <v>500</v>
      </c>
      <c r="F144" s="875">
        <v>500</v>
      </c>
    </row>
    <row r="145" spans="2:10" ht="15" customHeight="1">
      <c r="B145" s="874" t="s">
        <v>1020</v>
      </c>
      <c r="C145" s="875">
        <v>1000</v>
      </c>
      <c r="D145" s="875">
        <v>900</v>
      </c>
      <c r="E145" s="875">
        <v>400</v>
      </c>
      <c r="F145" s="875">
        <v>800</v>
      </c>
    </row>
    <row r="146" spans="2:10" ht="15" customHeight="1">
      <c r="B146" s="820" t="s">
        <v>982</v>
      </c>
      <c r="C146" s="876"/>
      <c r="D146" s="876"/>
      <c r="E146" s="876"/>
      <c r="F146" s="876"/>
      <c r="G146" s="876"/>
      <c r="H146" s="876"/>
      <c r="I146" s="876"/>
      <c r="J146" s="876"/>
    </row>
    <row r="147" spans="2:10" ht="15" customHeight="1">
      <c r="B147" s="877" t="s">
        <v>1021</v>
      </c>
      <c r="C147" s="876"/>
      <c r="D147" s="876"/>
      <c r="E147" s="876"/>
      <c r="F147" s="876"/>
      <c r="G147" s="876"/>
      <c r="H147" s="876"/>
      <c r="I147" s="876"/>
      <c r="J147" s="876"/>
    </row>
    <row r="148" spans="2:10" ht="15" customHeight="1">
      <c r="B148" s="809" t="s">
        <v>1022</v>
      </c>
      <c r="C148" s="809"/>
      <c r="D148" s="809"/>
      <c r="E148" s="809"/>
      <c r="F148" s="809"/>
      <c r="G148" s="876"/>
      <c r="H148" s="876"/>
      <c r="I148" s="876"/>
      <c r="J148" s="876"/>
    </row>
    <row r="149" spans="2:10" ht="15" customHeight="1">
      <c r="B149" s="825" t="s">
        <v>1003</v>
      </c>
      <c r="C149" s="825" t="s">
        <v>961</v>
      </c>
      <c r="D149" s="825" t="s">
        <v>962</v>
      </c>
      <c r="E149" s="825" t="s">
        <v>234</v>
      </c>
      <c r="F149" s="876"/>
      <c r="G149" s="876"/>
      <c r="H149" s="876"/>
      <c r="I149" s="876"/>
      <c r="J149" s="876"/>
    </row>
    <row r="150" spans="2:10" ht="15" customHeight="1">
      <c r="B150" s="872" t="s">
        <v>234</v>
      </c>
      <c r="C150" s="873">
        <v>1499800</v>
      </c>
      <c r="D150" s="873">
        <v>620900</v>
      </c>
      <c r="E150" s="873">
        <v>2120700</v>
      </c>
      <c r="F150" s="876"/>
      <c r="G150" s="876"/>
      <c r="H150" s="876"/>
      <c r="I150" s="876"/>
      <c r="J150" s="876"/>
    </row>
    <row r="151" spans="2:10" ht="15" customHeight="1">
      <c r="B151" s="874" t="s">
        <v>1004</v>
      </c>
      <c r="C151" s="875">
        <v>73200</v>
      </c>
      <c r="D151" s="875">
        <v>67500</v>
      </c>
      <c r="E151" s="875">
        <v>140700</v>
      </c>
      <c r="F151" s="876"/>
      <c r="G151" s="876"/>
      <c r="H151" s="876"/>
      <c r="I151" s="876"/>
      <c r="J151" s="876"/>
    </row>
    <row r="152" spans="2:10" ht="15" customHeight="1">
      <c r="B152" s="874" t="s">
        <v>1005</v>
      </c>
      <c r="C152" s="875">
        <v>64700</v>
      </c>
      <c r="D152" s="875">
        <v>60200</v>
      </c>
      <c r="E152" s="875">
        <v>124900</v>
      </c>
      <c r="F152" s="876"/>
      <c r="G152" s="876"/>
      <c r="H152" s="876"/>
      <c r="I152" s="876"/>
      <c r="J152" s="876"/>
    </row>
    <row r="153" spans="2:10" ht="15" customHeight="1">
      <c r="B153" s="874" t="s">
        <v>1006</v>
      </c>
      <c r="C153" s="875">
        <v>53500</v>
      </c>
      <c r="D153" s="875">
        <v>49400</v>
      </c>
      <c r="E153" s="875">
        <v>102900</v>
      </c>
      <c r="F153" s="876"/>
      <c r="G153" s="876"/>
      <c r="H153" s="876"/>
      <c r="I153" s="876"/>
      <c r="J153" s="876"/>
    </row>
    <row r="154" spans="2:10" ht="15" customHeight="1">
      <c r="B154" s="874" t="s">
        <v>1007</v>
      </c>
      <c r="C154" s="875">
        <v>53900</v>
      </c>
      <c r="D154" s="875">
        <v>47500</v>
      </c>
      <c r="E154" s="875">
        <v>101400</v>
      </c>
      <c r="F154" s="876"/>
      <c r="G154" s="876"/>
      <c r="H154" s="876"/>
      <c r="I154" s="876"/>
      <c r="J154" s="876"/>
    </row>
    <row r="155" spans="2:10" ht="15" customHeight="1">
      <c r="B155" s="874" t="s">
        <v>1008</v>
      </c>
      <c r="C155" s="875">
        <v>168300</v>
      </c>
      <c r="D155" s="875">
        <v>68500</v>
      </c>
      <c r="E155" s="875">
        <v>236800</v>
      </c>
      <c r="F155" s="876"/>
      <c r="G155" s="876"/>
      <c r="H155" s="876"/>
      <c r="I155" s="876"/>
      <c r="J155" s="876"/>
    </row>
    <row r="156" spans="2:10" ht="15" customHeight="1">
      <c r="B156" s="874" t="s">
        <v>1009</v>
      </c>
      <c r="C156" s="875">
        <v>303500</v>
      </c>
      <c r="D156" s="875">
        <v>88300</v>
      </c>
      <c r="E156" s="875">
        <v>391800</v>
      </c>
      <c r="F156" s="876"/>
      <c r="G156" s="876"/>
      <c r="H156" s="876"/>
      <c r="I156" s="876"/>
      <c r="J156" s="876"/>
    </row>
    <row r="157" spans="2:10" ht="15" customHeight="1">
      <c r="B157" s="874" t="s">
        <v>1010</v>
      </c>
      <c r="C157" s="875">
        <v>257500</v>
      </c>
      <c r="D157" s="875">
        <v>75000</v>
      </c>
      <c r="E157" s="875">
        <v>332400</v>
      </c>
      <c r="F157" s="876"/>
      <c r="G157" s="876"/>
      <c r="H157" s="876"/>
      <c r="I157" s="876"/>
      <c r="J157" s="876"/>
    </row>
    <row r="158" spans="2:10" ht="15" customHeight="1">
      <c r="B158" s="874" t="s">
        <v>1011</v>
      </c>
      <c r="C158" s="875">
        <v>185400</v>
      </c>
      <c r="D158" s="875">
        <v>55500</v>
      </c>
      <c r="E158" s="875">
        <v>240800</v>
      </c>
      <c r="F158" s="876"/>
      <c r="G158" s="876"/>
      <c r="H158" s="876"/>
      <c r="I158" s="876"/>
      <c r="J158" s="876"/>
    </row>
    <row r="159" spans="2:10" ht="15" customHeight="1">
      <c r="B159" s="874" t="s">
        <v>1012</v>
      </c>
      <c r="C159" s="875">
        <v>135800</v>
      </c>
      <c r="D159" s="875">
        <v>38200</v>
      </c>
      <c r="E159" s="875">
        <v>174100</v>
      </c>
      <c r="F159" s="876"/>
      <c r="G159" s="876"/>
      <c r="H159" s="876"/>
      <c r="I159" s="876"/>
      <c r="J159" s="876"/>
    </row>
    <row r="160" spans="2:10" ht="15" customHeight="1">
      <c r="B160" s="874" t="s">
        <v>1013</v>
      </c>
      <c r="C160" s="875">
        <v>85000</v>
      </c>
      <c r="D160" s="875">
        <v>26500</v>
      </c>
      <c r="E160" s="875">
        <v>111500</v>
      </c>
      <c r="F160" s="876"/>
      <c r="G160" s="876"/>
      <c r="H160" s="876"/>
      <c r="I160" s="876"/>
      <c r="J160" s="876"/>
    </row>
    <row r="161" spans="2:10" ht="15" customHeight="1">
      <c r="B161" s="874" t="s">
        <v>1014</v>
      </c>
      <c r="C161" s="875">
        <v>58900</v>
      </c>
      <c r="D161" s="875">
        <v>18500</v>
      </c>
      <c r="E161" s="875">
        <v>77400</v>
      </c>
      <c r="F161" s="876"/>
      <c r="G161" s="876"/>
      <c r="H161" s="876"/>
      <c r="I161" s="876"/>
      <c r="J161" s="876"/>
    </row>
    <row r="162" spans="2:10" ht="15" customHeight="1">
      <c r="B162" s="874" t="s">
        <v>1015</v>
      </c>
      <c r="C162" s="875">
        <v>34600</v>
      </c>
      <c r="D162" s="875">
        <v>11400</v>
      </c>
      <c r="E162" s="875">
        <v>46000</v>
      </c>
      <c r="F162" s="876"/>
      <c r="G162" s="876"/>
      <c r="H162" s="876"/>
      <c r="I162" s="876"/>
      <c r="J162" s="876"/>
    </row>
    <row r="163" spans="2:10" ht="15" customHeight="1">
      <c r="B163" s="874" t="s">
        <v>1016</v>
      </c>
      <c r="C163" s="875">
        <v>14600</v>
      </c>
      <c r="D163" s="875">
        <v>6100</v>
      </c>
      <c r="E163" s="875">
        <v>20700</v>
      </c>
      <c r="F163" s="876"/>
      <c r="G163" s="876"/>
      <c r="H163" s="876"/>
      <c r="I163" s="876"/>
      <c r="J163" s="876"/>
    </row>
    <row r="164" spans="2:10" ht="15" customHeight="1">
      <c r="B164" s="874" t="s">
        <v>1017</v>
      </c>
      <c r="C164" s="875">
        <v>5400</v>
      </c>
      <c r="D164" s="875">
        <v>3300</v>
      </c>
      <c r="E164" s="875">
        <v>8700</v>
      </c>
      <c r="F164" s="876"/>
      <c r="G164" s="876"/>
      <c r="H164" s="876"/>
      <c r="I164" s="876"/>
      <c r="J164" s="876"/>
    </row>
    <row r="165" spans="2:10" ht="15" customHeight="1">
      <c r="B165" s="874" t="s">
        <v>1018</v>
      </c>
      <c r="C165" s="875">
        <v>2800</v>
      </c>
      <c r="D165" s="875">
        <v>2200</v>
      </c>
      <c r="E165" s="875">
        <v>5000</v>
      </c>
      <c r="F165" s="876"/>
      <c r="G165" s="876"/>
      <c r="H165" s="876"/>
      <c r="I165" s="876"/>
      <c r="J165" s="876"/>
    </row>
    <row r="166" spans="2:10" ht="15" customHeight="1">
      <c r="B166" s="874" t="s">
        <v>1019</v>
      </c>
      <c r="C166" s="875">
        <v>1300</v>
      </c>
      <c r="D166" s="875">
        <v>1100</v>
      </c>
      <c r="E166" s="875">
        <v>2400</v>
      </c>
      <c r="F166" s="876"/>
      <c r="G166" s="876"/>
      <c r="H166" s="876"/>
      <c r="I166" s="876"/>
      <c r="J166" s="876"/>
    </row>
    <row r="167" spans="2:10" ht="15" customHeight="1">
      <c r="B167" s="874" t="s">
        <v>1020</v>
      </c>
      <c r="C167" s="875">
        <v>1400</v>
      </c>
      <c r="D167" s="875">
        <v>1700</v>
      </c>
      <c r="E167" s="875">
        <v>3100</v>
      </c>
      <c r="F167" s="876"/>
      <c r="G167" s="876"/>
      <c r="H167" s="876"/>
      <c r="I167" s="876"/>
      <c r="J167" s="876"/>
    </row>
    <row r="168" spans="2:10" ht="15" customHeight="1">
      <c r="B168" s="820" t="s">
        <v>982</v>
      </c>
      <c r="C168" s="878"/>
      <c r="D168" s="878"/>
      <c r="E168" s="878"/>
      <c r="F168" s="876"/>
      <c r="G168" s="876"/>
      <c r="H168" s="876"/>
      <c r="I168" s="876"/>
      <c r="J168" s="876"/>
    </row>
    <row r="169" spans="2:10" ht="15" customHeight="1">
      <c r="B169" s="877" t="s">
        <v>1021</v>
      </c>
      <c r="C169" s="876"/>
      <c r="D169" s="876"/>
      <c r="E169" s="876"/>
      <c r="F169" s="876"/>
      <c r="G169" s="876"/>
      <c r="H169" s="876"/>
      <c r="I169" s="876"/>
      <c r="J169" s="876"/>
    </row>
    <row r="170" spans="2:10" ht="15" customHeight="1">
      <c r="B170" s="809" t="s">
        <v>1023</v>
      </c>
      <c r="C170" s="809"/>
      <c r="D170" s="809"/>
      <c r="E170" s="809"/>
      <c r="F170" s="809"/>
      <c r="G170" s="876"/>
      <c r="H170" s="876"/>
      <c r="I170" s="876"/>
      <c r="J170" s="876"/>
    </row>
    <row r="171" spans="2:10" ht="15" customHeight="1">
      <c r="B171" s="825" t="s">
        <v>1003</v>
      </c>
      <c r="C171" s="825" t="s">
        <v>961</v>
      </c>
      <c r="D171" s="825" t="s">
        <v>962</v>
      </c>
      <c r="E171" s="825" t="s">
        <v>234</v>
      </c>
      <c r="F171" s="868"/>
      <c r="G171" s="876"/>
      <c r="H171" s="876"/>
      <c r="I171" s="876"/>
      <c r="J171" s="876"/>
    </row>
    <row r="172" spans="2:10" ht="15" customHeight="1">
      <c r="B172" s="872" t="s">
        <v>234</v>
      </c>
      <c r="C172" s="873">
        <v>226500</v>
      </c>
      <c r="D172" s="873">
        <v>212600</v>
      </c>
      <c r="E172" s="873">
        <v>439100</v>
      </c>
      <c r="F172" s="868"/>
      <c r="G172" s="876"/>
      <c r="H172" s="876"/>
      <c r="I172" s="876"/>
      <c r="J172" s="876"/>
    </row>
    <row r="173" spans="2:10" ht="15" customHeight="1">
      <c r="B173" s="874" t="s">
        <v>1004</v>
      </c>
      <c r="C173" s="875">
        <v>33000</v>
      </c>
      <c r="D173" s="875">
        <v>31100</v>
      </c>
      <c r="E173" s="875">
        <v>64100</v>
      </c>
      <c r="F173" s="876"/>
      <c r="G173" s="876"/>
      <c r="H173" s="876"/>
      <c r="I173" s="876"/>
      <c r="J173" s="876"/>
    </row>
    <row r="174" spans="2:10" ht="15" customHeight="1">
      <c r="B174" s="874" t="s">
        <v>1005</v>
      </c>
      <c r="C174" s="875">
        <v>29400</v>
      </c>
      <c r="D174" s="875">
        <v>27400</v>
      </c>
      <c r="E174" s="875">
        <v>56800</v>
      </c>
      <c r="F174" s="876"/>
      <c r="G174" s="876"/>
      <c r="H174" s="876"/>
      <c r="I174" s="876"/>
      <c r="J174" s="876"/>
    </row>
    <row r="175" spans="2:10" ht="15" customHeight="1">
      <c r="B175" s="874" t="s">
        <v>1006</v>
      </c>
      <c r="C175" s="875">
        <v>24600</v>
      </c>
      <c r="D175" s="875">
        <v>22600</v>
      </c>
      <c r="E175" s="875">
        <v>47200</v>
      </c>
      <c r="F175" s="876"/>
      <c r="G175" s="876"/>
      <c r="H175" s="876"/>
      <c r="I175" s="876"/>
      <c r="J175" s="876"/>
    </row>
    <row r="176" spans="2:10" ht="15" customHeight="1">
      <c r="B176" s="874" t="s">
        <v>1007</v>
      </c>
      <c r="C176" s="875">
        <v>23800</v>
      </c>
      <c r="D176" s="875">
        <v>22500</v>
      </c>
      <c r="E176" s="875">
        <v>46300</v>
      </c>
      <c r="F176" s="876"/>
      <c r="G176" s="876"/>
      <c r="H176" s="876"/>
      <c r="I176" s="876"/>
      <c r="J176" s="876"/>
    </row>
    <row r="177" spans="2:10" ht="15" customHeight="1">
      <c r="B177" s="874" t="s">
        <v>1008</v>
      </c>
      <c r="C177" s="875">
        <v>23400</v>
      </c>
      <c r="D177" s="875">
        <v>22700</v>
      </c>
      <c r="E177" s="875">
        <v>46100</v>
      </c>
      <c r="F177" s="876"/>
      <c r="G177" s="876"/>
      <c r="H177" s="876"/>
      <c r="I177" s="876"/>
      <c r="J177" s="876"/>
    </row>
    <row r="178" spans="2:10" ht="15" customHeight="1">
      <c r="B178" s="874" t="s">
        <v>1009</v>
      </c>
      <c r="C178" s="875">
        <v>23500</v>
      </c>
      <c r="D178" s="875">
        <v>22400</v>
      </c>
      <c r="E178" s="875">
        <v>45900</v>
      </c>
      <c r="F178" s="876"/>
      <c r="G178" s="876"/>
      <c r="H178" s="876"/>
      <c r="I178" s="876"/>
      <c r="J178" s="876"/>
    </row>
    <row r="179" spans="2:10" ht="15" customHeight="1">
      <c r="B179" s="874" t="s">
        <v>1010</v>
      </c>
      <c r="C179" s="875">
        <v>20800</v>
      </c>
      <c r="D179" s="875">
        <v>18400</v>
      </c>
      <c r="E179" s="875">
        <v>39200</v>
      </c>
      <c r="F179" s="876"/>
      <c r="G179" s="876"/>
      <c r="H179" s="876"/>
      <c r="I179" s="876"/>
      <c r="J179" s="876"/>
    </row>
    <row r="180" spans="2:10" ht="15" customHeight="1">
      <c r="B180" s="874" t="s">
        <v>1011</v>
      </c>
      <c r="C180" s="875">
        <v>13600</v>
      </c>
      <c r="D180" s="875">
        <v>13000</v>
      </c>
      <c r="E180" s="875">
        <v>26700</v>
      </c>
      <c r="F180" s="876"/>
      <c r="G180" s="876"/>
      <c r="H180" s="876"/>
      <c r="I180" s="876"/>
      <c r="J180" s="876"/>
    </row>
    <row r="181" spans="2:10" ht="15" customHeight="1">
      <c r="B181" s="874" t="s">
        <v>1012</v>
      </c>
      <c r="C181" s="875">
        <v>9400</v>
      </c>
      <c r="D181" s="875">
        <v>9000</v>
      </c>
      <c r="E181" s="875">
        <v>18400</v>
      </c>
      <c r="F181" s="876"/>
      <c r="G181" s="876"/>
      <c r="H181" s="876"/>
      <c r="I181" s="876"/>
      <c r="J181" s="876"/>
    </row>
    <row r="182" spans="2:10" ht="15" customHeight="1">
      <c r="B182" s="874" t="s">
        <v>1013</v>
      </c>
      <c r="C182" s="875">
        <v>6900</v>
      </c>
      <c r="D182" s="875">
        <v>6800</v>
      </c>
      <c r="E182" s="875">
        <v>13700</v>
      </c>
      <c r="F182" s="876"/>
      <c r="G182" s="876"/>
      <c r="H182" s="876"/>
      <c r="I182" s="876"/>
      <c r="J182" s="876"/>
    </row>
    <row r="183" spans="2:10" ht="15" customHeight="1">
      <c r="B183" s="874" t="s">
        <v>1014</v>
      </c>
      <c r="C183" s="875">
        <v>5200</v>
      </c>
      <c r="D183" s="875">
        <v>5600</v>
      </c>
      <c r="E183" s="875">
        <v>10800</v>
      </c>
      <c r="F183" s="876"/>
      <c r="G183" s="876"/>
      <c r="H183" s="876"/>
      <c r="I183" s="876"/>
      <c r="J183" s="876"/>
    </row>
    <row r="184" spans="2:10" ht="15" customHeight="1">
      <c r="B184" s="874" t="s">
        <v>1015</v>
      </c>
      <c r="C184" s="875">
        <v>4100</v>
      </c>
      <c r="D184" s="875">
        <v>4000</v>
      </c>
      <c r="E184" s="875">
        <v>8100</v>
      </c>
      <c r="F184" s="876"/>
      <c r="G184" s="876"/>
      <c r="H184" s="876"/>
      <c r="I184" s="876"/>
      <c r="J184" s="876"/>
    </row>
    <row r="185" spans="2:10" ht="15" customHeight="1">
      <c r="B185" s="874" t="s">
        <v>1016</v>
      </c>
      <c r="C185" s="875">
        <v>3300</v>
      </c>
      <c r="D185" s="875">
        <v>2600</v>
      </c>
      <c r="E185" s="875">
        <v>5900</v>
      </c>
      <c r="F185" s="876"/>
      <c r="G185" s="876"/>
      <c r="H185" s="876"/>
      <c r="I185" s="876"/>
      <c r="J185" s="876"/>
    </row>
    <row r="186" spans="2:10" ht="15" customHeight="1">
      <c r="B186" s="874" t="s">
        <v>1017</v>
      </c>
      <c r="C186" s="875">
        <v>2000</v>
      </c>
      <c r="D186" s="875">
        <v>1600</v>
      </c>
      <c r="E186" s="875">
        <v>3600</v>
      </c>
      <c r="F186" s="876"/>
      <c r="G186" s="876"/>
      <c r="H186" s="876"/>
      <c r="I186" s="876"/>
      <c r="J186" s="876"/>
    </row>
    <row r="187" spans="2:10" ht="15" customHeight="1">
      <c r="B187" s="874" t="s">
        <v>1018</v>
      </c>
      <c r="C187" s="875">
        <v>1600</v>
      </c>
      <c r="D187" s="875">
        <v>1300</v>
      </c>
      <c r="E187" s="875">
        <v>2900</v>
      </c>
      <c r="F187" s="876"/>
      <c r="G187" s="876"/>
      <c r="H187" s="876"/>
      <c r="I187" s="876"/>
      <c r="J187" s="876"/>
    </row>
    <row r="188" spans="2:10" ht="15" customHeight="1">
      <c r="B188" s="874" t="s">
        <v>1019</v>
      </c>
      <c r="C188" s="875">
        <v>800</v>
      </c>
      <c r="D188" s="875">
        <v>600</v>
      </c>
      <c r="E188" s="875">
        <v>1400</v>
      </c>
      <c r="F188" s="876"/>
      <c r="G188" s="876"/>
      <c r="H188" s="876"/>
      <c r="I188" s="876"/>
      <c r="J188" s="876"/>
    </row>
    <row r="189" spans="2:10" ht="15" customHeight="1">
      <c r="B189" s="874" t="s">
        <v>1020</v>
      </c>
      <c r="C189" s="875">
        <v>1000</v>
      </c>
      <c r="D189" s="875">
        <v>900</v>
      </c>
      <c r="E189" s="875">
        <v>2000</v>
      </c>
      <c r="F189" s="876"/>
      <c r="G189" s="876"/>
      <c r="H189" s="876"/>
      <c r="I189" s="876"/>
      <c r="J189" s="876"/>
    </row>
    <row r="190" spans="2:10" ht="15" customHeight="1">
      <c r="B190" s="820" t="s">
        <v>982</v>
      </c>
      <c r="C190" s="878"/>
      <c r="D190" s="878"/>
      <c r="E190" s="878"/>
      <c r="F190" s="876"/>
      <c r="G190" s="876"/>
      <c r="H190" s="876"/>
      <c r="I190" s="876"/>
      <c r="J190" s="876"/>
    </row>
    <row r="191" spans="2:10" ht="15" customHeight="1">
      <c r="B191" s="877" t="s">
        <v>1021</v>
      </c>
      <c r="C191" s="876"/>
      <c r="D191" s="876"/>
      <c r="E191" s="876"/>
      <c r="F191" s="876"/>
      <c r="G191" s="876"/>
      <c r="H191" s="876"/>
      <c r="I191" s="876"/>
      <c r="J191" s="876"/>
    </row>
    <row r="192" spans="2:10" ht="15" customHeight="1">
      <c r="B192" s="809" t="s">
        <v>1024</v>
      </c>
      <c r="C192" s="809"/>
      <c r="D192" s="809"/>
      <c r="E192" s="809"/>
      <c r="F192" s="809"/>
      <c r="G192" s="876"/>
      <c r="H192" s="876"/>
      <c r="I192" s="876"/>
      <c r="J192" s="876"/>
    </row>
    <row r="193" spans="2:10" ht="15" customHeight="1">
      <c r="B193" s="825" t="s">
        <v>1003</v>
      </c>
      <c r="C193" s="825" t="s">
        <v>961</v>
      </c>
      <c r="D193" s="825" t="s">
        <v>962</v>
      </c>
      <c r="E193" s="825" t="s">
        <v>234</v>
      </c>
      <c r="F193" s="876"/>
      <c r="G193" s="876"/>
      <c r="H193" s="876"/>
      <c r="I193" s="876"/>
      <c r="J193" s="876"/>
    </row>
    <row r="194" spans="2:10" ht="15" customHeight="1">
      <c r="B194" s="872" t="s">
        <v>234</v>
      </c>
      <c r="C194" s="873">
        <v>1273400</v>
      </c>
      <c r="D194" s="873">
        <v>408300</v>
      </c>
      <c r="E194" s="873">
        <v>1681600</v>
      </c>
      <c r="F194" s="876"/>
      <c r="G194" s="876"/>
      <c r="H194" s="876"/>
      <c r="I194" s="876"/>
      <c r="J194" s="876"/>
    </row>
    <row r="195" spans="2:10" ht="15" customHeight="1">
      <c r="B195" s="874" t="s">
        <v>1004</v>
      </c>
      <c r="C195" s="875">
        <v>40200</v>
      </c>
      <c r="D195" s="875">
        <v>36400</v>
      </c>
      <c r="E195" s="875">
        <v>76600</v>
      </c>
      <c r="F195" s="876"/>
      <c r="G195" s="876"/>
      <c r="H195" s="876"/>
      <c r="I195" s="876"/>
      <c r="J195" s="876"/>
    </row>
    <row r="196" spans="2:10" ht="15" customHeight="1">
      <c r="B196" s="874" t="s">
        <v>1005</v>
      </c>
      <c r="C196" s="875">
        <v>35300</v>
      </c>
      <c r="D196" s="875">
        <v>32800</v>
      </c>
      <c r="E196" s="875">
        <v>68100</v>
      </c>
      <c r="F196" s="876"/>
      <c r="G196" s="876"/>
      <c r="H196" s="876"/>
      <c r="I196" s="876"/>
      <c r="J196" s="876"/>
    </row>
    <row r="197" spans="2:10" ht="15" customHeight="1">
      <c r="B197" s="874" t="s">
        <v>1006</v>
      </c>
      <c r="C197" s="875">
        <v>28900</v>
      </c>
      <c r="D197" s="875">
        <v>26800</v>
      </c>
      <c r="E197" s="875">
        <v>55600</v>
      </c>
    </row>
    <row r="198" spans="2:10" ht="15" customHeight="1">
      <c r="B198" s="874" t="s">
        <v>1007</v>
      </c>
      <c r="C198" s="875">
        <v>30100</v>
      </c>
      <c r="D198" s="875">
        <v>25000</v>
      </c>
      <c r="E198" s="875">
        <v>55100</v>
      </c>
      <c r="F198" s="823"/>
      <c r="G198" s="823"/>
      <c r="H198" s="823"/>
      <c r="I198" s="823"/>
      <c r="J198" s="823"/>
    </row>
    <row r="199" spans="2:10" ht="15" customHeight="1">
      <c r="B199" s="874" t="s">
        <v>1008</v>
      </c>
      <c r="C199" s="875">
        <v>144900</v>
      </c>
      <c r="D199" s="875">
        <v>45800</v>
      </c>
      <c r="E199" s="875">
        <v>190600</v>
      </c>
      <c r="F199" s="823"/>
      <c r="G199" s="823"/>
      <c r="H199" s="823"/>
    </row>
    <row r="200" spans="2:10" ht="15" customHeight="1">
      <c r="B200" s="874" t="s">
        <v>1009</v>
      </c>
      <c r="C200" s="875">
        <v>280000</v>
      </c>
      <c r="D200" s="875">
        <v>65900</v>
      </c>
      <c r="E200" s="875">
        <v>345900</v>
      </c>
      <c r="F200" s="823"/>
      <c r="G200" s="823"/>
      <c r="H200" s="823"/>
    </row>
    <row r="201" spans="2:10" ht="15" customHeight="1">
      <c r="B201" s="874" t="s">
        <v>1010</v>
      </c>
      <c r="C201" s="875">
        <v>236700</v>
      </c>
      <c r="D201" s="875">
        <v>56600</v>
      </c>
      <c r="E201" s="875">
        <v>293300</v>
      </c>
      <c r="F201" s="879"/>
    </row>
    <row r="202" spans="2:10" ht="15" customHeight="1">
      <c r="B202" s="874" t="s">
        <v>1011</v>
      </c>
      <c r="C202" s="875">
        <v>171700</v>
      </c>
      <c r="D202" s="875">
        <v>42400</v>
      </c>
      <c r="E202" s="875">
        <v>214200</v>
      </c>
      <c r="F202" s="879"/>
    </row>
    <row r="203" spans="2:10" ht="15" customHeight="1">
      <c r="B203" s="874" t="s">
        <v>1012</v>
      </c>
      <c r="C203" s="875">
        <v>126400</v>
      </c>
      <c r="D203" s="875">
        <v>29300</v>
      </c>
      <c r="E203" s="875">
        <v>155700</v>
      </c>
      <c r="F203" s="880"/>
    </row>
    <row r="204" spans="2:10" ht="15" customHeight="1">
      <c r="B204" s="874" t="s">
        <v>1013</v>
      </c>
      <c r="C204" s="875">
        <v>78100</v>
      </c>
      <c r="D204" s="875">
        <v>19700</v>
      </c>
      <c r="E204" s="875">
        <v>97800</v>
      </c>
      <c r="F204" s="880"/>
    </row>
    <row r="205" spans="2:10" ht="15" customHeight="1">
      <c r="B205" s="874" t="s">
        <v>1014</v>
      </c>
      <c r="C205" s="875">
        <v>53700</v>
      </c>
      <c r="D205" s="875">
        <v>12900</v>
      </c>
      <c r="E205" s="875">
        <v>66700</v>
      </c>
      <c r="F205" s="880"/>
    </row>
    <row r="206" spans="2:10" ht="15" customHeight="1">
      <c r="B206" s="874" t="s">
        <v>1015</v>
      </c>
      <c r="C206" s="875">
        <v>30500</v>
      </c>
      <c r="D206" s="875">
        <v>7400</v>
      </c>
      <c r="E206" s="875">
        <v>37900</v>
      </c>
      <c r="F206" s="880"/>
    </row>
    <row r="207" spans="2:10" ht="15" customHeight="1">
      <c r="B207" s="874" t="s">
        <v>1016</v>
      </c>
      <c r="C207" s="875">
        <v>11300</v>
      </c>
      <c r="D207" s="875">
        <v>3500</v>
      </c>
      <c r="E207" s="875">
        <v>14800</v>
      </c>
      <c r="F207" s="880"/>
    </row>
    <row r="208" spans="2:10" ht="15" customHeight="1">
      <c r="B208" s="874" t="s">
        <v>1017</v>
      </c>
      <c r="C208" s="875">
        <v>3400</v>
      </c>
      <c r="D208" s="875">
        <v>1700</v>
      </c>
      <c r="E208" s="875">
        <v>5100</v>
      </c>
      <c r="F208" s="880"/>
    </row>
    <row r="209" spans="2:10" ht="15" customHeight="1">
      <c r="B209" s="874" t="s">
        <v>1018</v>
      </c>
      <c r="C209" s="875">
        <v>1300</v>
      </c>
      <c r="D209" s="875">
        <v>900</v>
      </c>
      <c r="E209" s="875">
        <v>2200</v>
      </c>
      <c r="F209" s="876"/>
    </row>
    <row r="210" spans="2:10" ht="15" customHeight="1">
      <c r="B210" s="874" t="s">
        <v>1019</v>
      </c>
      <c r="C210" s="875">
        <v>500</v>
      </c>
      <c r="D210" s="875">
        <v>500</v>
      </c>
      <c r="E210" s="875">
        <v>1000</v>
      </c>
      <c r="F210" s="880"/>
    </row>
    <row r="211" spans="2:10" ht="15" customHeight="1">
      <c r="B211" s="874" t="s">
        <v>1020</v>
      </c>
      <c r="C211" s="875">
        <v>400</v>
      </c>
      <c r="D211" s="875">
        <v>800</v>
      </c>
      <c r="E211" s="875">
        <v>1200</v>
      </c>
      <c r="F211" s="880"/>
    </row>
    <row r="212" spans="2:10" ht="15" customHeight="1">
      <c r="B212" s="820" t="s">
        <v>982</v>
      </c>
      <c r="C212" s="878"/>
      <c r="D212" s="878"/>
      <c r="E212" s="878"/>
      <c r="F212" s="835"/>
      <c r="G212" s="835"/>
      <c r="H212" s="835"/>
      <c r="I212" s="835"/>
      <c r="J212" s="835"/>
    </row>
    <row r="213" spans="2:10" ht="15" customHeight="1">
      <c r="B213" s="881" t="s">
        <v>1021</v>
      </c>
      <c r="C213" s="876"/>
      <c r="D213" s="876"/>
      <c r="E213" s="876"/>
      <c r="F213" s="835"/>
      <c r="G213" s="835"/>
      <c r="H213" s="835"/>
      <c r="I213" s="835"/>
      <c r="J213" s="835"/>
    </row>
    <row r="214" spans="2:10" ht="15" customHeight="1">
      <c r="B214" s="809" t="s">
        <v>1025</v>
      </c>
      <c r="C214" s="809"/>
      <c r="D214" s="809"/>
      <c r="E214" s="809"/>
      <c r="F214" s="809"/>
      <c r="G214" s="835"/>
      <c r="H214" s="835"/>
      <c r="I214" s="835"/>
      <c r="J214" s="835"/>
    </row>
    <row r="215" spans="2:10" ht="15" customHeight="1">
      <c r="B215" s="825" t="s">
        <v>1003</v>
      </c>
      <c r="C215" s="825" t="s">
        <v>961</v>
      </c>
      <c r="D215" s="825" t="s">
        <v>962</v>
      </c>
      <c r="E215" s="825" t="s">
        <v>234</v>
      </c>
      <c r="F215" s="882"/>
      <c r="G215" s="835"/>
      <c r="H215" s="835"/>
      <c r="I215" s="835"/>
      <c r="J215" s="835"/>
    </row>
    <row r="216" spans="2:10" ht="15" customHeight="1">
      <c r="B216" s="872" t="s">
        <v>234</v>
      </c>
      <c r="C216" s="873">
        <v>917100</v>
      </c>
      <c r="D216" s="873">
        <v>393200</v>
      </c>
      <c r="E216" s="873">
        <v>1310300</v>
      </c>
      <c r="F216" s="882"/>
      <c r="G216" s="835"/>
      <c r="H216" s="835"/>
      <c r="I216" s="835"/>
      <c r="J216" s="835"/>
    </row>
    <row r="217" spans="2:10" ht="15" customHeight="1">
      <c r="B217" s="874" t="s">
        <v>1004</v>
      </c>
      <c r="C217" s="875">
        <v>45500</v>
      </c>
      <c r="D217" s="875">
        <v>41500</v>
      </c>
      <c r="E217" s="875">
        <v>87000</v>
      </c>
      <c r="F217" s="882"/>
      <c r="G217" s="835"/>
      <c r="H217" s="835"/>
      <c r="I217" s="835"/>
      <c r="J217" s="835"/>
    </row>
    <row r="218" spans="2:10" ht="15" customHeight="1">
      <c r="B218" s="874" t="s">
        <v>1005</v>
      </c>
      <c r="C218" s="875">
        <v>39900</v>
      </c>
      <c r="D218" s="875">
        <v>36900</v>
      </c>
      <c r="E218" s="875">
        <v>76900</v>
      </c>
      <c r="F218" s="882"/>
      <c r="G218" s="835"/>
      <c r="H218" s="835"/>
      <c r="I218" s="835"/>
      <c r="J218" s="835"/>
    </row>
    <row r="219" spans="2:10" ht="15" customHeight="1">
      <c r="B219" s="874" t="s">
        <v>1006</v>
      </c>
      <c r="C219" s="875">
        <v>32700</v>
      </c>
      <c r="D219" s="875">
        <v>30000</v>
      </c>
      <c r="E219" s="875">
        <v>62700</v>
      </c>
      <c r="F219" s="882"/>
      <c r="G219" s="835"/>
      <c r="H219" s="835"/>
      <c r="I219" s="835"/>
      <c r="J219" s="835"/>
    </row>
    <row r="220" spans="2:10" ht="15" customHeight="1">
      <c r="B220" s="874" t="s">
        <v>1007</v>
      </c>
      <c r="C220" s="875">
        <v>31100</v>
      </c>
      <c r="D220" s="875">
        <v>28000</v>
      </c>
      <c r="E220" s="875">
        <v>59100</v>
      </c>
      <c r="F220" s="882"/>
      <c r="G220" s="835"/>
      <c r="H220" s="835"/>
      <c r="I220" s="835"/>
      <c r="J220" s="835"/>
    </row>
    <row r="221" spans="2:10" ht="15" customHeight="1">
      <c r="B221" s="874" t="s">
        <v>1008</v>
      </c>
      <c r="C221" s="875">
        <v>98500</v>
      </c>
      <c r="D221" s="875">
        <v>40900</v>
      </c>
      <c r="E221" s="875">
        <v>139400</v>
      </c>
      <c r="F221" s="882"/>
      <c r="G221" s="835"/>
      <c r="H221" s="835"/>
      <c r="I221" s="835"/>
      <c r="J221" s="835"/>
    </row>
    <row r="222" spans="2:10" ht="15" customHeight="1">
      <c r="B222" s="874" t="s">
        <v>1009</v>
      </c>
      <c r="C222" s="875">
        <v>189800</v>
      </c>
      <c r="D222" s="875">
        <v>55800</v>
      </c>
      <c r="E222" s="875">
        <v>245600</v>
      </c>
      <c r="F222" s="882"/>
      <c r="G222" s="835"/>
      <c r="H222" s="835"/>
      <c r="I222" s="835"/>
      <c r="J222" s="835"/>
    </row>
    <row r="223" spans="2:10" ht="15" customHeight="1">
      <c r="B223" s="874" t="s">
        <v>1010</v>
      </c>
      <c r="C223" s="875">
        <v>162700</v>
      </c>
      <c r="D223" s="875">
        <v>49400</v>
      </c>
      <c r="E223" s="875">
        <v>212100</v>
      </c>
      <c r="F223" s="882"/>
      <c r="G223" s="835"/>
      <c r="H223" s="835"/>
      <c r="I223" s="835"/>
      <c r="J223" s="835"/>
    </row>
    <row r="224" spans="2:10" ht="15" customHeight="1">
      <c r="B224" s="874" t="s">
        <v>1011</v>
      </c>
      <c r="C224" s="875">
        <v>112900</v>
      </c>
      <c r="D224" s="875">
        <v>37300</v>
      </c>
      <c r="E224" s="875">
        <v>150200</v>
      </c>
      <c r="F224" s="882"/>
      <c r="G224" s="835"/>
      <c r="H224" s="835"/>
      <c r="I224" s="835"/>
      <c r="J224" s="835"/>
    </row>
    <row r="225" spans="2:11" ht="15" customHeight="1">
      <c r="B225" s="874" t="s">
        <v>1012</v>
      </c>
      <c r="C225" s="875">
        <v>81400</v>
      </c>
      <c r="D225" s="875">
        <v>25900</v>
      </c>
      <c r="E225" s="875">
        <v>107300</v>
      </c>
      <c r="F225" s="882"/>
      <c r="G225" s="835"/>
      <c r="H225" s="835"/>
      <c r="I225" s="835"/>
      <c r="J225" s="835"/>
    </row>
    <row r="226" spans="2:11" ht="15" customHeight="1">
      <c r="B226" s="874" t="s">
        <v>1013</v>
      </c>
      <c r="C226" s="875">
        <v>50200</v>
      </c>
      <c r="D226" s="875">
        <v>18100</v>
      </c>
      <c r="E226" s="875">
        <v>68300</v>
      </c>
      <c r="F226" s="882"/>
      <c r="G226" s="835"/>
      <c r="H226" s="835"/>
      <c r="I226" s="835"/>
      <c r="J226" s="835"/>
    </row>
    <row r="227" spans="2:11" ht="15" customHeight="1">
      <c r="B227" s="874" t="s">
        <v>1014</v>
      </c>
      <c r="C227" s="875">
        <v>35000</v>
      </c>
      <c r="D227" s="875">
        <v>12600</v>
      </c>
      <c r="E227" s="875">
        <v>47600</v>
      </c>
      <c r="F227" s="882"/>
      <c r="G227" s="835"/>
      <c r="H227" s="835"/>
      <c r="I227" s="835"/>
      <c r="J227" s="835"/>
    </row>
    <row r="228" spans="2:11" ht="15" customHeight="1">
      <c r="B228" s="874" t="s">
        <v>1015</v>
      </c>
      <c r="C228" s="875">
        <v>21500</v>
      </c>
      <c r="D228" s="875">
        <v>7700</v>
      </c>
      <c r="E228" s="875">
        <v>29200</v>
      </c>
      <c r="F228" s="882"/>
      <c r="G228" s="835"/>
      <c r="H228" s="835"/>
      <c r="I228" s="835"/>
      <c r="J228" s="835"/>
    </row>
    <row r="229" spans="2:11" ht="15" customHeight="1">
      <c r="B229" s="874" t="s">
        <v>1016</v>
      </c>
      <c r="C229" s="875">
        <v>9500</v>
      </c>
      <c r="D229" s="875">
        <v>4100</v>
      </c>
      <c r="E229" s="875">
        <v>13700</v>
      </c>
      <c r="F229" s="882"/>
      <c r="G229" s="835"/>
      <c r="H229" s="835"/>
      <c r="I229" s="835"/>
      <c r="J229" s="835"/>
    </row>
    <row r="230" spans="2:11" ht="15" customHeight="1">
      <c r="B230" s="874" t="s">
        <v>1017</v>
      </c>
      <c r="C230" s="875">
        <v>3500</v>
      </c>
      <c r="D230" s="875">
        <v>2100</v>
      </c>
      <c r="E230" s="875">
        <v>5500</v>
      </c>
      <c r="F230" s="882"/>
      <c r="G230" s="835"/>
      <c r="H230" s="835"/>
      <c r="I230" s="835"/>
      <c r="J230" s="835"/>
    </row>
    <row r="231" spans="2:11" ht="15" customHeight="1">
      <c r="B231" s="874" t="s">
        <v>1018</v>
      </c>
      <c r="C231" s="875">
        <v>1600</v>
      </c>
      <c r="D231" s="875">
        <v>1300</v>
      </c>
      <c r="E231" s="875">
        <v>2900</v>
      </c>
      <c r="F231" s="882"/>
      <c r="G231" s="835"/>
      <c r="H231" s="835"/>
      <c r="I231" s="835"/>
      <c r="J231" s="835"/>
    </row>
    <row r="232" spans="2:11" ht="15" customHeight="1">
      <c r="B232" s="874" t="s">
        <v>1019</v>
      </c>
      <c r="C232" s="875">
        <v>700</v>
      </c>
      <c r="D232" s="875">
        <v>600</v>
      </c>
      <c r="E232" s="875">
        <v>1300</v>
      </c>
      <c r="F232" s="882"/>
      <c r="G232" s="835"/>
      <c r="H232" s="835"/>
      <c r="I232" s="835"/>
      <c r="J232" s="835"/>
    </row>
    <row r="233" spans="2:11" ht="15" customHeight="1">
      <c r="B233" s="874" t="s">
        <v>1020</v>
      </c>
      <c r="C233" s="875">
        <v>600</v>
      </c>
      <c r="D233" s="875">
        <v>900</v>
      </c>
      <c r="E233" s="875">
        <v>1600</v>
      </c>
      <c r="F233" s="882"/>
      <c r="G233" s="835"/>
      <c r="H233" s="835"/>
      <c r="I233" s="835"/>
      <c r="J233" s="835"/>
    </row>
    <row r="234" spans="2:11" ht="15" customHeight="1">
      <c r="B234" s="820" t="s">
        <v>982</v>
      </c>
      <c r="C234" s="878"/>
      <c r="D234" s="878"/>
      <c r="E234" s="878"/>
      <c r="F234" s="882"/>
      <c r="G234" s="835"/>
      <c r="H234" s="835"/>
      <c r="I234" s="835"/>
      <c r="J234" s="835"/>
    </row>
    <row r="235" spans="2:11" ht="15" customHeight="1">
      <c r="B235" s="883" t="s">
        <v>1021</v>
      </c>
      <c r="C235" s="884"/>
      <c r="D235" s="884"/>
      <c r="E235" s="884"/>
      <c r="F235" s="882"/>
      <c r="G235" s="835"/>
      <c r="H235" s="835"/>
      <c r="I235" s="835"/>
      <c r="J235" s="835"/>
    </row>
    <row r="236" spans="2:11" ht="15" customHeight="1">
      <c r="B236" s="809" t="s">
        <v>1026</v>
      </c>
      <c r="C236" s="809"/>
      <c r="D236" s="809"/>
      <c r="E236" s="809"/>
      <c r="F236" s="809"/>
      <c r="G236" s="843"/>
      <c r="H236" s="843"/>
      <c r="I236" s="843"/>
      <c r="J236" s="843"/>
    </row>
    <row r="237" spans="2:11" ht="15" customHeight="1">
      <c r="B237" s="825" t="s">
        <v>1003</v>
      </c>
      <c r="C237" s="825" t="s">
        <v>961</v>
      </c>
      <c r="D237" s="825" t="s">
        <v>962</v>
      </c>
      <c r="E237" s="825" t="s">
        <v>234</v>
      </c>
      <c r="F237" s="843"/>
    </row>
    <row r="238" spans="2:11" ht="15" customHeight="1">
      <c r="B238" s="872" t="s">
        <v>234</v>
      </c>
      <c r="C238" s="873">
        <v>121700</v>
      </c>
      <c r="D238" s="873">
        <v>114200</v>
      </c>
      <c r="E238" s="873">
        <v>236000</v>
      </c>
      <c r="F238" s="843"/>
      <c r="G238" s="823"/>
      <c r="H238" s="823"/>
      <c r="I238" s="823"/>
      <c r="J238" s="823"/>
      <c r="K238" s="823"/>
    </row>
    <row r="239" spans="2:11" ht="15" customHeight="1">
      <c r="B239" s="874" t="s">
        <v>1004</v>
      </c>
      <c r="C239" s="875">
        <v>17500</v>
      </c>
      <c r="D239" s="875">
        <v>16300</v>
      </c>
      <c r="E239" s="875">
        <v>33700</v>
      </c>
      <c r="F239" s="843"/>
      <c r="G239" s="885"/>
    </row>
    <row r="240" spans="2:11" ht="15" customHeight="1">
      <c r="B240" s="874" t="s">
        <v>1005</v>
      </c>
      <c r="C240" s="875">
        <v>15900</v>
      </c>
      <c r="D240" s="875">
        <v>14600</v>
      </c>
      <c r="E240" s="875">
        <v>30500</v>
      </c>
      <c r="F240" s="843"/>
      <c r="G240" s="880"/>
    </row>
    <row r="241" spans="2:11" ht="15" customHeight="1">
      <c r="B241" s="874" t="s">
        <v>1006</v>
      </c>
      <c r="C241" s="875">
        <v>13200</v>
      </c>
      <c r="D241" s="875">
        <v>12000</v>
      </c>
      <c r="E241" s="875">
        <v>25200</v>
      </c>
      <c r="F241" s="843"/>
      <c r="G241" s="880"/>
    </row>
    <row r="242" spans="2:11" ht="15" customHeight="1">
      <c r="B242" s="874" t="s">
        <v>1007</v>
      </c>
      <c r="C242" s="875">
        <v>12700</v>
      </c>
      <c r="D242" s="875">
        <v>12000</v>
      </c>
      <c r="E242" s="875">
        <v>24700</v>
      </c>
      <c r="F242" s="843"/>
      <c r="G242" s="880"/>
    </row>
    <row r="243" spans="2:11" ht="15" customHeight="1">
      <c r="B243" s="874" t="s">
        <v>1008</v>
      </c>
      <c r="C243" s="875">
        <v>12200</v>
      </c>
      <c r="D243" s="875">
        <v>12400</v>
      </c>
      <c r="E243" s="875">
        <v>24500</v>
      </c>
      <c r="F243" s="843"/>
      <c r="G243" s="880"/>
    </row>
    <row r="244" spans="2:11" ht="15" customHeight="1">
      <c r="B244" s="874" t="s">
        <v>1009</v>
      </c>
      <c r="C244" s="875">
        <v>12300</v>
      </c>
      <c r="D244" s="875">
        <v>11900</v>
      </c>
      <c r="E244" s="875">
        <v>24300</v>
      </c>
      <c r="F244" s="843"/>
      <c r="G244" s="880"/>
    </row>
    <row r="245" spans="2:11" ht="15" customHeight="1">
      <c r="B245" s="874" t="s">
        <v>1010</v>
      </c>
      <c r="C245" s="875">
        <v>11100</v>
      </c>
      <c r="D245" s="875">
        <v>10100</v>
      </c>
      <c r="E245" s="875">
        <v>21200</v>
      </c>
      <c r="F245" s="843"/>
      <c r="G245" s="880"/>
    </row>
    <row r="246" spans="2:11" ht="15" customHeight="1">
      <c r="B246" s="874" t="s">
        <v>1011</v>
      </c>
      <c r="C246" s="875">
        <v>7600</v>
      </c>
      <c r="D246" s="875">
        <v>7400</v>
      </c>
      <c r="E246" s="875">
        <v>15000</v>
      </c>
      <c r="F246" s="843"/>
      <c r="G246" s="880"/>
    </row>
    <row r="247" spans="2:11" ht="15" customHeight="1">
      <c r="B247" s="874" t="s">
        <v>1012</v>
      </c>
      <c r="C247" s="875">
        <v>5500</v>
      </c>
      <c r="D247" s="875">
        <v>5100</v>
      </c>
      <c r="E247" s="875">
        <v>10600</v>
      </c>
      <c r="F247" s="843"/>
      <c r="G247" s="880"/>
    </row>
    <row r="248" spans="2:11" ht="15" customHeight="1">
      <c r="B248" s="874" t="s">
        <v>1013</v>
      </c>
      <c r="C248" s="875">
        <v>4100</v>
      </c>
      <c r="D248" s="875">
        <v>3800</v>
      </c>
      <c r="E248" s="875">
        <v>7900</v>
      </c>
      <c r="F248" s="843"/>
      <c r="G248" s="880"/>
    </row>
    <row r="249" spans="2:11" ht="15" customHeight="1">
      <c r="B249" s="874" t="s">
        <v>1014</v>
      </c>
      <c r="C249" s="875">
        <v>3000</v>
      </c>
      <c r="D249" s="875">
        <v>3000</v>
      </c>
      <c r="E249" s="875">
        <v>6000</v>
      </c>
      <c r="F249" s="843"/>
      <c r="G249" s="886"/>
      <c r="H249" s="886"/>
      <c r="I249" s="886"/>
      <c r="J249" s="886"/>
      <c r="K249" s="886"/>
    </row>
    <row r="250" spans="2:11" ht="15" customHeight="1">
      <c r="B250" s="874" t="s">
        <v>1015</v>
      </c>
      <c r="C250" s="875">
        <v>2300</v>
      </c>
      <c r="D250" s="875">
        <v>2200</v>
      </c>
      <c r="E250" s="875">
        <v>4500</v>
      </c>
      <c r="F250" s="843"/>
      <c r="G250" s="887"/>
      <c r="H250" s="887"/>
      <c r="I250" s="887"/>
      <c r="J250" s="887"/>
      <c r="K250" s="887"/>
    </row>
    <row r="251" spans="2:11" ht="15" customHeight="1">
      <c r="B251" s="874" t="s">
        <v>1016</v>
      </c>
      <c r="C251" s="875">
        <v>1800</v>
      </c>
      <c r="D251" s="875">
        <v>1400</v>
      </c>
      <c r="E251" s="875">
        <v>3200</v>
      </c>
      <c r="F251" s="843"/>
      <c r="G251" s="867"/>
      <c r="H251" s="867"/>
      <c r="I251" s="867"/>
      <c r="J251" s="867"/>
      <c r="K251" s="867"/>
    </row>
    <row r="252" spans="2:11" ht="15" customHeight="1">
      <c r="B252" s="874" t="s">
        <v>1017</v>
      </c>
      <c r="C252" s="875">
        <v>1000</v>
      </c>
      <c r="D252" s="875">
        <v>800</v>
      </c>
      <c r="E252" s="875">
        <v>1800</v>
      </c>
      <c r="F252" s="843"/>
      <c r="G252" s="868"/>
    </row>
    <row r="253" spans="2:11" ht="15" customHeight="1">
      <c r="B253" s="874" t="s">
        <v>1018</v>
      </c>
      <c r="C253" s="875">
        <v>700</v>
      </c>
      <c r="D253" s="875">
        <v>600</v>
      </c>
      <c r="E253" s="875">
        <v>1400</v>
      </c>
      <c r="F253" s="843"/>
      <c r="G253" s="880"/>
    </row>
    <row r="254" spans="2:11" ht="15" customHeight="1">
      <c r="B254" s="874" t="s">
        <v>1019</v>
      </c>
      <c r="C254" s="875">
        <v>400</v>
      </c>
      <c r="D254" s="875">
        <v>300</v>
      </c>
      <c r="E254" s="875">
        <v>700</v>
      </c>
      <c r="F254" s="843"/>
      <c r="G254" s="880"/>
    </row>
    <row r="255" spans="2:11" ht="15" customHeight="1">
      <c r="B255" s="874" t="s">
        <v>1020</v>
      </c>
      <c r="C255" s="875">
        <v>400</v>
      </c>
      <c r="D255" s="875">
        <v>400</v>
      </c>
      <c r="E255" s="875">
        <v>800</v>
      </c>
      <c r="F255" s="843"/>
      <c r="G255" s="880"/>
    </row>
    <row r="256" spans="2:11" ht="15" customHeight="1">
      <c r="B256" s="820" t="s">
        <v>982</v>
      </c>
      <c r="C256" s="878"/>
      <c r="D256" s="878"/>
      <c r="E256" s="878"/>
      <c r="F256" s="843"/>
      <c r="G256" s="880"/>
    </row>
    <row r="257" spans="2:11" ht="15" customHeight="1">
      <c r="B257" s="877" t="s">
        <v>1021</v>
      </c>
      <c r="C257" s="876"/>
      <c r="D257" s="876"/>
      <c r="E257" s="876"/>
      <c r="F257" s="843"/>
      <c r="G257" s="880"/>
    </row>
    <row r="258" spans="2:11" ht="15" customHeight="1">
      <c r="B258" s="809" t="s">
        <v>1027</v>
      </c>
      <c r="C258" s="809"/>
      <c r="D258" s="809"/>
      <c r="E258" s="809"/>
      <c r="F258" s="809"/>
      <c r="G258" s="880"/>
    </row>
    <row r="259" spans="2:11" ht="15" customHeight="1">
      <c r="B259" s="825" t="s">
        <v>1003</v>
      </c>
      <c r="C259" s="825" t="s">
        <v>961</v>
      </c>
      <c r="D259" s="825" t="s">
        <v>962</v>
      </c>
      <c r="E259" s="825" t="s">
        <v>234</v>
      </c>
      <c r="F259" s="843"/>
      <c r="G259" s="880"/>
    </row>
    <row r="260" spans="2:11" ht="15" customHeight="1">
      <c r="B260" s="872" t="s">
        <v>234</v>
      </c>
      <c r="C260" s="873">
        <v>795300</v>
      </c>
      <c r="D260" s="873">
        <v>279000</v>
      </c>
      <c r="E260" s="873">
        <v>1074300</v>
      </c>
      <c r="F260" s="843"/>
      <c r="G260" s="880"/>
    </row>
    <row r="261" spans="2:11" ht="15" customHeight="1">
      <c r="B261" s="874" t="s">
        <v>1004</v>
      </c>
      <c r="C261" s="875">
        <v>28000</v>
      </c>
      <c r="D261" s="875">
        <v>25200</v>
      </c>
      <c r="E261" s="875">
        <v>53200</v>
      </c>
      <c r="F261" s="843"/>
      <c r="G261" s="880"/>
    </row>
    <row r="262" spans="2:11" ht="15" customHeight="1">
      <c r="B262" s="874" t="s">
        <v>1005</v>
      </c>
      <c r="C262" s="875">
        <v>24000</v>
      </c>
      <c r="D262" s="875">
        <v>22300</v>
      </c>
      <c r="E262" s="875">
        <v>46400</v>
      </c>
      <c r="F262" s="843"/>
      <c r="G262" s="880"/>
    </row>
    <row r="263" spans="2:11" ht="15" customHeight="1">
      <c r="B263" s="874" t="s">
        <v>1006</v>
      </c>
      <c r="C263" s="875">
        <v>19500</v>
      </c>
      <c r="D263" s="875">
        <v>18000</v>
      </c>
      <c r="E263" s="875">
        <v>37500</v>
      </c>
      <c r="F263" s="843"/>
      <c r="G263" s="886"/>
      <c r="H263" s="886"/>
      <c r="I263" s="886"/>
      <c r="J263" s="886"/>
      <c r="K263" s="886"/>
    </row>
    <row r="264" spans="2:11" ht="15" customHeight="1">
      <c r="B264" s="874" t="s">
        <v>1007</v>
      </c>
      <c r="C264" s="875">
        <v>18400</v>
      </c>
      <c r="D264" s="875">
        <v>16000</v>
      </c>
      <c r="E264" s="875">
        <v>34400</v>
      </c>
      <c r="F264" s="843"/>
      <c r="G264" s="886"/>
      <c r="H264" s="886"/>
      <c r="I264" s="886"/>
      <c r="J264" s="886"/>
      <c r="K264" s="886"/>
    </row>
    <row r="265" spans="2:11" ht="15" customHeight="1">
      <c r="B265" s="874" t="s">
        <v>1008</v>
      </c>
      <c r="C265" s="875">
        <v>86300</v>
      </c>
      <c r="D265" s="875">
        <v>28600</v>
      </c>
      <c r="E265" s="875">
        <v>114900</v>
      </c>
      <c r="F265" s="843"/>
      <c r="G265" s="835"/>
      <c r="H265" s="835"/>
      <c r="I265" s="835"/>
      <c r="J265" s="835"/>
      <c r="K265" s="835"/>
    </row>
    <row r="266" spans="2:11" ht="15" customHeight="1">
      <c r="B266" s="874" t="s">
        <v>1009</v>
      </c>
      <c r="C266" s="875">
        <v>177400</v>
      </c>
      <c r="D266" s="875">
        <v>43900</v>
      </c>
      <c r="E266" s="875">
        <v>221300</v>
      </c>
      <c r="F266" s="843"/>
      <c r="G266" s="867"/>
      <c r="H266" s="867"/>
      <c r="I266" s="867"/>
      <c r="J266" s="867"/>
      <c r="K266" s="867"/>
    </row>
    <row r="267" spans="2:11" ht="15" customHeight="1">
      <c r="B267" s="874" t="s">
        <v>1010</v>
      </c>
      <c r="C267" s="875">
        <v>151500</v>
      </c>
      <c r="D267" s="875">
        <v>39400</v>
      </c>
      <c r="E267" s="875">
        <v>190900</v>
      </c>
      <c r="F267" s="843"/>
      <c r="G267" s="888"/>
    </row>
    <row r="268" spans="2:11" ht="15" customHeight="1">
      <c r="B268" s="874" t="s">
        <v>1011</v>
      </c>
      <c r="C268" s="875">
        <v>105300</v>
      </c>
      <c r="D268" s="875">
        <v>29900</v>
      </c>
      <c r="E268" s="875">
        <v>135200</v>
      </c>
      <c r="F268" s="843"/>
      <c r="G268" s="888"/>
    </row>
    <row r="269" spans="2:11" ht="15" customHeight="1">
      <c r="B269" s="874" t="s">
        <v>1012</v>
      </c>
      <c r="C269" s="875">
        <v>75800</v>
      </c>
      <c r="D269" s="875">
        <v>20800</v>
      </c>
      <c r="E269" s="875">
        <v>96700</v>
      </c>
      <c r="F269" s="843"/>
      <c r="G269" s="880"/>
    </row>
    <row r="270" spans="2:11" ht="15" customHeight="1">
      <c r="B270" s="874" t="s">
        <v>1013</v>
      </c>
      <c r="C270" s="875">
        <v>46100</v>
      </c>
      <c r="D270" s="875">
        <v>14300</v>
      </c>
      <c r="E270" s="875">
        <v>60400</v>
      </c>
      <c r="F270" s="843"/>
      <c r="G270" s="880"/>
    </row>
    <row r="271" spans="2:11" ht="15" customHeight="1">
      <c r="B271" s="874" t="s">
        <v>1014</v>
      </c>
      <c r="C271" s="875">
        <v>32000</v>
      </c>
      <c r="D271" s="875">
        <v>9600</v>
      </c>
      <c r="E271" s="875">
        <v>41600</v>
      </c>
      <c r="F271" s="843"/>
      <c r="G271" s="880"/>
    </row>
    <row r="272" spans="2:11" ht="15" customHeight="1">
      <c r="B272" s="874" t="s">
        <v>1015</v>
      </c>
      <c r="C272" s="875">
        <v>19200</v>
      </c>
      <c r="D272" s="875">
        <v>5500</v>
      </c>
      <c r="E272" s="875">
        <v>24700</v>
      </c>
      <c r="F272" s="843"/>
      <c r="G272" s="880"/>
    </row>
    <row r="273" spans="2:7" ht="15" customHeight="1">
      <c r="B273" s="874" t="s">
        <v>1016</v>
      </c>
      <c r="C273" s="875">
        <v>7700</v>
      </c>
      <c r="D273" s="875">
        <v>2700</v>
      </c>
      <c r="E273" s="875">
        <v>10500</v>
      </c>
      <c r="F273" s="843"/>
      <c r="G273" s="880"/>
    </row>
    <row r="274" spans="2:7" ht="15" customHeight="1">
      <c r="B274" s="874" t="s">
        <v>1017</v>
      </c>
      <c r="C274" s="875">
        <v>2400</v>
      </c>
      <c r="D274" s="875">
        <v>1300</v>
      </c>
      <c r="E274" s="875">
        <v>3700</v>
      </c>
      <c r="F274" s="843"/>
      <c r="G274" s="880"/>
    </row>
    <row r="275" spans="2:7" ht="15" customHeight="1">
      <c r="B275" s="874" t="s">
        <v>1018</v>
      </c>
      <c r="C275" s="875">
        <v>900</v>
      </c>
      <c r="D275" s="875">
        <v>700</v>
      </c>
      <c r="E275" s="875">
        <v>1500</v>
      </c>
      <c r="F275" s="843"/>
      <c r="G275" s="880"/>
    </row>
    <row r="276" spans="2:7" ht="15" customHeight="1">
      <c r="B276" s="874" t="s">
        <v>1019</v>
      </c>
      <c r="C276" s="875">
        <v>300</v>
      </c>
      <c r="D276" s="875">
        <v>300</v>
      </c>
      <c r="E276" s="875">
        <v>700</v>
      </c>
      <c r="F276" s="843"/>
      <c r="G276" s="880"/>
    </row>
    <row r="277" spans="2:7" ht="15" customHeight="1">
      <c r="B277" s="874" t="s">
        <v>1020</v>
      </c>
      <c r="C277" s="875">
        <v>300</v>
      </c>
      <c r="D277" s="875">
        <v>500</v>
      </c>
      <c r="E277" s="875">
        <v>800</v>
      </c>
      <c r="F277" s="843"/>
      <c r="G277" s="880"/>
    </row>
    <row r="278" spans="2:7" ht="15" customHeight="1">
      <c r="B278" s="820" t="s">
        <v>982</v>
      </c>
      <c r="C278" s="878"/>
      <c r="D278" s="878"/>
      <c r="E278" s="878"/>
      <c r="F278" s="843"/>
      <c r="G278" s="880"/>
    </row>
    <row r="279" spans="2:7" ht="15" customHeight="1">
      <c r="B279" s="877" t="s">
        <v>1021</v>
      </c>
      <c r="C279" s="842"/>
      <c r="D279" s="842"/>
      <c r="E279" s="842"/>
      <c r="F279" s="843"/>
      <c r="G279" s="880"/>
    </row>
    <row r="280" spans="2:7" ht="15" customHeight="1">
      <c r="B280" s="809" t="s">
        <v>1028</v>
      </c>
      <c r="C280" s="809"/>
      <c r="D280" s="809"/>
      <c r="E280" s="809"/>
      <c r="F280" s="809"/>
      <c r="G280" s="880"/>
    </row>
    <row r="281" spans="2:7" ht="15" customHeight="1">
      <c r="B281" s="825" t="s">
        <v>1003</v>
      </c>
      <c r="C281" s="825" t="s">
        <v>961</v>
      </c>
      <c r="D281" s="825" t="s">
        <v>962</v>
      </c>
      <c r="E281" s="825" t="s">
        <v>234</v>
      </c>
      <c r="F281" s="843"/>
      <c r="G281" s="880"/>
    </row>
    <row r="282" spans="2:7" ht="15" customHeight="1">
      <c r="B282" s="872" t="s">
        <v>234</v>
      </c>
      <c r="C282" s="873">
        <v>618800</v>
      </c>
      <c r="D282" s="873">
        <v>284600</v>
      </c>
      <c r="E282" s="873">
        <v>903400</v>
      </c>
      <c r="F282" s="843"/>
      <c r="G282" s="880"/>
    </row>
    <row r="283" spans="2:7" ht="15" customHeight="1">
      <c r="B283" s="874" t="s">
        <v>1004</v>
      </c>
      <c r="C283" s="875">
        <v>31400</v>
      </c>
      <c r="D283" s="875">
        <v>28700</v>
      </c>
      <c r="E283" s="875">
        <v>60100</v>
      </c>
      <c r="F283" s="843"/>
      <c r="G283" s="880"/>
    </row>
    <row r="284" spans="2:7" ht="15" customHeight="1">
      <c r="B284" s="874" t="s">
        <v>1005</v>
      </c>
      <c r="C284" s="875">
        <v>28300</v>
      </c>
      <c r="D284" s="875">
        <v>26100</v>
      </c>
      <c r="E284" s="875">
        <v>54400</v>
      </c>
      <c r="F284" s="843"/>
      <c r="G284" s="880"/>
    </row>
    <row r="285" spans="2:7" ht="15" customHeight="1">
      <c r="B285" s="874" t="s">
        <v>1006</v>
      </c>
      <c r="C285" s="875">
        <v>22800</v>
      </c>
      <c r="D285" s="875">
        <v>21000</v>
      </c>
      <c r="E285" s="875">
        <v>43800</v>
      </c>
      <c r="F285" s="843"/>
      <c r="G285" s="880"/>
    </row>
    <row r="286" spans="2:7" ht="15" customHeight="1">
      <c r="B286" s="874" t="s">
        <v>1007</v>
      </c>
      <c r="C286" s="875">
        <v>20700</v>
      </c>
      <c r="D286" s="875">
        <v>18700</v>
      </c>
      <c r="E286" s="875">
        <v>39400</v>
      </c>
      <c r="F286" s="843"/>
      <c r="G286" s="880"/>
    </row>
    <row r="287" spans="2:7" ht="15" customHeight="1">
      <c r="B287" s="874" t="s">
        <v>1008</v>
      </c>
      <c r="C287" s="875">
        <v>62500</v>
      </c>
      <c r="D287" s="875">
        <v>26200</v>
      </c>
      <c r="E287" s="875">
        <v>88800</v>
      </c>
      <c r="F287" s="843"/>
      <c r="G287" s="880"/>
    </row>
    <row r="288" spans="2:7" ht="15" customHeight="1">
      <c r="B288" s="874" t="s">
        <v>1009</v>
      </c>
      <c r="C288" s="875">
        <v>118800</v>
      </c>
      <c r="D288" s="875">
        <v>39800</v>
      </c>
      <c r="E288" s="875">
        <v>158500</v>
      </c>
      <c r="F288" s="843"/>
      <c r="G288" s="880"/>
    </row>
    <row r="289" spans="2:11" ht="15" customHeight="1">
      <c r="B289" s="874" t="s">
        <v>1010</v>
      </c>
      <c r="C289" s="875">
        <v>105100</v>
      </c>
      <c r="D289" s="875">
        <v>37800</v>
      </c>
      <c r="E289" s="875">
        <v>142900</v>
      </c>
      <c r="F289" s="843"/>
      <c r="G289" s="880"/>
    </row>
    <row r="290" spans="2:11" ht="15" customHeight="1">
      <c r="B290" s="874" t="s">
        <v>1011</v>
      </c>
      <c r="C290" s="875">
        <v>78300</v>
      </c>
      <c r="D290" s="875">
        <v>28800</v>
      </c>
      <c r="E290" s="875">
        <v>107100</v>
      </c>
      <c r="F290" s="843"/>
      <c r="G290" s="880"/>
    </row>
    <row r="291" spans="2:11" ht="15" customHeight="1">
      <c r="B291" s="874" t="s">
        <v>1012</v>
      </c>
      <c r="C291" s="875">
        <v>58000</v>
      </c>
      <c r="D291" s="875">
        <v>20800</v>
      </c>
      <c r="E291" s="875">
        <v>78800</v>
      </c>
      <c r="F291" s="843"/>
      <c r="G291" s="880"/>
    </row>
    <row r="292" spans="2:11" ht="15" customHeight="1">
      <c r="B292" s="874" t="s">
        <v>1013</v>
      </c>
      <c r="C292" s="875">
        <v>37000</v>
      </c>
      <c r="D292" s="875">
        <v>14600</v>
      </c>
      <c r="E292" s="875">
        <v>51500</v>
      </c>
      <c r="F292" s="843"/>
      <c r="G292" s="880"/>
    </row>
    <row r="293" spans="2:11" ht="15" customHeight="1">
      <c r="B293" s="874" t="s">
        <v>1014</v>
      </c>
      <c r="C293" s="875">
        <v>26700</v>
      </c>
      <c r="D293" s="875">
        <v>10000</v>
      </c>
      <c r="E293" s="875">
        <v>36700</v>
      </c>
      <c r="F293" s="843"/>
      <c r="G293" s="880"/>
    </row>
    <row r="294" spans="2:11" ht="15" customHeight="1">
      <c r="B294" s="874" t="s">
        <v>1015</v>
      </c>
      <c r="C294" s="875">
        <v>17000</v>
      </c>
      <c r="D294" s="875">
        <v>6000</v>
      </c>
      <c r="E294" s="875">
        <v>23000</v>
      </c>
      <c r="F294" s="843"/>
      <c r="G294" s="880"/>
    </row>
    <row r="295" spans="2:11" ht="15" customHeight="1">
      <c r="B295" s="874" t="s">
        <v>1016</v>
      </c>
      <c r="C295" s="875">
        <v>7600</v>
      </c>
      <c r="D295" s="875">
        <v>3000</v>
      </c>
      <c r="E295" s="875">
        <v>10600</v>
      </c>
      <c r="F295" s="843"/>
      <c r="G295" s="880"/>
    </row>
    <row r="296" spans="2:11" ht="15" customHeight="1">
      <c r="B296" s="874" t="s">
        <v>1017</v>
      </c>
      <c r="C296" s="875">
        <v>2600</v>
      </c>
      <c r="D296" s="875">
        <v>1400</v>
      </c>
      <c r="E296" s="875">
        <v>4100</v>
      </c>
      <c r="F296" s="843"/>
      <c r="G296" s="880"/>
    </row>
    <row r="297" spans="2:11" ht="15" customHeight="1">
      <c r="B297" s="874" t="s">
        <v>1018</v>
      </c>
      <c r="C297" s="875">
        <v>1000</v>
      </c>
      <c r="D297" s="875">
        <v>800</v>
      </c>
      <c r="E297" s="875">
        <v>1900</v>
      </c>
      <c r="F297" s="843"/>
      <c r="G297" s="880"/>
    </row>
    <row r="298" spans="2:11" ht="15" customHeight="1">
      <c r="B298" s="874" t="s">
        <v>1019</v>
      </c>
      <c r="C298" s="875">
        <v>400</v>
      </c>
      <c r="D298" s="875">
        <v>400</v>
      </c>
      <c r="E298" s="875">
        <v>800</v>
      </c>
      <c r="F298" s="843"/>
      <c r="G298" s="880"/>
    </row>
    <row r="299" spans="2:11" ht="15" customHeight="1">
      <c r="B299" s="874" t="s">
        <v>1020</v>
      </c>
      <c r="C299" s="875">
        <v>300</v>
      </c>
      <c r="D299" s="875">
        <v>600</v>
      </c>
      <c r="E299" s="875">
        <v>900</v>
      </c>
      <c r="F299" s="843"/>
      <c r="G299" s="880"/>
    </row>
    <row r="300" spans="2:11" ht="15" customHeight="1">
      <c r="B300" s="820" t="s">
        <v>982</v>
      </c>
      <c r="C300" s="878"/>
      <c r="D300" s="878"/>
      <c r="E300" s="878"/>
      <c r="F300" s="843"/>
      <c r="G300" s="880"/>
    </row>
    <row r="301" spans="2:11" ht="15" customHeight="1">
      <c r="B301" s="877" t="s">
        <v>1021</v>
      </c>
      <c r="C301" s="842"/>
      <c r="D301" s="842"/>
      <c r="E301" s="842"/>
      <c r="F301" s="843"/>
      <c r="G301" s="880"/>
    </row>
    <row r="302" spans="2:11" ht="15" customHeight="1">
      <c r="B302" s="809" t="s">
        <v>1029</v>
      </c>
      <c r="C302" s="809"/>
      <c r="D302" s="809"/>
      <c r="E302" s="809"/>
      <c r="F302" s="809"/>
      <c r="G302" s="880"/>
    </row>
    <row r="303" spans="2:11" ht="15" customHeight="1">
      <c r="B303" s="825" t="s">
        <v>1003</v>
      </c>
      <c r="C303" s="825" t="s">
        <v>961</v>
      </c>
      <c r="D303" s="825" t="s">
        <v>962</v>
      </c>
      <c r="E303" s="825" t="s">
        <v>234</v>
      </c>
      <c r="F303" s="843"/>
    </row>
    <row r="304" spans="2:11" ht="15" customHeight="1">
      <c r="B304" s="872" t="s">
        <v>234</v>
      </c>
      <c r="C304" s="873">
        <v>58300</v>
      </c>
      <c r="D304" s="873">
        <v>53900</v>
      </c>
      <c r="E304" s="873">
        <v>112200</v>
      </c>
      <c r="F304" s="843"/>
      <c r="G304" s="889"/>
      <c r="H304" s="889"/>
      <c r="I304" s="889"/>
      <c r="J304" s="889"/>
      <c r="K304" s="889"/>
    </row>
    <row r="305" spans="2:13" ht="15" customHeight="1">
      <c r="B305" s="874" t="s">
        <v>1004</v>
      </c>
      <c r="C305" s="875">
        <v>8000</v>
      </c>
      <c r="D305" s="875">
        <v>7500</v>
      </c>
      <c r="E305" s="875">
        <v>15400</v>
      </c>
      <c r="F305" s="843"/>
    </row>
    <row r="306" spans="2:13" ht="15" customHeight="1">
      <c r="B306" s="874" t="s">
        <v>1005</v>
      </c>
      <c r="C306" s="875">
        <v>7500</v>
      </c>
      <c r="D306" s="875">
        <v>6800</v>
      </c>
      <c r="E306" s="875">
        <v>14300</v>
      </c>
      <c r="F306" s="843"/>
    </row>
    <row r="307" spans="2:13" ht="15" customHeight="1">
      <c r="B307" s="874" t="s">
        <v>1006</v>
      </c>
      <c r="C307" s="875">
        <v>5900</v>
      </c>
      <c r="D307" s="875">
        <v>5500</v>
      </c>
      <c r="E307" s="875">
        <v>11400</v>
      </c>
      <c r="F307" s="843"/>
    </row>
    <row r="308" spans="2:13" ht="15" customHeight="1">
      <c r="B308" s="874" t="s">
        <v>1007</v>
      </c>
      <c r="C308" s="875">
        <v>5300</v>
      </c>
      <c r="D308" s="875">
        <v>5700</v>
      </c>
      <c r="E308" s="875">
        <v>10900</v>
      </c>
      <c r="F308" s="843"/>
      <c r="G308" s="823"/>
      <c r="H308" s="823"/>
      <c r="I308" s="823"/>
      <c r="J308" s="823"/>
      <c r="K308" s="823"/>
      <c r="L308" s="823"/>
      <c r="M308" s="823"/>
    </row>
    <row r="309" spans="2:13" ht="15" customHeight="1">
      <c r="B309" s="874" t="s">
        <v>1008</v>
      </c>
      <c r="C309" s="875">
        <v>5300</v>
      </c>
      <c r="D309" s="875">
        <v>5700</v>
      </c>
      <c r="E309" s="875">
        <v>11000</v>
      </c>
      <c r="F309" s="843"/>
    </row>
    <row r="310" spans="2:13" ht="15" customHeight="1">
      <c r="B310" s="874" t="s">
        <v>1009</v>
      </c>
      <c r="C310" s="875">
        <v>5900</v>
      </c>
      <c r="D310" s="875">
        <v>5300</v>
      </c>
      <c r="E310" s="875">
        <v>11200</v>
      </c>
      <c r="F310" s="843"/>
      <c r="J310" s="852"/>
    </row>
    <row r="311" spans="2:13" ht="15" customHeight="1">
      <c r="B311" s="874" t="s">
        <v>1010</v>
      </c>
      <c r="C311" s="875">
        <v>5800</v>
      </c>
      <c r="D311" s="875">
        <v>5200</v>
      </c>
      <c r="E311" s="875">
        <v>11100</v>
      </c>
      <c r="F311" s="843"/>
      <c r="J311" s="852"/>
    </row>
    <row r="312" spans="2:13" ht="15" customHeight="1">
      <c r="B312" s="874" t="s">
        <v>1011</v>
      </c>
      <c r="C312" s="875">
        <v>4600</v>
      </c>
      <c r="D312" s="875">
        <v>4100</v>
      </c>
      <c r="E312" s="875">
        <v>8700</v>
      </c>
      <c r="F312" s="843"/>
      <c r="J312" s="852"/>
    </row>
    <row r="313" spans="2:13" ht="15" customHeight="1">
      <c r="B313" s="874" t="s">
        <v>1012</v>
      </c>
      <c r="C313" s="875">
        <v>3300</v>
      </c>
      <c r="D313" s="875">
        <v>2700</v>
      </c>
      <c r="E313" s="875">
        <v>6000</v>
      </c>
      <c r="F313" s="843"/>
    </row>
    <row r="314" spans="2:13" ht="15" customHeight="1">
      <c r="B314" s="874" t="s">
        <v>1013</v>
      </c>
      <c r="C314" s="875">
        <v>2200</v>
      </c>
      <c r="D314" s="875">
        <v>1800</v>
      </c>
      <c r="E314" s="875">
        <v>4000</v>
      </c>
      <c r="F314" s="843"/>
      <c r="J314" s="852"/>
    </row>
    <row r="315" spans="2:13" ht="15" customHeight="1">
      <c r="B315" s="874" t="s">
        <v>1014</v>
      </c>
      <c r="C315" s="875">
        <v>1500</v>
      </c>
      <c r="D315" s="875">
        <v>1300</v>
      </c>
      <c r="E315" s="875">
        <v>2800</v>
      </c>
      <c r="F315" s="843"/>
      <c r="J315" s="890"/>
    </row>
    <row r="316" spans="2:13" ht="15" customHeight="1">
      <c r="B316" s="874" t="s">
        <v>1015</v>
      </c>
      <c r="C316" s="875">
        <v>1100</v>
      </c>
      <c r="D316" s="875">
        <v>900</v>
      </c>
      <c r="E316" s="875">
        <v>2100</v>
      </c>
      <c r="F316" s="843"/>
      <c r="J316" s="852"/>
    </row>
    <row r="317" spans="2:13" ht="15" customHeight="1">
      <c r="B317" s="874" t="s">
        <v>1016</v>
      </c>
      <c r="C317" s="875">
        <v>800</v>
      </c>
      <c r="D317" s="875">
        <v>600</v>
      </c>
      <c r="E317" s="875">
        <v>1300</v>
      </c>
      <c r="F317" s="843"/>
      <c r="J317" s="852"/>
    </row>
    <row r="318" spans="2:13" ht="15" customHeight="1">
      <c r="B318" s="874" t="s">
        <v>1017</v>
      </c>
      <c r="C318" s="875">
        <v>400</v>
      </c>
      <c r="D318" s="875">
        <v>300</v>
      </c>
      <c r="E318" s="875">
        <v>700</v>
      </c>
      <c r="F318" s="843"/>
      <c r="J318" s="852"/>
    </row>
    <row r="319" spans="2:13" ht="15" customHeight="1">
      <c r="B319" s="874" t="s">
        <v>1018</v>
      </c>
      <c r="C319" s="875">
        <v>300</v>
      </c>
      <c r="D319" s="875">
        <v>300</v>
      </c>
      <c r="E319" s="875">
        <v>600</v>
      </c>
      <c r="F319" s="843"/>
      <c r="J319" s="852"/>
    </row>
    <row r="320" spans="2:13" ht="15" customHeight="1">
      <c r="B320" s="874" t="s">
        <v>1019</v>
      </c>
      <c r="C320" s="875">
        <v>200</v>
      </c>
      <c r="D320" s="875">
        <v>100</v>
      </c>
      <c r="E320" s="875">
        <v>300</v>
      </c>
      <c r="F320" s="843"/>
      <c r="J320" s="852"/>
    </row>
    <row r="321" spans="2:10" ht="15" customHeight="1">
      <c r="B321" s="874" t="s">
        <v>1020</v>
      </c>
      <c r="C321" s="875">
        <v>100</v>
      </c>
      <c r="D321" s="875">
        <v>200</v>
      </c>
      <c r="E321" s="875">
        <v>300</v>
      </c>
      <c r="F321" s="843"/>
      <c r="J321" s="852"/>
    </row>
    <row r="322" spans="2:10" ht="15" customHeight="1">
      <c r="B322" s="820" t="s">
        <v>982</v>
      </c>
      <c r="C322" s="878"/>
      <c r="D322" s="878"/>
      <c r="E322" s="878"/>
      <c r="F322" s="843"/>
      <c r="J322" s="852"/>
    </row>
    <row r="323" spans="2:10" ht="15" customHeight="1">
      <c r="B323" s="877" t="s">
        <v>1021</v>
      </c>
      <c r="C323" s="876"/>
      <c r="D323" s="876"/>
      <c r="E323" s="876"/>
      <c r="F323" s="843"/>
      <c r="J323" s="852"/>
    </row>
    <row r="324" spans="2:10" ht="15" customHeight="1">
      <c r="B324" s="809" t="s">
        <v>1030</v>
      </c>
      <c r="C324" s="809"/>
      <c r="D324" s="809"/>
      <c r="E324" s="809"/>
      <c r="F324" s="809"/>
      <c r="J324" s="852"/>
    </row>
    <row r="325" spans="2:10" ht="15" customHeight="1">
      <c r="B325" s="825" t="s">
        <v>1003</v>
      </c>
      <c r="C325" s="825" t="s">
        <v>961</v>
      </c>
      <c r="D325" s="825" t="s">
        <v>962</v>
      </c>
      <c r="E325" s="825" t="s">
        <v>234</v>
      </c>
      <c r="F325" s="843"/>
      <c r="J325" s="852"/>
    </row>
    <row r="326" spans="2:10" ht="15" customHeight="1">
      <c r="B326" s="872" t="s">
        <v>234</v>
      </c>
      <c r="C326" s="873">
        <v>560500</v>
      </c>
      <c r="D326" s="873">
        <v>230700</v>
      </c>
      <c r="E326" s="873">
        <v>791200</v>
      </c>
      <c r="F326" s="843"/>
      <c r="J326" s="852"/>
    </row>
    <row r="327" spans="2:10" ht="15" customHeight="1">
      <c r="B327" s="874" t="s">
        <v>1004</v>
      </c>
      <c r="C327" s="875">
        <v>23500</v>
      </c>
      <c r="D327" s="875">
        <v>21200</v>
      </c>
      <c r="E327" s="875">
        <v>44700</v>
      </c>
      <c r="F327" s="843"/>
      <c r="J327" s="852"/>
    </row>
    <row r="328" spans="2:10" ht="15" customHeight="1">
      <c r="B328" s="874" t="s">
        <v>1005</v>
      </c>
      <c r="C328" s="875">
        <v>20800</v>
      </c>
      <c r="D328" s="875">
        <v>19300</v>
      </c>
      <c r="E328" s="875">
        <v>40000</v>
      </c>
      <c r="F328" s="843"/>
      <c r="J328" s="852"/>
    </row>
    <row r="329" spans="2:10" ht="15" customHeight="1">
      <c r="B329" s="874" t="s">
        <v>1006</v>
      </c>
      <c r="C329" s="875">
        <v>16900</v>
      </c>
      <c r="D329" s="875">
        <v>15600</v>
      </c>
      <c r="E329" s="875">
        <v>32500</v>
      </c>
      <c r="F329" s="843"/>
      <c r="J329" s="852"/>
    </row>
    <row r="330" spans="2:10" ht="15" customHeight="1">
      <c r="B330" s="874" t="s">
        <v>1007</v>
      </c>
      <c r="C330" s="875">
        <v>15400</v>
      </c>
      <c r="D330" s="875">
        <v>13100</v>
      </c>
      <c r="E330" s="875">
        <v>28400</v>
      </c>
      <c r="F330" s="843"/>
      <c r="J330" s="852"/>
    </row>
    <row r="331" spans="2:10" ht="15" customHeight="1">
      <c r="B331" s="874" t="s">
        <v>1008</v>
      </c>
      <c r="C331" s="875">
        <v>57200</v>
      </c>
      <c r="D331" s="875">
        <v>20600</v>
      </c>
      <c r="E331" s="875">
        <v>77700</v>
      </c>
      <c r="F331" s="843"/>
      <c r="J331" s="852"/>
    </row>
    <row r="332" spans="2:10" ht="15" customHeight="1">
      <c r="B332" s="874" t="s">
        <v>1009</v>
      </c>
      <c r="C332" s="875">
        <v>112900</v>
      </c>
      <c r="D332" s="875">
        <v>34500</v>
      </c>
      <c r="E332" s="875">
        <v>147400</v>
      </c>
      <c r="F332" s="843"/>
      <c r="J332" s="852"/>
    </row>
    <row r="333" spans="2:10" ht="15" customHeight="1">
      <c r="B333" s="874" t="s">
        <v>1010</v>
      </c>
      <c r="C333" s="875">
        <v>99300</v>
      </c>
      <c r="D333" s="875">
        <v>32500</v>
      </c>
      <c r="E333" s="875">
        <v>131800</v>
      </c>
      <c r="F333" s="843"/>
      <c r="J333" s="852"/>
    </row>
    <row r="334" spans="2:10" ht="15" customHeight="1">
      <c r="B334" s="874" t="s">
        <v>1011</v>
      </c>
      <c r="C334" s="875">
        <v>73700</v>
      </c>
      <c r="D334" s="875">
        <v>24700</v>
      </c>
      <c r="E334" s="875">
        <v>98500</v>
      </c>
      <c r="F334" s="843"/>
      <c r="J334" s="852"/>
    </row>
    <row r="335" spans="2:10" ht="15" customHeight="1">
      <c r="B335" s="874" t="s">
        <v>1012</v>
      </c>
      <c r="C335" s="875">
        <v>54700</v>
      </c>
      <c r="D335" s="875">
        <v>18100</v>
      </c>
      <c r="E335" s="875">
        <v>72800</v>
      </c>
      <c r="F335" s="843"/>
      <c r="J335" s="852"/>
    </row>
    <row r="336" spans="2:10" ht="15" customHeight="1">
      <c r="B336" s="874" t="s">
        <v>1013</v>
      </c>
      <c r="C336" s="875">
        <v>34800</v>
      </c>
      <c r="D336" s="875">
        <v>12700</v>
      </c>
      <c r="E336" s="875">
        <v>47500</v>
      </c>
      <c r="F336" s="843"/>
      <c r="J336" s="852"/>
    </row>
    <row r="337" spans="2:13" ht="15" customHeight="1">
      <c r="B337" s="874" t="s">
        <v>1014</v>
      </c>
      <c r="C337" s="875">
        <v>25200</v>
      </c>
      <c r="D337" s="875">
        <v>8700</v>
      </c>
      <c r="E337" s="875">
        <v>33900</v>
      </c>
      <c r="F337" s="843"/>
      <c r="J337" s="852"/>
    </row>
    <row r="338" spans="2:13" ht="15" customHeight="1">
      <c r="B338" s="874" t="s">
        <v>1015</v>
      </c>
      <c r="C338" s="875">
        <v>15900</v>
      </c>
      <c r="D338" s="875">
        <v>5100</v>
      </c>
      <c r="E338" s="875">
        <v>21000</v>
      </c>
      <c r="F338" s="843"/>
    </row>
    <row r="339" spans="2:13" ht="15" customHeight="1">
      <c r="B339" s="874" t="s">
        <v>1016</v>
      </c>
      <c r="C339" s="875">
        <v>6900</v>
      </c>
      <c r="D339" s="875">
        <v>2400</v>
      </c>
      <c r="E339" s="875">
        <v>9300</v>
      </c>
      <c r="F339" s="843"/>
      <c r="J339" s="852"/>
    </row>
    <row r="340" spans="2:13" ht="15" customHeight="1">
      <c r="B340" s="874" t="s">
        <v>1017</v>
      </c>
      <c r="C340" s="875">
        <v>2200</v>
      </c>
      <c r="D340" s="875">
        <v>1100</v>
      </c>
      <c r="E340" s="875">
        <v>3300</v>
      </c>
      <c r="F340" s="843"/>
      <c r="J340" s="852"/>
    </row>
    <row r="341" spans="2:13" ht="15" customHeight="1">
      <c r="B341" s="874" t="s">
        <v>1018</v>
      </c>
      <c r="C341" s="875">
        <v>700</v>
      </c>
      <c r="D341" s="875">
        <v>500</v>
      </c>
      <c r="E341" s="875">
        <v>1300</v>
      </c>
      <c r="F341" s="843"/>
      <c r="J341" s="852"/>
    </row>
    <row r="342" spans="2:13" ht="15" customHeight="1">
      <c r="B342" s="874" t="s">
        <v>1019</v>
      </c>
      <c r="C342" s="875">
        <v>300</v>
      </c>
      <c r="D342" s="875">
        <v>300</v>
      </c>
      <c r="E342" s="875">
        <v>500</v>
      </c>
      <c r="F342" s="843"/>
      <c r="G342" s="889"/>
      <c r="H342" s="889"/>
      <c r="I342" s="889"/>
      <c r="J342" s="889"/>
      <c r="K342" s="889"/>
      <c r="L342" s="889"/>
      <c r="M342" s="843"/>
    </row>
    <row r="343" spans="2:13" ht="15" customHeight="1">
      <c r="B343" s="874" t="s">
        <v>1020</v>
      </c>
      <c r="C343" s="875">
        <v>200</v>
      </c>
      <c r="D343" s="875">
        <v>400</v>
      </c>
      <c r="E343" s="875">
        <v>600</v>
      </c>
      <c r="F343" s="843"/>
    </row>
    <row r="344" spans="2:13" ht="15" customHeight="1">
      <c r="B344" s="820" t="s">
        <v>982</v>
      </c>
      <c r="C344" s="878"/>
      <c r="D344" s="878"/>
      <c r="E344" s="878"/>
      <c r="F344" s="843"/>
    </row>
    <row r="345" spans="2:13" ht="15" customHeight="1">
      <c r="B345" s="877" t="s">
        <v>1021</v>
      </c>
      <c r="C345" s="842"/>
      <c r="D345" s="842"/>
      <c r="E345" s="842"/>
      <c r="F345" s="843"/>
    </row>
    <row r="346" spans="2:13" ht="15" customHeight="1">
      <c r="B346" s="809" t="s">
        <v>1031</v>
      </c>
      <c r="C346" s="809"/>
      <c r="D346" s="809"/>
      <c r="E346" s="809"/>
      <c r="F346" s="809"/>
    </row>
    <row r="347" spans="2:13" ht="15" customHeight="1">
      <c r="B347" s="825" t="s">
        <v>1003</v>
      </c>
      <c r="C347" s="825" t="s">
        <v>961</v>
      </c>
      <c r="D347" s="825" t="s">
        <v>962</v>
      </c>
      <c r="E347" s="825" t="s">
        <v>234</v>
      </c>
      <c r="F347" s="843"/>
    </row>
    <row r="348" spans="2:13" ht="15" customHeight="1">
      <c r="B348" s="872" t="s">
        <v>234</v>
      </c>
      <c r="C348" s="873">
        <v>298300</v>
      </c>
      <c r="D348" s="873">
        <v>108600</v>
      </c>
      <c r="E348" s="873">
        <v>406800</v>
      </c>
      <c r="F348" s="843"/>
    </row>
    <row r="349" spans="2:13" ht="15" customHeight="1">
      <c r="B349" s="874" t="s">
        <v>1004</v>
      </c>
      <c r="C349" s="875">
        <v>14000</v>
      </c>
      <c r="D349" s="875">
        <v>12800</v>
      </c>
      <c r="E349" s="875">
        <v>26800</v>
      </c>
      <c r="F349" s="843"/>
    </row>
    <row r="350" spans="2:13" ht="15" customHeight="1">
      <c r="B350" s="874" t="s">
        <v>1005</v>
      </c>
      <c r="C350" s="875">
        <v>11600</v>
      </c>
      <c r="D350" s="875">
        <v>10900</v>
      </c>
      <c r="E350" s="875">
        <v>22500</v>
      </c>
      <c r="F350" s="843"/>
    </row>
    <row r="351" spans="2:13" ht="15" customHeight="1">
      <c r="B351" s="874" t="s">
        <v>1006</v>
      </c>
      <c r="C351" s="875">
        <v>9900</v>
      </c>
      <c r="D351" s="875">
        <v>8900</v>
      </c>
      <c r="E351" s="875">
        <v>18800</v>
      </c>
      <c r="F351" s="843"/>
    </row>
    <row r="352" spans="2:13" ht="15" customHeight="1">
      <c r="B352" s="874" t="s">
        <v>1007</v>
      </c>
      <c r="C352" s="875">
        <v>10500</v>
      </c>
      <c r="D352" s="875">
        <v>9300</v>
      </c>
      <c r="E352" s="875">
        <v>19800</v>
      </c>
      <c r="F352" s="843"/>
    </row>
    <row r="353" spans="2:13" ht="15" customHeight="1">
      <c r="B353" s="874" t="s">
        <v>1008</v>
      </c>
      <c r="C353" s="875">
        <v>36000</v>
      </c>
      <c r="D353" s="875">
        <v>14700</v>
      </c>
      <c r="E353" s="875">
        <v>50600</v>
      </c>
      <c r="F353" s="843"/>
    </row>
    <row r="354" spans="2:13" ht="15" customHeight="1">
      <c r="B354" s="874" t="s">
        <v>1009</v>
      </c>
      <c r="C354" s="875">
        <v>71000</v>
      </c>
      <c r="D354" s="875">
        <v>16000</v>
      </c>
      <c r="E354" s="875">
        <v>87000</v>
      </c>
      <c r="F354" s="843"/>
    </row>
    <row r="355" spans="2:13" ht="15" customHeight="1">
      <c r="B355" s="874" t="s">
        <v>1010</v>
      </c>
      <c r="C355" s="875">
        <v>57500</v>
      </c>
      <c r="D355" s="875">
        <v>11700</v>
      </c>
      <c r="E355" s="875">
        <v>69200</v>
      </c>
      <c r="F355" s="843"/>
    </row>
    <row r="356" spans="2:13" ht="15" customHeight="1">
      <c r="B356" s="874" t="s">
        <v>1011</v>
      </c>
      <c r="C356" s="875">
        <v>34600</v>
      </c>
      <c r="D356" s="875">
        <v>8500</v>
      </c>
      <c r="E356" s="875">
        <v>43100</v>
      </c>
      <c r="F356" s="843"/>
    </row>
    <row r="357" spans="2:13" ht="15" customHeight="1">
      <c r="B357" s="874" t="s">
        <v>1012</v>
      </c>
      <c r="C357" s="875">
        <v>23300</v>
      </c>
      <c r="D357" s="875">
        <v>5200</v>
      </c>
      <c r="E357" s="875">
        <v>28500</v>
      </c>
      <c r="F357" s="843"/>
    </row>
    <row r="358" spans="2:13" ht="15" customHeight="1">
      <c r="B358" s="874" t="s">
        <v>1013</v>
      </c>
      <c r="C358" s="875">
        <v>13200</v>
      </c>
      <c r="D358" s="875">
        <v>3600</v>
      </c>
      <c r="E358" s="875">
        <v>16700</v>
      </c>
      <c r="F358" s="843"/>
    </row>
    <row r="359" spans="2:13" ht="15" customHeight="1">
      <c r="B359" s="874" t="s">
        <v>1014</v>
      </c>
      <c r="C359" s="875">
        <v>8200</v>
      </c>
      <c r="D359" s="875">
        <v>2600</v>
      </c>
      <c r="E359" s="875">
        <v>10900</v>
      </c>
      <c r="F359" s="843"/>
    </row>
    <row r="360" spans="2:13" ht="15" customHeight="1">
      <c r="B360" s="874" t="s">
        <v>1015</v>
      </c>
      <c r="C360" s="875">
        <v>4500</v>
      </c>
      <c r="D360" s="875">
        <v>1700</v>
      </c>
      <c r="E360" s="875">
        <v>6200</v>
      </c>
      <c r="F360" s="843"/>
    </row>
    <row r="361" spans="2:13" ht="15" customHeight="1">
      <c r="B361" s="874" t="s">
        <v>1016</v>
      </c>
      <c r="C361" s="875">
        <v>1900</v>
      </c>
      <c r="D361" s="875">
        <v>1100</v>
      </c>
      <c r="E361" s="875">
        <v>3000</v>
      </c>
      <c r="F361" s="843"/>
    </row>
    <row r="362" spans="2:13" ht="15" customHeight="1">
      <c r="B362" s="874" t="s">
        <v>1017</v>
      </c>
      <c r="C362" s="875">
        <v>800</v>
      </c>
      <c r="D362" s="875">
        <v>600</v>
      </c>
      <c r="E362" s="875">
        <v>1500</v>
      </c>
      <c r="F362" s="843"/>
    </row>
    <row r="363" spans="2:13" ht="15" customHeight="1">
      <c r="B363" s="874" t="s">
        <v>1018</v>
      </c>
      <c r="C363" s="875">
        <v>600</v>
      </c>
      <c r="D363" s="875">
        <v>500</v>
      </c>
      <c r="E363" s="875">
        <v>1000</v>
      </c>
      <c r="F363" s="843"/>
    </row>
    <row r="364" spans="2:13" ht="15" customHeight="1">
      <c r="B364" s="874" t="s">
        <v>1019</v>
      </c>
      <c r="C364" s="875">
        <v>300</v>
      </c>
      <c r="D364" s="875">
        <v>200</v>
      </c>
      <c r="E364" s="875">
        <v>500</v>
      </c>
      <c r="F364" s="843"/>
    </row>
    <row r="365" spans="2:13" ht="15" customHeight="1">
      <c r="B365" s="874" t="s">
        <v>1020</v>
      </c>
      <c r="C365" s="875">
        <v>300</v>
      </c>
      <c r="D365" s="875">
        <v>400</v>
      </c>
      <c r="E365" s="875">
        <v>700</v>
      </c>
      <c r="F365" s="843"/>
    </row>
    <row r="366" spans="2:13" ht="15" customHeight="1">
      <c r="B366" s="820" t="s">
        <v>982</v>
      </c>
      <c r="C366" s="878"/>
      <c r="D366" s="878"/>
      <c r="E366" s="878"/>
      <c r="F366" s="843"/>
    </row>
    <row r="367" spans="2:13" ht="15" customHeight="1">
      <c r="B367" s="877" t="s">
        <v>1021</v>
      </c>
      <c r="C367" s="842"/>
      <c r="D367" s="842"/>
      <c r="E367" s="842"/>
      <c r="F367" s="843"/>
    </row>
    <row r="368" spans="2:13" ht="15" customHeight="1">
      <c r="B368" s="809" t="s">
        <v>1032</v>
      </c>
      <c r="C368" s="809"/>
      <c r="D368" s="809"/>
      <c r="E368" s="809"/>
      <c r="F368" s="809"/>
      <c r="G368" s="867"/>
      <c r="H368" s="867"/>
      <c r="I368" s="867"/>
      <c r="J368" s="867"/>
      <c r="K368" s="867"/>
      <c r="L368" s="867"/>
      <c r="M368" s="867"/>
    </row>
    <row r="369" spans="2:10" ht="15" customHeight="1">
      <c r="B369" s="825" t="s">
        <v>1003</v>
      </c>
      <c r="C369" s="825" t="s">
        <v>961</v>
      </c>
      <c r="D369" s="825" t="s">
        <v>962</v>
      </c>
      <c r="E369" s="825" t="s">
        <v>234</v>
      </c>
      <c r="F369" s="843"/>
      <c r="J369" s="852"/>
    </row>
    <row r="370" spans="2:10" ht="15" customHeight="1">
      <c r="B370" s="872" t="s">
        <v>234</v>
      </c>
      <c r="C370" s="873">
        <v>63500</v>
      </c>
      <c r="D370" s="873">
        <v>60300</v>
      </c>
      <c r="E370" s="873">
        <v>123700</v>
      </c>
      <c r="F370" s="843"/>
    </row>
    <row r="371" spans="2:10" ht="15" customHeight="1">
      <c r="B371" s="874" t="s">
        <v>1004</v>
      </c>
      <c r="C371" s="875">
        <v>9500</v>
      </c>
      <c r="D371" s="875">
        <v>8800</v>
      </c>
      <c r="E371" s="875">
        <v>18300</v>
      </c>
      <c r="F371" s="843"/>
      <c r="J371" s="852"/>
    </row>
    <row r="372" spans="2:10" ht="15" customHeight="1">
      <c r="B372" s="874" t="s">
        <v>1005</v>
      </c>
      <c r="C372" s="875">
        <v>8400</v>
      </c>
      <c r="D372" s="875">
        <v>7800</v>
      </c>
      <c r="E372" s="875">
        <v>16200</v>
      </c>
      <c r="F372" s="843"/>
    </row>
    <row r="373" spans="2:10" ht="15" customHeight="1">
      <c r="B373" s="874" t="s">
        <v>1006</v>
      </c>
      <c r="C373" s="875">
        <v>7300</v>
      </c>
      <c r="D373" s="875">
        <v>6600</v>
      </c>
      <c r="E373" s="875">
        <v>13800</v>
      </c>
      <c r="F373" s="843"/>
      <c r="J373" s="852"/>
    </row>
    <row r="374" spans="2:10" ht="15" customHeight="1">
      <c r="B374" s="874" t="s">
        <v>1007</v>
      </c>
      <c r="C374" s="875">
        <v>7400</v>
      </c>
      <c r="D374" s="875">
        <v>6400</v>
      </c>
      <c r="E374" s="875">
        <v>13800</v>
      </c>
      <c r="F374" s="843"/>
      <c r="J374" s="852"/>
    </row>
    <row r="375" spans="2:10" ht="15" customHeight="1">
      <c r="B375" s="874" t="s">
        <v>1008</v>
      </c>
      <c r="C375" s="875">
        <v>6800</v>
      </c>
      <c r="D375" s="875">
        <v>6700</v>
      </c>
      <c r="E375" s="875">
        <v>13500</v>
      </c>
      <c r="F375" s="843"/>
      <c r="J375" s="852"/>
    </row>
    <row r="376" spans="2:10" ht="15" customHeight="1">
      <c r="B376" s="874" t="s">
        <v>1009</v>
      </c>
      <c r="C376" s="875">
        <v>6500</v>
      </c>
      <c r="D376" s="875">
        <v>6600</v>
      </c>
      <c r="E376" s="875">
        <v>13100</v>
      </c>
      <c r="F376" s="843"/>
      <c r="J376" s="852"/>
    </row>
    <row r="377" spans="2:10" ht="15" customHeight="1">
      <c r="B377" s="874" t="s">
        <v>1010</v>
      </c>
      <c r="C377" s="875">
        <v>5300</v>
      </c>
      <c r="D377" s="875">
        <v>4800</v>
      </c>
      <c r="E377" s="875">
        <v>10100</v>
      </c>
      <c r="F377" s="843"/>
      <c r="J377" s="852"/>
    </row>
    <row r="378" spans="2:10" ht="15" customHeight="1">
      <c r="B378" s="874" t="s">
        <v>1011</v>
      </c>
      <c r="C378" s="875">
        <v>3000</v>
      </c>
      <c r="D378" s="875">
        <v>3300</v>
      </c>
      <c r="E378" s="875">
        <v>6300</v>
      </c>
      <c r="F378" s="843"/>
      <c r="J378" s="852"/>
    </row>
    <row r="379" spans="2:10" ht="15" customHeight="1">
      <c r="B379" s="874" t="s">
        <v>1012</v>
      </c>
      <c r="C379" s="875">
        <v>2200</v>
      </c>
      <c r="D379" s="875">
        <v>2400</v>
      </c>
      <c r="E379" s="875">
        <v>4600</v>
      </c>
      <c r="F379" s="843"/>
      <c r="J379" s="852"/>
    </row>
    <row r="380" spans="2:10" ht="15" customHeight="1">
      <c r="B380" s="874" t="s">
        <v>1013</v>
      </c>
      <c r="C380" s="875">
        <v>1800</v>
      </c>
      <c r="D380" s="875">
        <v>2000</v>
      </c>
      <c r="E380" s="875">
        <v>3800</v>
      </c>
      <c r="F380" s="843"/>
      <c r="J380" s="852"/>
    </row>
    <row r="381" spans="2:10" ht="15" customHeight="1">
      <c r="B381" s="874" t="s">
        <v>1014</v>
      </c>
      <c r="C381" s="875">
        <v>1400</v>
      </c>
      <c r="D381" s="875">
        <v>1700</v>
      </c>
      <c r="E381" s="875">
        <v>3200</v>
      </c>
      <c r="F381" s="843"/>
      <c r="J381" s="852"/>
    </row>
    <row r="382" spans="2:10" ht="15" customHeight="1">
      <c r="B382" s="874" t="s">
        <v>1015</v>
      </c>
      <c r="C382" s="875">
        <v>1200</v>
      </c>
      <c r="D382" s="875">
        <v>1200</v>
      </c>
      <c r="E382" s="875">
        <v>2400</v>
      </c>
      <c r="F382" s="843"/>
    </row>
    <row r="383" spans="2:10" ht="15" customHeight="1">
      <c r="B383" s="874" t="s">
        <v>1016</v>
      </c>
      <c r="C383" s="875">
        <v>1000</v>
      </c>
      <c r="D383" s="875">
        <v>800</v>
      </c>
      <c r="E383" s="875">
        <v>1900</v>
      </c>
      <c r="F383" s="843"/>
    </row>
    <row r="384" spans="2:10" ht="15" customHeight="1">
      <c r="B384" s="874" t="s">
        <v>1017</v>
      </c>
      <c r="C384" s="875">
        <v>600</v>
      </c>
      <c r="D384" s="875">
        <v>500</v>
      </c>
      <c r="E384" s="875">
        <v>1100</v>
      </c>
      <c r="F384" s="843"/>
    </row>
    <row r="385" spans="2:6" ht="15" customHeight="1">
      <c r="B385" s="874" t="s">
        <v>1018</v>
      </c>
      <c r="C385" s="875">
        <v>500</v>
      </c>
      <c r="D385" s="875">
        <v>300</v>
      </c>
      <c r="E385" s="875">
        <v>800</v>
      </c>
      <c r="F385" s="843"/>
    </row>
    <row r="386" spans="2:6" ht="15" customHeight="1">
      <c r="B386" s="874" t="s">
        <v>1019</v>
      </c>
      <c r="C386" s="875">
        <v>200</v>
      </c>
      <c r="D386" s="875">
        <v>100</v>
      </c>
      <c r="E386" s="875">
        <v>400</v>
      </c>
      <c r="F386" s="843"/>
    </row>
    <row r="387" spans="2:6" ht="15" customHeight="1">
      <c r="B387" s="874" t="s">
        <v>1020</v>
      </c>
      <c r="C387" s="875">
        <v>200</v>
      </c>
      <c r="D387" s="875">
        <v>200</v>
      </c>
      <c r="E387" s="875">
        <v>500</v>
      </c>
      <c r="F387" s="843"/>
    </row>
    <row r="388" spans="2:6" ht="15" customHeight="1">
      <c r="B388" s="820" t="s">
        <v>982</v>
      </c>
      <c r="C388" s="878"/>
      <c r="D388" s="878"/>
      <c r="E388" s="878"/>
      <c r="F388" s="843"/>
    </row>
    <row r="389" spans="2:6" ht="15" customHeight="1">
      <c r="B389" s="877" t="s">
        <v>1021</v>
      </c>
      <c r="C389" s="842"/>
      <c r="D389" s="842"/>
      <c r="E389" s="842"/>
      <c r="F389" s="843"/>
    </row>
    <row r="390" spans="2:6" ht="15" customHeight="1">
      <c r="B390" s="809" t="s">
        <v>1033</v>
      </c>
      <c r="C390" s="809"/>
      <c r="D390" s="809"/>
      <c r="E390" s="809"/>
      <c r="F390" s="809"/>
    </row>
    <row r="391" spans="2:6" ht="15" customHeight="1">
      <c r="B391" s="825" t="s">
        <v>1003</v>
      </c>
      <c r="C391" s="825" t="s">
        <v>961</v>
      </c>
      <c r="D391" s="825" t="s">
        <v>962</v>
      </c>
      <c r="E391" s="825" t="s">
        <v>234</v>
      </c>
      <c r="F391" s="843"/>
    </row>
    <row r="392" spans="2:6" ht="15" customHeight="1">
      <c r="B392" s="872" t="s">
        <v>234</v>
      </c>
      <c r="C392" s="873">
        <v>234800</v>
      </c>
      <c r="D392" s="873">
        <v>48300</v>
      </c>
      <c r="E392" s="873">
        <v>283100</v>
      </c>
      <c r="F392" s="843"/>
    </row>
    <row r="393" spans="2:6" ht="15" customHeight="1">
      <c r="B393" s="874" t="s">
        <v>1004</v>
      </c>
      <c r="C393" s="875">
        <v>4500</v>
      </c>
      <c r="D393" s="875">
        <v>4000</v>
      </c>
      <c r="E393" s="875">
        <v>8500</v>
      </c>
      <c r="F393" s="843"/>
    </row>
    <row r="394" spans="2:6" ht="15" customHeight="1">
      <c r="B394" s="874" t="s">
        <v>1005</v>
      </c>
      <c r="C394" s="875">
        <v>3300</v>
      </c>
      <c r="D394" s="875">
        <v>3100</v>
      </c>
      <c r="E394" s="875">
        <v>6300</v>
      </c>
      <c r="F394" s="843"/>
    </row>
    <row r="395" spans="2:6" ht="15" customHeight="1">
      <c r="B395" s="874" t="s">
        <v>1006</v>
      </c>
      <c r="C395" s="875">
        <v>2600</v>
      </c>
      <c r="D395" s="875">
        <v>2400</v>
      </c>
      <c r="E395" s="875">
        <v>5000</v>
      </c>
      <c r="F395" s="843"/>
    </row>
    <row r="396" spans="2:6" ht="15" customHeight="1">
      <c r="B396" s="874" t="s">
        <v>1007</v>
      </c>
      <c r="C396" s="875">
        <v>3100</v>
      </c>
      <c r="D396" s="875">
        <v>2900</v>
      </c>
      <c r="E396" s="875">
        <v>6000</v>
      </c>
      <c r="F396" s="843"/>
    </row>
    <row r="397" spans="2:6" ht="15" customHeight="1">
      <c r="B397" s="874" t="s">
        <v>1008</v>
      </c>
      <c r="C397" s="875">
        <v>29100</v>
      </c>
      <c r="D397" s="875">
        <v>8000</v>
      </c>
      <c r="E397" s="875">
        <v>37200</v>
      </c>
      <c r="F397" s="843"/>
    </row>
    <row r="398" spans="2:6" ht="15" customHeight="1">
      <c r="B398" s="874" t="s">
        <v>1009</v>
      </c>
      <c r="C398" s="875">
        <v>64500</v>
      </c>
      <c r="D398" s="875">
        <v>9400</v>
      </c>
      <c r="E398" s="875">
        <v>73900</v>
      </c>
      <c r="F398" s="843"/>
    </row>
    <row r="399" spans="2:6" ht="15" customHeight="1">
      <c r="B399" s="874" t="s">
        <v>1010</v>
      </c>
      <c r="C399" s="875">
        <v>52200</v>
      </c>
      <c r="D399" s="875">
        <v>6800</v>
      </c>
      <c r="E399" s="875">
        <v>59100</v>
      </c>
      <c r="F399" s="843"/>
    </row>
    <row r="400" spans="2:6" ht="15" customHeight="1">
      <c r="B400" s="874" t="s">
        <v>1011</v>
      </c>
      <c r="C400" s="875">
        <v>31600</v>
      </c>
      <c r="D400" s="875">
        <v>5200</v>
      </c>
      <c r="E400" s="875">
        <v>36700</v>
      </c>
      <c r="F400" s="843"/>
    </row>
    <row r="401" spans="2:6" ht="15" customHeight="1">
      <c r="B401" s="874" t="s">
        <v>1012</v>
      </c>
      <c r="C401" s="875">
        <v>21100</v>
      </c>
      <c r="D401" s="875">
        <v>2800</v>
      </c>
      <c r="E401" s="875">
        <v>23900</v>
      </c>
      <c r="F401" s="843"/>
    </row>
    <row r="402" spans="2:6" ht="15" customHeight="1">
      <c r="B402" s="874" t="s">
        <v>1013</v>
      </c>
      <c r="C402" s="875">
        <v>11300</v>
      </c>
      <c r="D402" s="875">
        <v>1600</v>
      </c>
      <c r="E402" s="875">
        <v>12900</v>
      </c>
      <c r="F402" s="843"/>
    </row>
    <row r="403" spans="2:6" ht="15" customHeight="1">
      <c r="B403" s="874" t="s">
        <v>1014</v>
      </c>
      <c r="C403" s="875">
        <v>6800</v>
      </c>
      <c r="D403" s="875">
        <v>900</v>
      </c>
      <c r="E403" s="875">
        <v>7700</v>
      </c>
      <c r="F403" s="843"/>
    </row>
    <row r="404" spans="2:6" ht="15" customHeight="1">
      <c r="B404" s="874" t="s">
        <v>1015</v>
      </c>
      <c r="C404" s="875">
        <v>3300</v>
      </c>
      <c r="D404" s="875">
        <v>500</v>
      </c>
      <c r="E404" s="875">
        <v>3800</v>
      </c>
      <c r="F404" s="843"/>
    </row>
    <row r="405" spans="2:6" ht="15" customHeight="1">
      <c r="B405" s="874" t="s">
        <v>1016</v>
      </c>
      <c r="C405" s="875">
        <v>900</v>
      </c>
      <c r="D405" s="875">
        <v>300</v>
      </c>
      <c r="E405" s="875">
        <v>1200</v>
      </c>
      <c r="F405" s="843"/>
    </row>
    <row r="406" spans="2:6" ht="15" customHeight="1">
      <c r="B406" s="874" t="s">
        <v>1017</v>
      </c>
      <c r="C406" s="875">
        <v>200</v>
      </c>
      <c r="D406" s="875">
        <v>200</v>
      </c>
      <c r="E406" s="875">
        <v>400</v>
      </c>
      <c r="F406" s="843"/>
    </row>
    <row r="407" spans="2:6" ht="15" customHeight="1">
      <c r="B407" s="874" t="s">
        <v>1018</v>
      </c>
      <c r="C407" s="875">
        <v>100</v>
      </c>
      <c r="D407" s="875">
        <v>100</v>
      </c>
      <c r="E407" s="875">
        <v>200</v>
      </c>
      <c r="F407" s="843"/>
    </row>
    <row r="408" spans="2:6" ht="15" customHeight="1">
      <c r="B408" s="874" t="s">
        <v>1019</v>
      </c>
      <c r="C408" s="875">
        <v>100</v>
      </c>
      <c r="D408" s="875">
        <v>100</v>
      </c>
      <c r="E408" s="875">
        <v>100</v>
      </c>
      <c r="F408" s="843"/>
    </row>
    <row r="409" spans="2:6" ht="15" customHeight="1">
      <c r="B409" s="874" t="s">
        <v>1020</v>
      </c>
      <c r="C409" s="875">
        <v>100</v>
      </c>
      <c r="D409" s="875">
        <v>200</v>
      </c>
      <c r="E409" s="875">
        <v>200</v>
      </c>
      <c r="F409" s="843"/>
    </row>
    <row r="410" spans="2:6" ht="15" customHeight="1">
      <c r="B410" s="820" t="s">
        <v>982</v>
      </c>
      <c r="C410" s="875"/>
      <c r="D410" s="875"/>
      <c r="E410" s="843"/>
      <c r="F410" s="843"/>
    </row>
    <row r="411" spans="2:6" ht="15" customHeight="1">
      <c r="B411" s="877" t="s">
        <v>1021</v>
      </c>
      <c r="C411" s="842"/>
      <c r="D411" s="842"/>
      <c r="E411" s="842"/>
      <c r="F411" s="843"/>
    </row>
    <row r="412" spans="2:6" ht="15" customHeight="1">
      <c r="B412" s="809" t="s">
        <v>1034</v>
      </c>
      <c r="C412" s="809"/>
      <c r="D412" s="809"/>
      <c r="E412" s="809"/>
      <c r="F412" s="809"/>
    </row>
    <row r="413" spans="2:6" ht="15" customHeight="1">
      <c r="B413" s="825" t="s">
        <v>1003</v>
      </c>
      <c r="C413" s="825" t="s">
        <v>961</v>
      </c>
      <c r="D413" s="825" t="s">
        <v>962</v>
      </c>
      <c r="E413" s="825" t="s">
        <v>234</v>
      </c>
      <c r="F413" s="843"/>
    </row>
    <row r="414" spans="2:6" ht="15" customHeight="1">
      <c r="B414" s="872" t="s">
        <v>234</v>
      </c>
      <c r="C414" s="873">
        <v>382500</v>
      </c>
      <c r="D414" s="873">
        <v>202300</v>
      </c>
      <c r="E414" s="873">
        <v>584800</v>
      </c>
      <c r="F414" s="843"/>
    </row>
    <row r="415" spans="2:6" ht="15" customHeight="1">
      <c r="B415" s="874" t="s">
        <v>1004</v>
      </c>
      <c r="C415" s="875">
        <v>24400</v>
      </c>
      <c r="D415" s="875">
        <v>22900</v>
      </c>
      <c r="E415" s="875">
        <v>47300</v>
      </c>
      <c r="F415" s="843"/>
    </row>
    <row r="416" spans="2:6" ht="15" customHeight="1">
      <c r="B416" s="874" t="s">
        <v>1005</v>
      </c>
      <c r="C416" s="875">
        <v>21700</v>
      </c>
      <c r="D416" s="875">
        <v>20300</v>
      </c>
      <c r="E416" s="875">
        <v>41900</v>
      </c>
      <c r="F416" s="843"/>
    </row>
    <row r="417" spans="2:6" ht="15" customHeight="1">
      <c r="B417" s="874" t="s">
        <v>1006</v>
      </c>
      <c r="C417" s="875">
        <v>18300</v>
      </c>
      <c r="D417" s="875">
        <v>16900</v>
      </c>
      <c r="E417" s="875">
        <v>35300</v>
      </c>
      <c r="F417" s="843"/>
    </row>
    <row r="418" spans="2:6" ht="15" customHeight="1">
      <c r="B418" s="874" t="s">
        <v>1007</v>
      </c>
      <c r="C418" s="875">
        <v>19200</v>
      </c>
      <c r="D418" s="875">
        <v>17200</v>
      </c>
      <c r="E418" s="875">
        <v>36400</v>
      </c>
      <c r="F418" s="843"/>
    </row>
    <row r="419" spans="2:6" ht="15" customHeight="1">
      <c r="B419" s="874" t="s">
        <v>1008</v>
      </c>
      <c r="C419" s="875">
        <v>45400</v>
      </c>
      <c r="D419" s="875">
        <v>24800</v>
      </c>
      <c r="E419" s="875">
        <v>70200</v>
      </c>
      <c r="F419" s="843"/>
    </row>
    <row r="420" spans="2:6" ht="15" customHeight="1">
      <c r="B420" s="874" t="s">
        <v>1009</v>
      </c>
      <c r="C420" s="875">
        <v>67800</v>
      </c>
      <c r="D420" s="875">
        <v>29300</v>
      </c>
      <c r="E420" s="875">
        <v>97100</v>
      </c>
      <c r="F420" s="843"/>
    </row>
    <row r="421" spans="2:6" ht="15" customHeight="1">
      <c r="B421" s="874" t="s">
        <v>1010</v>
      </c>
      <c r="C421" s="875">
        <v>56800</v>
      </c>
      <c r="D421" s="875">
        <v>22900</v>
      </c>
      <c r="E421" s="875">
        <v>79700</v>
      </c>
      <c r="F421" s="843"/>
    </row>
    <row r="422" spans="2:6" ht="15" customHeight="1">
      <c r="B422" s="874" t="s">
        <v>1011</v>
      </c>
      <c r="C422" s="875">
        <v>43500</v>
      </c>
      <c r="D422" s="875">
        <v>16100</v>
      </c>
      <c r="E422" s="875">
        <v>59700</v>
      </c>
      <c r="F422" s="843"/>
    </row>
    <row r="423" spans="2:6" ht="15" customHeight="1">
      <c r="B423" s="874" t="s">
        <v>1012</v>
      </c>
      <c r="C423" s="875">
        <v>32800</v>
      </c>
      <c r="D423" s="875">
        <v>10900</v>
      </c>
      <c r="E423" s="875">
        <v>43700</v>
      </c>
      <c r="F423" s="843"/>
    </row>
    <row r="424" spans="2:6" ht="15" customHeight="1">
      <c r="B424" s="874" t="s">
        <v>1013</v>
      </c>
      <c r="C424" s="875">
        <v>21400</v>
      </c>
      <c r="D424" s="875">
        <v>7500</v>
      </c>
      <c r="E424" s="875">
        <v>28900</v>
      </c>
      <c r="F424" s="843"/>
    </row>
    <row r="425" spans="2:6" ht="15" customHeight="1">
      <c r="B425" s="874" t="s">
        <v>1014</v>
      </c>
      <c r="C425" s="875">
        <v>14800</v>
      </c>
      <c r="D425" s="875">
        <v>5300</v>
      </c>
      <c r="E425" s="875">
        <v>20200</v>
      </c>
      <c r="F425" s="843"/>
    </row>
    <row r="426" spans="2:6" ht="15" customHeight="1">
      <c r="B426" s="874" t="s">
        <v>1015</v>
      </c>
      <c r="C426" s="875">
        <v>8600</v>
      </c>
      <c r="D426" s="875">
        <v>3300</v>
      </c>
      <c r="E426" s="875">
        <v>11900</v>
      </c>
      <c r="F426" s="843"/>
    </row>
    <row r="427" spans="2:6" ht="15" customHeight="1">
      <c r="B427" s="874" t="s">
        <v>1016</v>
      </c>
      <c r="C427" s="875">
        <v>3800</v>
      </c>
      <c r="D427" s="875">
        <v>1800</v>
      </c>
      <c r="E427" s="875">
        <v>5600</v>
      </c>
      <c r="F427" s="843"/>
    </row>
    <row r="428" spans="2:6" ht="15" customHeight="1">
      <c r="B428" s="874" t="s">
        <v>1017</v>
      </c>
      <c r="C428" s="875">
        <v>1700</v>
      </c>
      <c r="D428" s="875">
        <v>1100</v>
      </c>
      <c r="E428" s="875">
        <v>2800</v>
      </c>
      <c r="F428" s="843"/>
    </row>
    <row r="429" spans="2:6" ht="15" customHeight="1">
      <c r="B429" s="874" t="s">
        <v>1018</v>
      </c>
      <c r="C429" s="875">
        <v>1100</v>
      </c>
      <c r="D429" s="875">
        <v>800</v>
      </c>
      <c r="E429" s="875">
        <v>1900</v>
      </c>
      <c r="F429" s="843"/>
    </row>
    <row r="430" spans="2:6" ht="15" customHeight="1">
      <c r="B430" s="874" t="s">
        <v>1019</v>
      </c>
      <c r="C430" s="875">
        <v>500</v>
      </c>
      <c r="D430" s="875">
        <v>400</v>
      </c>
      <c r="E430" s="875">
        <v>900</v>
      </c>
      <c r="F430" s="843"/>
    </row>
    <row r="431" spans="2:6" ht="15" customHeight="1">
      <c r="B431" s="874" t="s">
        <v>1020</v>
      </c>
      <c r="C431" s="875">
        <v>700</v>
      </c>
      <c r="D431" s="875">
        <v>700</v>
      </c>
      <c r="E431" s="875">
        <v>1300</v>
      </c>
      <c r="F431" s="843"/>
    </row>
    <row r="432" spans="2:6" ht="15" customHeight="1">
      <c r="B432" s="820" t="s">
        <v>982</v>
      </c>
      <c r="C432" s="878"/>
      <c r="D432" s="878"/>
      <c r="E432" s="878"/>
      <c r="F432" s="843"/>
    </row>
    <row r="433" spans="2:16" ht="15" customHeight="1">
      <c r="B433" s="877" t="s">
        <v>1021</v>
      </c>
      <c r="C433" s="884"/>
      <c r="D433" s="884"/>
      <c r="E433" s="884"/>
      <c r="F433" s="843"/>
    </row>
    <row r="434" spans="2:16" ht="15" customHeight="1">
      <c r="B434" s="809" t="s">
        <v>1035</v>
      </c>
      <c r="C434" s="809"/>
      <c r="D434" s="809"/>
      <c r="E434" s="809"/>
      <c r="F434" s="809"/>
    </row>
    <row r="435" spans="2:16" ht="15" customHeight="1">
      <c r="B435" s="825" t="s">
        <v>1003</v>
      </c>
      <c r="C435" s="825" t="s">
        <v>961</v>
      </c>
      <c r="D435" s="825" t="s">
        <v>962</v>
      </c>
      <c r="E435" s="825" t="s">
        <v>234</v>
      </c>
      <c r="F435" s="843"/>
    </row>
    <row r="436" spans="2:16" ht="15" customHeight="1">
      <c r="B436" s="872" t="s">
        <v>234</v>
      </c>
      <c r="C436" s="873">
        <v>90400</v>
      </c>
      <c r="D436" s="873">
        <v>88100</v>
      </c>
      <c r="E436" s="873">
        <v>178500</v>
      </c>
      <c r="F436" s="843"/>
    </row>
    <row r="437" spans="2:16" ht="15" customHeight="1">
      <c r="B437" s="874" t="s">
        <v>1004</v>
      </c>
      <c r="C437" s="875">
        <v>14000</v>
      </c>
      <c r="D437" s="875">
        <v>13300</v>
      </c>
      <c r="E437" s="875">
        <v>27200</v>
      </c>
      <c r="F437" s="843"/>
    </row>
    <row r="438" spans="2:16" ht="15" customHeight="1">
      <c r="B438" s="874" t="s">
        <v>1005</v>
      </c>
      <c r="C438" s="875">
        <v>12100</v>
      </c>
      <c r="D438" s="875">
        <v>11400</v>
      </c>
      <c r="E438" s="875">
        <v>23500</v>
      </c>
      <c r="F438" s="843"/>
    </row>
    <row r="439" spans="2:16" ht="15" customHeight="1">
      <c r="B439" s="874" t="s">
        <v>1006</v>
      </c>
      <c r="C439" s="875">
        <v>10300</v>
      </c>
      <c r="D439" s="875">
        <v>9400</v>
      </c>
      <c r="E439" s="875">
        <v>19700</v>
      </c>
      <c r="F439" s="843"/>
    </row>
    <row r="440" spans="2:16" ht="15" customHeight="1">
      <c r="B440" s="874" t="s">
        <v>1007</v>
      </c>
      <c r="C440" s="875">
        <v>9900</v>
      </c>
      <c r="D440" s="875">
        <v>9400</v>
      </c>
      <c r="E440" s="875">
        <v>19300</v>
      </c>
      <c r="F440" s="843"/>
    </row>
    <row r="441" spans="2:16" ht="15" customHeight="1">
      <c r="B441" s="874" t="s">
        <v>1008</v>
      </c>
      <c r="C441" s="875">
        <v>9500</v>
      </c>
      <c r="D441" s="875">
        <v>9300</v>
      </c>
      <c r="E441" s="875">
        <v>18800</v>
      </c>
      <c r="F441" s="843"/>
    </row>
    <row r="442" spans="2:16" ht="15" customHeight="1">
      <c r="B442" s="874" t="s">
        <v>1009</v>
      </c>
      <c r="C442" s="875">
        <v>9000</v>
      </c>
      <c r="D442" s="875">
        <v>9400</v>
      </c>
      <c r="E442" s="875">
        <v>18500</v>
      </c>
      <c r="F442" s="843"/>
      <c r="G442" s="889"/>
    </row>
    <row r="443" spans="2:16" ht="15" customHeight="1">
      <c r="B443" s="874" t="s">
        <v>1010</v>
      </c>
      <c r="C443" s="875">
        <v>7800</v>
      </c>
      <c r="D443" s="875">
        <v>7500</v>
      </c>
      <c r="E443" s="875">
        <v>15300</v>
      </c>
      <c r="F443" s="843"/>
      <c r="O443" s="891"/>
      <c r="P443" s="891"/>
    </row>
    <row r="444" spans="2:16" ht="15" customHeight="1">
      <c r="B444" s="874" t="s">
        <v>1011</v>
      </c>
      <c r="C444" s="875">
        <v>5000</v>
      </c>
      <c r="D444" s="875">
        <v>5100</v>
      </c>
      <c r="E444" s="875">
        <v>10100</v>
      </c>
      <c r="F444" s="843"/>
      <c r="G444" s="886"/>
      <c r="H444" s="886"/>
      <c r="I444" s="886"/>
      <c r="J444" s="886"/>
      <c r="K444" s="886"/>
      <c r="L444" s="886"/>
      <c r="M444" s="886"/>
      <c r="N444" s="886"/>
      <c r="O444" s="886"/>
      <c r="P444" s="886"/>
    </row>
    <row r="445" spans="2:16" ht="15" customHeight="1">
      <c r="B445" s="874" t="s">
        <v>1012</v>
      </c>
      <c r="C445" s="875">
        <v>3300</v>
      </c>
      <c r="D445" s="875">
        <v>3500</v>
      </c>
      <c r="E445" s="875">
        <v>6800</v>
      </c>
      <c r="F445" s="843"/>
      <c r="G445" s="887"/>
      <c r="H445" s="887"/>
      <c r="I445" s="887"/>
      <c r="J445" s="887"/>
      <c r="K445" s="887"/>
      <c r="L445" s="887"/>
      <c r="M445" s="887"/>
      <c r="N445" s="887"/>
      <c r="O445" s="887"/>
      <c r="P445" s="887"/>
    </row>
    <row r="446" spans="2:16" ht="15" customHeight="1">
      <c r="B446" s="874" t="s">
        <v>1013</v>
      </c>
      <c r="C446" s="875">
        <v>2400</v>
      </c>
      <c r="D446" s="875">
        <v>2700</v>
      </c>
      <c r="E446" s="875">
        <v>5100</v>
      </c>
      <c r="F446" s="843"/>
      <c r="O446" s="867"/>
      <c r="P446" s="867"/>
    </row>
    <row r="447" spans="2:16" ht="15" customHeight="1">
      <c r="B447" s="874" t="s">
        <v>1014</v>
      </c>
      <c r="C447" s="875">
        <v>1900</v>
      </c>
      <c r="D447" s="875">
        <v>2300</v>
      </c>
      <c r="E447" s="875">
        <v>4100</v>
      </c>
      <c r="F447" s="843"/>
    </row>
    <row r="448" spans="2:16" ht="15" customHeight="1">
      <c r="B448" s="874" t="s">
        <v>1015</v>
      </c>
      <c r="C448" s="875">
        <v>1500</v>
      </c>
      <c r="D448" s="875">
        <v>1700</v>
      </c>
      <c r="E448" s="875">
        <v>3200</v>
      </c>
      <c r="F448" s="843"/>
    </row>
    <row r="449" spans="2:16" ht="15" customHeight="1">
      <c r="B449" s="874" t="s">
        <v>1016</v>
      </c>
      <c r="C449" s="875">
        <v>1300</v>
      </c>
      <c r="D449" s="875">
        <v>1100</v>
      </c>
      <c r="E449" s="875">
        <v>2400</v>
      </c>
      <c r="F449" s="843"/>
    </row>
    <row r="450" spans="2:16" ht="15" customHeight="1">
      <c r="B450" s="874" t="s">
        <v>1017</v>
      </c>
      <c r="C450" s="875">
        <v>900</v>
      </c>
      <c r="D450" s="875">
        <v>700</v>
      </c>
      <c r="E450" s="875">
        <v>1600</v>
      </c>
      <c r="F450" s="843"/>
    </row>
    <row r="451" spans="2:16" ht="15" customHeight="1">
      <c r="B451" s="874" t="s">
        <v>1018</v>
      </c>
      <c r="C451" s="875">
        <v>700</v>
      </c>
      <c r="D451" s="875">
        <v>600</v>
      </c>
      <c r="E451" s="875">
        <v>1300</v>
      </c>
      <c r="F451" s="843"/>
    </row>
    <row r="452" spans="2:16" ht="15" customHeight="1">
      <c r="B452" s="874" t="s">
        <v>1019</v>
      </c>
      <c r="C452" s="875">
        <v>300</v>
      </c>
      <c r="D452" s="875">
        <v>300</v>
      </c>
      <c r="E452" s="875">
        <v>600</v>
      </c>
      <c r="F452" s="843"/>
    </row>
    <row r="453" spans="2:16" ht="15" customHeight="1">
      <c r="B453" s="874" t="s">
        <v>1020</v>
      </c>
      <c r="C453" s="875">
        <v>600</v>
      </c>
      <c r="D453" s="875">
        <v>500</v>
      </c>
      <c r="E453" s="875">
        <v>1000</v>
      </c>
      <c r="F453" s="843"/>
    </row>
    <row r="454" spans="2:16" ht="15" customHeight="1">
      <c r="B454" s="820" t="s">
        <v>982</v>
      </c>
      <c r="C454" s="878"/>
      <c r="D454" s="878"/>
      <c r="E454" s="878"/>
      <c r="F454" s="843"/>
    </row>
    <row r="455" spans="2:16" ht="15" customHeight="1">
      <c r="B455" s="877" t="s">
        <v>1021</v>
      </c>
      <c r="C455" s="842"/>
      <c r="D455" s="842"/>
      <c r="E455" s="842"/>
      <c r="F455" s="843"/>
    </row>
    <row r="456" spans="2:16" ht="15" customHeight="1">
      <c r="B456" s="809" t="s">
        <v>1036</v>
      </c>
      <c r="C456" s="809"/>
      <c r="D456" s="809"/>
      <c r="E456" s="809"/>
      <c r="F456" s="809"/>
    </row>
    <row r="457" spans="2:16" ht="15" customHeight="1">
      <c r="B457" s="825" t="s">
        <v>1003</v>
      </c>
      <c r="C457" s="825" t="s">
        <v>961</v>
      </c>
      <c r="D457" s="825" t="s">
        <v>962</v>
      </c>
      <c r="E457" s="825" t="s">
        <v>234</v>
      </c>
      <c r="F457" s="892"/>
    </row>
    <row r="458" spans="2:16" ht="15" customHeight="1">
      <c r="B458" s="872" t="s">
        <v>234</v>
      </c>
      <c r="C458" s="873">
        <v>292100</v>
      </c>
      <c r="D458" s="873">
        <v>114200</v>
      </c>
      <c r="E458" s="873">
        <v>406300</v>
      </c>
      <c r="F458" s="843"/>
      <c r="H458" s="852"/>
    </row>
    <row r="459" spans="2:16" ht="15" customHeight="1">
      <c r="B459" s="874" t="s">
        <v>1004</v>
      </c>
      <c r="C459" s="875">
        <v>10500</v>
      </c>
      <c r="D459" s="875">
        <v>9600</v>
      </c>
      <c r="E459" s="875">
        <v>20100</v>
      </c>
      <c r="F459" s="843"/>
      <c r="H459" s="852"/>
    </row>
    <row r="460" spans="2:16" ht="15" customHeight="1">
      <c r="B460" s="874" t="s">
        <v>1005</v>
      </c>
      <c r="C460" s="875">
        <v>9600</v>
      </c>
      <c r="D460" s="875">
        <v>8800</v>
      </c>
      <c r="E460" s="875">
        <v>18400</v>
      </c>
      <c r="F460" s="843"/>
      <c r="H460" s="852"/>
    </row>
    <row r="461" spans="2:16" ht="15" customHeight="1">
      <c r="B461" s="874" t="s">
        <v>1006</v>
      </c>
      <c r="C461" s="875">
        <v>8100</v>
      </c>
      <c r="D461" s="875">
        <v>7500</v>
      </c>
      <c r="E461" s="875">
        <v>15500</v>
      </c>
      <c r="F461" s="843"/>
      <c r="G461" s="889"/>
      <c r="H461" s="889"/>
      <c r="I461" s="889"/>
      <c r="J461" s="889"/>
      <c r="K461" s="843"/>
    </row>
    <row r="462" spans="2:16" ht="15" customHeight="1">
      <c r="B462" s="874" t="s">
        <v>1007</v>
      </c>
      <c r="C462" s="875">
        <v>9200</v>
      </c>
      <c r="D462" s="875">
        <v>7900</v>
      </c>
      <c r="E462" s="875">
        <v>17100</v>
      </c>
      <c r="F462" s="843"/>
      <c r="M462" s="891"/>
    </row>
    <row r="463" spans="2:16" ht="15" customHeight="1">
      <c r="B463" s="874" t="s">
        <v>1008</v>
      </c>
      <c r="C463" s="875">
        <v>35900</v>
      </c>
      <c r="D463" s="875">
        <v>15500</v>
      </c>
      <c r="E463" s="875">
        <v>51500</v>
      </c>
      <c r="F463" s="843"/>
      <c r="G463" s="889"/>
      <c r="H463" s="889"/>
      <c r="I463" s="889"/>
      <c r="J463" s="889"/>
      <c r="K463" s="889"/>
      <c r="L463" s="889"/>
      <c r="M463" s="889"/>
      <c r="N463" s="893"/>
      <c r="O463" s="893"/>
      <c r="P463" s="893"/>
    </row>
    <row r="464" spans="2:16" ht="15" customHeight="1">
      <c r="B464" s="874" t="s">
        <v>1009</v>
      </c>
      <c r="C464" s="875">
        <v>58800</v>
      </c>
      <c r="D464" s="875">
        <v>19900</v>
      </c>
      <c r="E464" s="875">
        <v>78600</v>
      </c>
      <c r="F464" s="843"/>
      <c r="G464" s="894"/>
      <c r="H464" s="894"/>
      <c r="I464" s="894"/>
      <c r="J464" s="894"/>
      <c r="K464" s="894"/>
      <c r="M464" s="894"/>
      <c r="N464" s="894"/>
      <c r="O464" s="894"/>
      <c r="P464" s="894"/>
    </row>
    <row r="465" spans="2:8" ht="15" customHeight="1">
      <c r="B465" s="874" t="s">
        <v>1010</v>
      </c>
      <c r="C465" s="875">
        <v>49100</v>
      </c>
      <c r="D465" s="875">
        <v>15300</v>
      </c>
      <c r="E465" s="875">
        <v>64400</v>
      </c>
      <c r="F465" s="843"/>
      <c r="H465" s="894"/>
    </row>
    <row r="466" spans="2:8" ht="15" customHeight="1">
      <c r="B466" s="874" t="s">
        <v>1011</v>
      </c>
      <c r="C466" s="875">
        <v>38600</v>
      </c>
      <c r="D466" s="875">
        <v>11000</v>
      </c>
      <c r="E466" s="875">
        <v>49600</v>
      </c>
      <c r="F466" s="843"/>
      <c r="G466" s="823"/>
    </row>
    <row r="467" spans="2:8" ht="15" customHeight="1">
      <c r="B467" s="874" t="s">
        <v>1012</v>
      </c>
      <c r="C467" s="875">
        <v>29500</v>
      </c>
      <c r="D467" s="875">
        <v>7400</v>
      </c>
      <c r="E467" s="875">
        <v>36900</v>
      </c>
      <c r="F467" s="843"/>
    </row>
    <row r="468" spans="2:8" ht="15" customHeight="1">
      <c r="B468" s="874" t="s">
        <v>1013</v>
      </c>
      <c r="C468" s="875">
        <v>19000</v>
      </c>
      <c r="D468" s="875">
        <v>4800</v>
      </c>
      <c r="E468" s="875">
        <v>23800</v>
      </c>
      <c r="F468" s="843"/>
    </row>
    <row r="469" spans="2:8" ht="15" customHeight="1">
      <c r="B469" s="874" t="s">
        <v>1014</v>
      </c>
      <c r="C469" s="875">
        <v>13000</v>
      </c>
      <c r="D469" s="875">
        <v>3000</v>
      </c>
      <c r="E469" s="875">
        <v>16000</v>
      </c>
      <c r="F469" s="843"/>
    </row>
    <row r="470" spans="2:8" ht="15" customHeight="1">
      <c r="B470" s="874" t="s">
        <v>1015</v>
      </c>
      <c r="C470" s="875">
        <v>7100</v>
      </c>
      <c r="D470" s="875">
        <v>1600</v>
      </c>
      <c r="E470" s="875">
        <v>8700</v>
      </c>
      <c r="F470" s="843"/>
    </row>
    <row r="471" spans="2:8" ht="15" customHeight="1">
      <c r="B471" s="874" t="s">
        <v>1016</v>
      </c>
      <c r="C471" s="875">
        <v>2400</v>
      </c>
      <c r="D471" s="875">
        <v>800</v>
      </c>
      <c r="E471" s="875">
        <v>3200</v>
      </c>
      <c r="F471" s="843"/>
    </row>
    <row r="472" spans="2:8" ht="15" customHeight="1">
      <c r="B472" s="874" t="s">
        <v>1017</v>
      </c>
      <c r="C472" s="875">
        <v>800</v>
      </c>
      <c r="D472" s="875">
        <v>400</v>
      </c>
      <c r="E472" s="875">
        <v>1200</v>
      </c>
      <c r="F472" s="843"/>
    </row>
    <row r="473" spans="2:8" ht="15" customHeight="1">
      <c r="B473" s="874" t="s">
        <v>1018</v>
      </c>
      <c r="C473" s="875">
        <v>400</v>
      </c>
      <c r="D473" s="875">
        <v>200</v>
      </c>
      <c r="E473" s="875">
        <v>600</v>
      </c>
      <c r="F473" s="843"/>
    </row>
    <row r="474" spans="2:8" ht="15" customHeight="1">
      <c r="B474" s="874" t="s">
        <v>1019</v>
      </c>
      <c r="C474" s="875">
        <v>100</v>
      </c>
      <c r="D474" s="875">
        <v>200</v>
      </c>
      <c r="E474" s="875">
        <v>300</v>
      </c>
      <c r="F474" s="843"/>
    </row>
    <row r="475" spans="2:8" ht="15" customHeight="1">
      <c r="B475" s="874" t="s">
        <v>1020</v>
      </c>
      <c r="C475" s="875">
        <v>100</v>
      </c>
      <c r="D475" s="875">
        <v>200</v>
      </c>
      <c r="E475" s="875">
        <v>300</v>
      </c>
      <c r="F475" s="843"/>
      <c r="G475" s="895"/>
    </row>
    <row r="476" spans="2:8" ht="15" customHeight="1">
      <c r="B476" s="820" t="s">
        <v>982</v>
      </c>
      <c r="C476" s="878"/>
      <c r="D476" s="878"/>
      <c r="E476" s="878"/>
      <c r="F476" s="843"/>
      <c r="G476" s="895"/>
    </row>
    <row r="477" spans="2:8" ht="15" customHeight="1">
      <c r="B477" s="877" t="s">
        <v>1021</v>
      </c>
      <c r="C477" s="842"/>
      <c r="D477" s="842"/>
      <c r="E477" s="842"/>
      <c r="F477" s="843"/>
      <c r="G477" s="895"/>
    </row>
    <row r="478" spans="2:8" ht="15" customHeight="1">
      <c r="B478" s="809" t="s">
        <v>1037</v>
      </c>
      <c r="C478" s="809"/>
      <c r="D478" s="809"/>
      <c r="E478" s="809"/>
      <c r="F478" s="809"/>
      <c r="G478" s="895"/>
    </row>
    <row r="479" spans="2:8" ht="15" customHeight="1">
      <c r="B479" s="825" t="s">
        <v>1003</v>
      </c>
      <c r="C479" s="825" t="s">
        <v>961</v>
      </c>
      <c r="D479" s="825" t="s">
        <v>962</v>
      </c>
      <c r="E479" s="825" t="s">
        <v>234</v>
      </c>
      <c r="F479" s="843"/>
      <c r="G479" s="895"/>
    </row>
    <row r="480" spans="2:8" ht="15" customHeight="1">
      <c r="B480" s="872" t="s">
        <v>234</v>
      </c>
      <c r="C480" s="873">
        <v>247200</v>
      </c>
      <c r="D480" s="873">
        <v>142300</v>
      </c>
      <c r="E480" s="873">
        <v>389400</v>
      </c>
      <c r="F480" s="843"/>
      <c r="G480" s="895"/>
    </row>
    <row r="481" spans="2:7" ht="15" customHeight="1">
      <c r="B481" s="874" t="s">
        <v>1004</v>
      </c>
      <c r="C481" s="875">
        <v>16800</v>
      </c>
      <c r="D481" s="875">
        <v>15800</v>
      </c>
      <c r="E481" s="875">
        <v>32600</v>
      </c>
      <c r="F481" s="843"/>
      <c r="G481" s="895"/>
    </row>
    <row r="482" spans="2:7" ht="15" customHeight="1">
      <c r="B482" s="874" t="s">
        <v>1005</v>
      </c>
      <c r="C482" s="875">
        <v>14900</v>
      </c>
      <c r="D482" s="875">
        <v>14000</v>
      </c>
      <c r="E482" s="875">
        <v>28900</v>
      </c>
      <c r="F482" s="843"/>
      <c r="G482" s="895"/>
    </row>
    <row r="483" spans="2:7" ht="15" customHeight="1">
      <c r="B483" s="874" t="s">
        <v>1006</v>
      </c>
      <c r="C483" s="875">
        <v>12500</v>
      </c>
      <c r="D483" s="875">
        <v>11400</v>
      </c>
      <c r="E483" s="875">
        <v>23900</v>
      </c>
      <c r="F483" s="843"/>
      <c r="G483" s="895"/>
    </row>
    <row r="484" spans="2:7" ht="15" customHeight="1">
      <c r="B484" s="874" t="s">
        <v>1007</v>
      </c>
      <c r="C484" s="875">
        <v>12700</v>
      </c>
      <c r="D484" s="875">
        <v>11100</v>
      </c>
      <c r="E484" s="875">
        <v>23800</v>
      </c>
      <c r="F484" s="843"/>
      <c r="G484" s="895"/>
    </row>
    <row r="485" spans="2:7" ht="15" customHeight="1">
      <c r="B485" s="874" t="s">
        <v>1008</v>
      </c>
      <c r="C485" s="875">
        <v>27700</v>
      </c>
      <c r="D485" s="875">
        <v>16100</v>
      </c>
      <c r="E485" s="875">
        <v>43800</v>
      </c>
      <c r="F485" s="843"/>
      <c r="G485" s="895"/>
    </row>
    <row r="486" spans="2:7" ht="15" customHeight="1">
      <c r="B486" s="874" t="s">
        <v>1009</v>
      </c>
      <c r="C486" s="875">
        <v>42500</v>
      </c>
      <c r="D486" s="875">
        <v>20600</v>
      </c>
      <c r="E486" s="875">
        <v>63000</v>
      </c>
      <c r="F486" s="843"/>
      <c r="G486" s="895"/>
    </row>
    <row r="487" spans="2:7" ht="15" customHeight="1">
      <c r="B487" s="874" t="s">
        <v>1010</v>
      </c>
      <c r="C487" s="875">
        <v>35800</v>
      </c>
      <c r="D487" s="875">
        <v>17000</v>
      </c>
      <c r="E487" s="875">
        <v>52800</v>
      </c>
      <c r="F487" s="843"/>
      <c r="G487" s="895"/>
    </row>
    <row r="488" spans="2:7" ht="15" customHeight="1">
      <c r="B488" s="874" t="s">
        <v>1011</v>
      </c>
      <c r="C488" s="875">
        <v>27500</v>
      </c>
      <c r="D488" s="875">
        <v>12500</v>
      </c>
      <c r="E488" s="875">
        <v>40100</v>
      </c>
      <c r="F488" s="843"/>
      <c r="G488" s="895"/>
    </row>
    <row r="489" spans="2:7" ht="15" customHeight="1">
      <c r="B489" s="874" t="s">
        <v>1012</v>
      </c>
      <c r="C489" s="875">
        <v>20800</v>
      </c>
      <c r="D489" s="875">
        <v>8400</v>
      </c>
      <c r="E489" s="875">
        <v>29200</v>
      </c>
      <c r="F489" s="843"/>
      <c r="G489" s="895"/>
    </row>
    <row r="490" spans="2:7" ht="15" customHeight="1">
      <c r="B490" s="874" t="s">
        <v>1013</v>
      </c>
      <c r="C490" s="875">
        <v>14300</v>
      </c>
      <c r="D490" s="875">
        <v>5700</v>
      </c>
      <c r="E490" s="875">
        <v>20000</v>
      </c>
      <c r="F490" s="843"/>
      <c r="G490" s="895"/>
    </row>
    <row r="491" spans="2:7" ht="15" customHeight="1">
      <c r="B491" s="874" t="s">
        <v>1014</v>
      </c>
      <c r="C491" s="875">
        <v>10400</v>
      </c>
      <c r="D491" s="875">
        <v>3900</v>
      </c>
      <c r="E491" s="875">
        <v>14300</v>
      </c>
      <c r="F491" s="843"/>
      <c r="G491" s="895"/>
    </row>
    <row r="492" spans="2:7" ht="15" customHeight="1">
      <c r="B492" s="874" t="s">
        <v>1015</v>
      </c>
      <c r="C492" s="875">
        <v>6100</v>
      </c>
      <c r="D492" s="875">
        <v>2400</v>
      </c>
      <c r="E492" s="875">
        <v>8600</v>
      </c>
      <c r="F492" s="843"/>
      <c r="G492" s="895"/>
    </row>
    <row r="493" spans="2:7" ht="15" customHeight="1">
      <c r="B493" s="874" t="s">
        <v>1016</v>
      </c>
      <c r="C493" s="875">
        <v>2700</v>
      </c>
      <c r="D493" s="875">
        <v>1300</v>
      </c>
      <c r="E493" s="875">
        <v>4000</v>
      </c>
      <c r="F493" s="843"/>
      <c r="G493" s="895"/>
    </row>
    <row r="494" spans="2:7" ht="15" customHeight="1">
      <c r="B494" s="874" t="s">
        <v>1017</v>
      </c>
      <c r="C494" s="875">
        <v>1200</v>
      </c>
      <c r="D494" s="875">
        <v>800</v>
      </c>
      <c r="E494" s="875">
        <v>1900</v>
      </c>
      <c r="F494" s="843"/>
      <c r="G494" s="895"/>
    </row>
    <row r="495" spans="2:7" ht="15" customHeight="1">
      <c r="B495" s="874" t="s">
        <v>1018</v>
      </c>
      <c r="C495" s="875">
        <v>700</v>
      </c>
      <c r="D495" s="875">
        <v>600</v>
      </c>
      <c r="E495" s="875">
        <v>1300</v>
      </c>
      <c r="F495" s="843"/>
      <c r="G495" s="895"/>
    </row>
    <row r="496" spans="2:7" ht="15" customHeight="1">
      <c r="B496" s="874" t="s">
        <v>1019</v>
      </c>
      <c r="C496" s="875">
        <v>300</v>
      </c>
      <c r="D496" s="875">
        <v>300</v>
      </c>
      <c r="E496" s="875">
        <v>600</v>
      </c>
      <c r="F496" s="843"/>
      <c r="G496" s="895"/>
    </row>
    <row r="497" spans="2:8" ht="15" customHeight="1">
      <c r="B497" s="874" t="s">
        <v>1020</v>
      </c>
      <c r="C497" s="875">
        <v>400</v>
      </c>
      <c r="D497" s="875">
        <v>400</v>
      </c>
      <c r="E497" s="875">
        <v>800</v>
      </c>
      <c r="F497" s="843"/>
      <c r="G497" s="895"/>
    </row>
    <row r="498" spans="2:8" ht="15" customHeight="1">
      <c r="B498" s="820" t="s">
        <v>982</v>
      </c>
      <c r="C498" s="878"/>
      <c r="D498" s="878"/>
      <c r="E498" s="878"/>
      <c r="F498" s="843"/>
      <c r="G498" s="895"/>
    </row>
    <row r="499" spans="2:8" ht="15" customHeight="1">
      <c r="B499" s="877" t="s">
        <v>1021</v>
      </c>
      <c r="C499" s="842"/>
      <c r="D499" s="842"/>
      <c r="E499" s="842"/>
      <c r="F499" s="843"/>
      <c r="G499" s="895"/>
    </row>
    <row r="500" spans="2:8" ht="15" customHeight="1">
      <c r="B500" s="809" t="s">
        <v>1038</v>
      </c>
      <c r="C500" s="809"/>
      <c r="D500" s="809"/>
      <c r="E500" s="809"/>
      <c r="F500" s="809"/>
      <c r="G500" s="843"/>
      <c r="H500" s="843"/>
    </row>
    <row r="501" spans="2:8" ht="15" customHeight="1">
      <c r="B501" s="825" t="s">
        <v>1003</v>
      </c>
      <c r="C501" s="825" t="s">
        <v>961</v>
      </c>
      <c r="D501" s="825" t="s">
        <v>962</v>
      </c>
      <c r="E501" s="825" t="s">
        <v>234</v>
      </c>
      <c r="F501" s="843"/>
      <c r="G501" s="843"/>
      <c r="H501" s="843"/>
    </row>
    <row r="502" spans="2:8" ht="15" customHeight="1">
      <c r="B502" s="872" t="s">
        <v>234</v>
      </c>
      <c r="C502" s="873">
        <v>52200</v>
      </c>
      <c r="D502" s="873">
        <v>51700</v>
      </c>
      <c r="E502" s="873">
        <v>103800</v>
      </c>
      <c r="F502" s="843"/>
      <c r="G502" s="843"/>
      <c r="H502" s="843"/>
    </row>
    <row r="503" spans="2:8" ht="15" customHeight="1">
      <c r="B503" s="874" t="s">
        <v>1004</v>
      </c>
      <c r="C503" s="875">
        <v>8100</v>
      </c>
      <c r="D503" s="875">
        <v>7700</v>
      </c>
      <c r="E503" s="875">
        <v>15800</v>
      </c>
      <c r="F503" s="843"/>
      <c r="G503" s="843"/>
      <c r="H503" s="843"/>
    </row>
    <row r="504" spans="2:8" ht="15" customHeight="1">
      <c r="B504" s="874" t="s">
        <v>1005</v>
      </c>
      <c r="C504" s="875">
        <v>6800</v>
      </c>
      <c r="D504" s="875">
        <v>6700</v>
      </c>
      <c r="E504" s="875">
        <v>13500</v>
      </c>
      <c r="F504" s="843"/>
      <c r="G504" s="843"/>
      <c r="H504" s="843"/>
    </row>
    <row r="505" spans="2:8" ht="15" customHeight="1">
      <c r="B505" s="874" t="s">
        <v>1006</v>
      </c>
      <c r="C505" s="875">
        <v>5800</v>
      </c>
      <c r="D505" s="875">
        <v>5200</v>
      </c>
      <c r="E505" s="875">
        <v>11000</v>
      </c>
      <c r="F505" s="843"/>
      <c r="G505" s="843"/>
      <c r="H505" s="843"/>
    </row>
    <row r="506" spans="2:8" ht="15" customHeight="1">
      <c r="B506" s="874" t="s">
        <v>1007</v>
      </c>
      <c r="C506" s="875">
        <v>5600</v>
      </c>
      <c r="D506" s="875">
        <v>5100</v>
      </c>
      <c r="E506" s="875">
        <v>10700</v>
      </c>
      <c r="F506" s="843"/>
      <c r="G506" s="843"/>
      <c r="H506" s="843"/>
    </row>
    <row r="507" spans="2:8" ht="15" customHeight="1">
      <c r="B507" s="874" t="s">
        <v>1008</v>
      </c>
      <c r="C507" s="875">
        <v>5300</v>
      </c>
      <c r="D507" s="875">
        <v>5300</v>
      </c>
      <c r="E507" s="875">
        <v>10600</v>
      </c>
      <c r="F507" s="843"/>
      <c r="G507" s="843"/>
      <c r="H507" s="843"/>
    </row>
    <row r="508" spans="2:8" ht="15" customHeight="1">
      <c r="B508" s="874" t="s">
        <v>1009</v>
      </c>
      <c r="C508" s="875">
        <v>5200</v>
      </c>
      <c r="D508" s="875">
        <v>5500</v>
      </c>
      <c r="E508" s="875">
        <v>10700</v>
      </c>
      <c r="F508" s="843"/>
      <c r="G508" s="843"/>
      <c r="H508" s="843"/>
    </row>
    <row r="509" spans="2:8" ht="15" customHeight="1">
      <c r="B509" s="874" t="s">
        <v>1010</v>
      </c>
      <c r="C509" s="875">
        <v>4700</v>
      </c>
      <c r="D509" s="875">
        <v>4800</v>
      </c>
      <c r="E509" s="875">
        <v>9500</v>
      </c>
      <c r="F509" s="843"/>
      <c r="G509" s="843"/>
      <c r="H509" s="843"/>
    </row>
    <row r="510" spans="2:8" ht="15" customHeight="1">
      <c r="B510" s="874" t="s">
        <v>1011</v>
      </c>
      <c r="C510" s="875">
        <v>3200</v>
      </c>
      <c r="D510" s="875">
        <v>3400</v>
      </c>
      <c r="E510" s="875">
        <v>6600</v>
      </c>
      <c r="F510" s="843"/>
      <c r="G510" s="843"/>
      <c r="H510" s="843"/>
    </row>
    <row r="511" spans="2:8" ht="15" customHeight="1">
      <c r="B511" s="874" t="s">
        <v>1012</v>
      </c>
      <c r="C511" s="875">
        <v>2000</v>
      </c>
      <c r="D511" s="875">
        <v>2200</v>
      </c>
      <c r="E511" s="875">
        <v>4200</v>
      </c>
      <c r="F511" s="843"/>
      <c r="G511" s="843"/>
      <c r="H511" s="843"/>
    </row>
    <row r="512" spans="2:8" ht="15" customHeight="1">
      <c r="B512" s="874" t="s">
        <v>1013</v>
      </c>
      <c r="C512" s="875">
        <v>1400</v>
      </c>
      <c r="D512" s="875">
        <v>1600</v>
      </c>
      <c r="E512" s="875">
        <v>3000</v>
      </c>
      <c r="F512" s="843"/>
      <c r="G512" s="843"/>
      <c r="H512" s="843"/>
    </row>
    <row r="513" spans="2:8" ht="15" customHeight="1">
      <c r="B513" s="874" t="s">
        <v>1014</v>
      </c>
      <c r="C513" s="875">
        <v>1000</v>
      </c>
      <c r="D513" s="875">
        <v>1300</v>
      </c>
      <c r="E513" s="875">
        <v>2300</v>
      </c>
      <c r="F513" s="843"/>
      <c r="G513" s="843"/>
      <c r="H513" s="843"/>
    </row>
    <row r="514" spans="2:8" ht="15" customHeight="1">
      <c r="B514" s="874" t="s">
        <v>1015</v>
      </c>
      <c r="C514" s="875">
        <v>800</v>
      </c>
      <c r="D514" s="875">
        <v>1000</v>
      </c>
      <c r="E514" s="875">
        <v>1800</v>
      </c>
      <c r="F514" s="843"/>
      <c r="G514" s="843"/>
      <c r="H514" s="843"/>
    </row>
    <row r="515" spans="2:8" ht="15" customHeight="1">
      <c r="B515" s="874" t="s">
        <v>1016</v>
      </c>
      <c r="C515" s="875">
        <v>700</v>
      </c>
      <c r="D515" s="875">
        <v>700</v>
      </c>
      <c r="E515" s="875">
        <v>1400</v>
      </c>
      <c r="F515" s="843"/>
      <c r="G515" s="843"/>
      <c r="H515" s="843"/>
    </row>
    <row r="516" spans="2:8" ht="15" customHeight="1">
      <c r="B516" s="874" t="s">
        <v>1017</v>
      </c>
      <c r="C516" s="875">
        <v>500</v>
      </c>
      <c r="D516" s="875">
        <v>500</v>
      </c>
      <c r="E516" s="875">
        <v>900</v>
      </c>
      <c r="F516" s="843"/>
      <c r="G516" s="843"/>
      <c r="H516" s="843"/>
    </row>
    <row r="517" spans="2:8" ht="15" customHeight="1">
      <c r="B517" s="874" t="s">
        <v>1018</v>
      </c>
      <c r="C517" s="875">
        <v>400</v>
      </c>
      <c r="D517" s="875">
        <v>400</v>
      </c>
      <c r="E517" s="875">
        <v>800</v>
      </c>
      <c r="F517" s="843"/>
      <c r="G517" s="843"/>
      <c r="H517" s="843"/>
    </row>
    <row r="518" spans="2:8" ht="15" customHeight="1">
      <c r="B518" s="874" t="s">
        <v>1019</v>
      </c>
      <c r="C518" s="875">
        <v>200</v>
      </c>
      <c r="D518" s="875">
        <v>200</v>
      </c>
      <c r="E518" s="875">
        <v>400</v>
      </c>
      <c r="F518" s="843"/>
      <c r="G518" s="843"/>
      <c r="H518" s="843"/>
    </row>
    <row r="519" spans="2:8" ht="15" customHeight="1">
      <c r="B519" s="874" t="s">
        <v>1020</v>
      </c>
      <c r="C519" s="875">
        <v>300</v>
      </c>
      <c r="D519" s="875">
        <v>300</v>
      </c>
      <c r="E519" s="875">
        <v>600</v>
      </c>
      <c r="F519" s="843"/>
      <c r="G519" s="843"/>
      <c r="H519" s="843"/>
    </row>
    <row r="520" spans="2:8" ht="15" customHeight="1">
      <c r="B520" s="820" t="s">
        <v>982</v>
      </c>
      <c r="C520" s="878"/>
      <c r="D520" s="878"/>
      <c r="E520" s="878"/>
      <c r="F520" s="843"/>
      <c r="G520" s="843"/>
      <c r="H520" s="843"/>
    </row>
    <row r="521" spans="2:8" ht="15" customHeight="1">
      <c r="B521" s="877" t="s">
        <v>1021</v>
      </c>
      <c r="C521" s="842"/>
      <c r="D521" s="842"/>
      <c r="E521" s="842"/>
      <c r="F521" s="843"/>
      <c r="G521" s="843"/>
      <c r="H521" s="843"/>
    </row>
    <row r="522" spans="2:8" ht="15" customHeight="1">
      <c r="B522" s="809" t="s">
        <v>1039</v>
      </c>
      <c r="C522" s="809"/>
      <c r="D522" s="809"/>
      <c r="E522" s="809"/>
      <c r="F522" s="809"/>
    </row>
    <row r="523" spans="2:8" ht="15" customHeight="1">
      <c r="B523" s="825" t="s">
        <v>1003</v>
      </c>
      <c r="C523" s="825" t="s">
        <v>961</v>
      </c>
      <c r="D523" s="825" t="s">
        <v>962</v>
      </c>
      <c r="E523" s="825" t="s">
        <v>234</v>
      </c>
      <c r="F523" s="843"/>
    </row>
    <row r="524" spans="2:8" ht="15" customHeight="1">
      <c r="B524" s="872" t="s">
        <v>234</v>
      </c>
      <c r="C524" s="873">
        <v>195000</v>
      </c>
      <c r="D524" s="873">
        <v>90600</v>
      </c>
      <c r="E524" s="873">
        <v>285600</v>
      </c>
      <c r="F524" s="843"/>
    </row>
    <row r="525" spans="2:8" ht="15" customHeight="1">
      <c r="B525" s="874" t="s">
        <v>1004</v>
      </c>
      <c r="C525" s="875">
        <v>8700</v>
      </c>
      <c r="D525" s="875">
        <v>8000</v>
      </c>
      <c r="E525" s="875">
        <v>16700</v>
      </c>
      <c r="F525" s="843"/>
    </row>
    <row r="526" spans="2:8" ht="15" customHeight="1">
      <c r="B526" s="874" t="s">
        <v>1005</v>
      </c>
      <c r="C526" s="875">
        <v>8000</v>
      </c>
      <c r="D526" s="875">
        <v>7400</v>
      </c>
      <c r="E526" s="875">
        <v>15400</v>
      </c>
      <c r="F526" s="843"/>
    </row>
    <row r="527" spans="2:8" ht="15" customHeight="1">
      <c r="B527" s="874" t="s">
        <v>1006</v>
      </c>
      <c r="C527" s="875">
        <v>6700</v>
      </c>
      <c r="D527" s="875">
        <v>6200</v>
      </c>
      <c r="E527" s="875">
        <v>12900</v>
      </c>
      <c r="F527" s="843"/>
    </row>
    <row r="528" spans="2:8" ht="15" customHeight="1">
      <c r="B528" s="874" t="s">
        <v>1007</v>
      </c>
      <c r="C528" s="875">
        <v>7100</v>
      </c>
      <c r="D528" s="875">
        <v>6000</v>
      </c>
      <c r="E528" s="875">
        <v>13100</v>
      </c>
      <c r="F528" s="843"/>
    </row>
    <row r="529" spans="2:6" ht="15" customHeight="1">
      <c r="B529" s="874" t="s">
        <v>1008</v>
      </c>
      <c r="C529" s="875">
        <v>22400</v>
      </c>
      <c r="D529" s="875">
        <v>10800</v>
      </c>
      <c r="E529" s="875">
        <v>33200</v>
      </c>
      <c r="F529" s="843"/>
    </row>
    <row r="530" spans="2:6" ht="15" customHeight="1">
      <c r="B530" s="874" t="s">
        <v>1009</v>
      </c>
      <c r="C530" s="875">
        <v>37300</v>
      </c>
      <c r="D530" s="875">
        <v>15000</v>
      </c>
      <c r="E530" s="875">
        <v>52300</v>
      </c>
      <c r="F530" s="843"/>
    </row>
    <row r="531" spans="2:6" ht="15" customHeight="1">
      <c r="B531" s="874" t="s">
        <v>1010</v>
      </c>
      <c r="C531" s="875">
        <v>31100</v>
      </c>
      <c r="D531" s="875">
        <v>12200</v>
      </c>
      <c r="E531" s="875">
        <v>43300</v>
      </c>
      <c r="F531" s="843"/>
    </row>
    <row r="532" spans="2:6" ht="15" customHeight="1">
      <c r="B532" s="874" t="s">
        <v>1011</v>
      </c>
      <c r="C532" s="875">
        <v>24400</v>
      </c>
      <c r="D532" s="875">
        <v>9200</v>
      </c>
      <c r="E532" s="875">
        <v>33500</v>
      </c>
      <c r="F532" s="843"/>
    </row>
    <row r="533" spans="2:6" ht="15" customHeight="1">
      <c r="B533" s="874" t="s">
        <v>1012</v>
      </c>
      <c r="C533" s="875">
        <v>18700</v>
      </c>
      <c r="D533" s="875">
        <v>6200</v>
      </c>
      <c r="E533" s="875">
        <v>25000</v>
      </c>
      <c r="F533" s="843"/>
    </row>
    <row r="534" spans="2:6" ht="15" customHeight="1">
      <c r="B534" s="874" t="s">
        <v>1013</v>
      </c>
      <c r="C534" s="875">
        <v>12900</v>
      </c>
      <c r="D534" s="875">
        <v>4100</v>
      </c>
      <c r="E534" s="875">
        <v>17000</v>
      </c>
      <c r="F534" s="843"/>
    </row>
    <row r="535" spans="2:6" ht="15" customHeight="1">
      <c r="B535" s="874" t="s">
        <v>1014</v>
      </c>
      <c r="C535" s="875">
        <v>9400</v>
      </c>
      <c r="D535" s="875">
        <v>2600</v>
      </c>
      <c r="E535" s="875">
        <v>12000</v>
      </c>
      <c r="F535" s="843"/>
    </row>
    <row r="536" spans="2:6" ht="15" customHeight="1">
      <c r="B536" s="874" t="s">
        <v>1015</v>
      </c>
      <c r="C536" s="875">
        <v>5300</v>
      </c>
      <c r="D536" s="875">
        <v>1400</v>
      </c>
      <c r="E536" s="875">
        <v>6800</v>
      </c>
      <c r="F536" s="843"/>
    </row>
    <row r="537" spans="2:6" ht="15" customHeight="1">
      <c r="B537" s="874" t="s">
        <v>1016</v>
      </c>
      <c r="C537" s="875">
        <v>2000</v>
      </c>
      <c r="D537" s="875">
        <v>600</v>
      </c>
      <c r="E537" s="875">
        <v>2600</v>
      </c>
      <c r="F537" s="843"/>
    </row>
    <row r="538" spans="2:6" ht="15" customHeight="1">
      <c r="B538" s="874" t="s">
        <v>1017</v>
      </c>
      <c r="C538" s="875">
        <v>700</v>
      </c>
      <c r="D538" s="875">
        <v>300</v>
      </c>
      <c r="E538" s="875">
        <v>1000</v>
      </c>
      <c r="F538" s="843"/>
    </row>
    <row r="539" spans="2:6" ht="15" customHeight="1">
      <c r="B539" s="874" t="s">
        <v>1018</v>
      </c>
      <c r="C539" s="875">
        <v>300</v>
      </c>
      <c r="D539" s="875">
        <v>200</v>
      </c>
      <c r="E539" s="875">
        <v>500</v>
      </c>
      <c r="F539" s="843"/>
    </row>
    <row r="540" spans="2:6" ht="15" customHeight="1">
      <c r="B540" s="874" t="s">
        <v>1019</v>
      </c>
      <c r="C540" s="875">
        <v>100</v>
      </c>
      <c r="D540" s="875">
        <v>100</v>
      </c>
      <c r="E540" s="875">
        <v>200</v>
      </c>
      <c r="F540" s="843"/>
    </row>
    <row r="541" spans="2:6" ht="15" customHeight="1">
      <c r="B541" s="874" t="s">
        <v>1020</v>
      </c>
      <c r="C541" s="875">
        <v>100</v>
      </c>
      <c r="D541" s="875">
        <v>100</v>
      </c>
      <c r="E541" s="875">
        <v>200</v>
      </c>
      <c r="F541" s="843"/>
    </row>
    <row r="542" spans="2:6" ht="15" customHeight="1">
      <c r="B542" s="820" t="s">
        <v>982</v>
      </c>
      <c r="C542" s="878"/>
      <c r="D542" s="878"/>
      <c r="E542" s="878"/>
      <c r="F542" s="843"/>
    </row>
    <row r="543" spans="2:6" ht="15" customHeight="1">
      <c r="B543" s="877" t="s">
        <v>1021</v>
      </c>
      <c r="C543" s="842"/>
      <c r="D543" s="842"/>
      <c r="E543" s="842"/>
      <c r="F543" s="843"/>
    </row>
    <row r="544" spans="2:6" ht="15" customHeight="1">
      <c r="B544" s="809" t="s">
        <v>1040</v>
      </c>
      <c r="C544" s="809"/>
      <c r="D544" s="809"/>
      <c r="E544" s="809"/>
      <c r="F544" s="809"/>
    </row>
    <row r="545" spans="2:6" ht="15" customHeight="1">
      <c r="B545" s="825" t="s">
        <v>1003</v>
      </c>
      <c r="C545" s="825" t="s">
        <v>961</v>
      </c>
      <c r="D545" s="825" t="s">
        <v>962</v>
      </c>
      <c r="E545" s="825" t="s">
        <v>234</v>
      </c>
      <c r="F545" s="843"/>
    </row>
    <row r="546" spans="2:6" ht="15" customHeight="1">
      <c r="B546" s="872" t="s">
        <v>234</v>
      </c>
      <c r="C546" s="873">
        <v>135300</v>
      </c>
      <c r="D546" s="873">
        <v>60000</v>
      </c>
      <c r="E546" s="873">
        <v>195400</v>
      </c>
      <c r="F546" s="843"/>
    </row>
    <row r="547" spans="2:6" ht="15" customHeight="1">
      <c r="B547" s="874" t="s">
        <v>1004</v>
      </c>
      <c r="C547" s="875">
        <v>7600</v>
      </c>
      <c r="D547" s="875">
        <v>7200</v>
      </c>
      <c r="E547" s="875">
        <v>14800</v>
      </c>
      <c r="F547" s="843"/>
    </row>
    <row r="548" spans="2:6" ht="15" customHeight="1">
      <c r="B548" s="874" t="s">
        <v>1005</v>
      </c>
      <c r="C548" s="875">
        <v>6800</v>
      </c>
      <c r="D548" s="875">
        <v>6200</v>
      </c>
      <c r="E548" s="875">
        <v>13000</v>
      </c>
      <c r="F548" s="843"/>
    </row>
    <row r="549" spans="2:6" ht="15" customHeight="1">
      <c r="B549" s="874" t="s">
        <v>1006</v>
      </c>
      <c r="C549" s="875">
        <v>5900</v>
      </c>
      <c r="D549" s="875">
        <v>5500</v>
      </c>
      <c r="E549" s="875">
        <v>11400</v>
      </c>
      <c r="F549" s="843"/>
    </row>
    <row r="550" spans="2:6" ht="15" customHeight="1">
      <c r="B550" s="874" t="s">
        <v>1007</v>
      </c>
      <c r="C550" s="875">
        <v>6500</v>
      </c>
      <c r="D550" s="875">
        <v>6100</v>
      </c>
      <c r="E550" s="875">
        <v>12600</v>
      </c>
      <c r="F550" s="843"/>
    </row>
    <row r="551" spans="2:6" ht="15" customHeight="1">
      <c r="B551" s="874" t="s">
        <v>1008</v>
      </c>
      <c r="C551" s="875">
        <v>17700</v>
      </c>
      <c r="D551" s="875">
        <v>8700</v>
      </c>
      <c r="E551" s="875">
        <v>26400</v>
      </c>
      <c r="F551" s="843"/>
    </row>
    <row r="552" spans="2:6" ht="15" customHeight="1">
      <c r="B552" s="874" t="s">
        <v>1009</v>
      </c>
      <c r="C552" s="875">
        <v>25300</v>
      </c>
      <c r="D552" s="875">
        <v>8700</v>
      </c>
      <c r="E552" s="875">
        <v>34100</v>
      </c>
      <c r="F552" s="843"/>
    </row>
    <row r="553" spans="2:6" ht="15" customHeight="1">
      <c r="B553" s="874" t="s">
        <v>1010</v>
      </c>
      <c r="C553" s="875">
        <v>21000</v>
      </c>
      <c r="D553" s="875">
        <v>5900</v>
      </c>
      <c r="E553" s="875">
        <v>26900</v>
      </c>
      <c r="F553" s="843"/>
    </row>
    <row r="554" spans="2:6" ht="15" customHeight="1">
      <c r="B554" s="874" t="s">
        <v>1011</v>
      </c>
      <c r="C554" s="875">
        <v>16000</v>
      </c>
      <c r="D554" s="875">
        <v>3600</v>
      </c>
      <c r="E554" s="875">
        <v>19600</v>
      </c>
      <c r="F554" s="843"/>
    </row>
    <row r="555" spans="2:6" ht="15" customHeight="1">
      <c r="B555" s="874" t="s">
        <v>1012</v>
      </c>
      <c r="C555" s="875">
        <v>12000</v>
      </c>
      <c r="D555" s="875">
        <v>2500</v>
      </c>
      <c r="E555" s="875">
        <v>14500</v>
      </c>
      <c r="F555" s="843"/>
    </row>
    <row r="556" spans="2:6" ht="15" customHeight="1">
      <c r="B556" s="874" t="s">
        <v>1013</v>
      </c>
      <c r="C556" s="875">
        <v>7100</v>
      </c>
      <c r="D556" s="875">
        <v>1800</v>
      </c>
      <c r="E556" s="875">
        <v>8900</v>
      </c>
      <c r="F556" s="843"/>
    </row>
    <row r="557" spans="2:6" ht="15" customHeight="1">
      <c r="B557" s="874" t="s">
        <v>1014</v>
      </c>
      <c r="C557" s="875">
        <v>4400</v>
      </c>
      <c r="D557" s="875">
        <v>1400</v>
      </c>
      <c r="E557" s="875">
        <v>5800</v>
      </c>
      <c r="F557" s="843"/>
    </row>
    <row r="558" spans="2:6" ht="15" customHeight="1">
      <c r="B558" s="874" t="s">
        <v>1015</v>
      </c>
      <c r="C558" s="875">
        <v>2500</v>
      </c>
      <c r="D558" s="875">
        <v>900</v>
      </c>
      <c r="E558" s="875">
        <v>3300</v>
      </c>
      <c r="F558" s="843"/>
    </row>
    <row r="559" spans="2:6" ht="15" customHeight="1">
      <c r="B559" s="874" t="s">
        <v>1016</v>
      </c>
      <c r="C559" s="875">
        <v>1100</v>
      </c>
      <c r="D559" s="875">
        <v>500</v>
      </c>
      <c r="E559" s="875">
        <v>1600</v>
      </c>
      <c r="F559" s="843"/>
    </row>
    <row r="560" spans="2:6" ht="15" customHeight="1">
      <c r="B560" s="874" t="s">
        <v>1017</v>
      </c>
      <c r="C560" s="875">
        <v>500</v>
      </c>
      <c r="D560" s="875">
        <v>300</v>
      </c>
      <c r="E560" s="875">
        <v>900</v>
      </c>
      <c r="F560" s="843"/>
    </row>
    <row r="561" spans="2:6" ht="15" customHeight="1">
      <c r="B561" s="874" t="s">
        <v>1018</v>
      </c>
      <c r="C561" s="875">
        <v>400</v>
      </c>
      <c r="D561" s="875">
        <v>300</v>
      </c>
      <c r="E561" s="875">
        <v>600</v>
      </c>
      <c r="F561" s="843"/>
    </row>
    <row r="562" spans="2:6" ht="15" customHeight="1">
      <c r="B562" s="874" t="s">
        <v>1019</v>
      </c>
      <c r="C562" s="875">
        <v>200</v>
      </c>
      <c r="D562" s="875">
        <v>200</v>
      </c>
      <c r="E562" s="875">
        <v>300</v>
      </c>
      <c r="F562" s="843"/>
    </row>
    <row r="563" spans="2:6" ht="15" customHeight="1">
      <c r="B563" s="874" t="s">
        <v>1020</v>
      </c>
      <c r="C563" s="875">
        <v>300</v>
      </c>
      <c r="D563" s="875">
        <v>300</v>
      </c>
      <c r="E563" s="875">
        <v>500</v>
      </c>
      <c r="F563" s="843"/>
    </row>
    <row r="564" spans="2:6" ht="15" customHeight="1">
      <c r="B564" s="820" t="s">
        <v>982</v>
      </c>
      <c r="C564" s="878"/>
      <c r="D564" s="878"/>
      <c r="E564" s="878"/>
      <c r="F564" s="843"/>
    </row>
    <row r="565" spans="2:6" ht="15" customHeight="1">
      <c r="B565" s="877" t="s">
        <v>1021</v>
      </c>
      <c r="C565" s="842"/>
      <c r="D565" s="842"/>
      <c r="E565" s="842"/>
      <c r="F565" s="843"/>
    </row>
    <row r="566" spans="2:6" ht="15" customHeight="1">
      <c r="B566" s="809" t="s">
        <v>1041</v>
      </c>
      <c r="C566" s="809"/>
      <c r="D566" s="809"/>
      <c r="E566" s="809"/>
      <c r="F566" s="809"/>
    </row>
    <row r="567" spans="2:6" ht="15" customHeight="1">
      <c r="B567" s="825" t="s">
        <v>1003</v>
      </c>
      <c r="C567" s="825" t="s">
        <v>961</v>
      </c>
      <c r="D567" s="825" t="s">
        <v>962</v>
      </c>
      <c r="E567" s="825" t="s">
        <v>234</v>
      </c>
      <c r="F567" s="843"/>
    </row>
    <row r="568" spans="2:6" ht="15" customHeight="1">
      <c r="B568" s="872" t="s">
        <v>234</v>
      </c>
      <c r="C568" s="873">
        <v>38200</v>
      </c>
      <c r="D568" s="873">
        <v>36500</v>
      </c>
      <c r="E568" s="873">
        <v>74700</v>
      </c>
      <c r="F568" s="843"/>
    </row>
    <row r="569" spans="2:6" ht="15" customHeight="1">
      <c r="B569" s="874" t="s">
        <v>1004</v>
      </c>
      <c r="C569" s="875">
        <v>5900</v>
      </c>
      <c r="D569" s="875">
        <v>5500</v>
      </c>
      <c r="E569" s="875">
        <v>11400</v>
      </c>
      <c r="F569" s="843"/>
    </row>
    <row r="570" spans="2:6" ht="15" customHeight="1">
      <c r="B570" s="874" t="s">
        <v>1005</v>
      </c>
      <c r="C570" s="875">
        <v>5200</v>
      </c>
      <c r="D570" s="875">
        <v>4800</v>
      </c>
      <c r="E570" s="875">
        <v>10000</v>
      </c>
      <c r="F570" s="843"/>
    </row>
    <row r="571" spans="2:6" ht="15" customHeight="1">
      <c r="B571" s="874" t="s">
        <v>1006</v>
      </c>
      <c r="C571" s="875">
        <v>4500</v>
      </c>
      <c r="D571" s="875">
        <v>4200</v>
      </c>
      <c r="E571" s="875">
        <v>8700</v>
      </c>
      <c r="F571" s="843"/>
    </row>
    <row r="572" spans="2:6" ht="15" customHeight="1">
      <c r="B572" s="874" t="s">
        <v>1007</v>
      </c>
      <c r="C572" s="875">
        <v>4300</v>
      </c>
      <c r="D572" s="875">
        <v>4200</v>
      </c>
      <c r="E572" s="875">
        <v>8600</v>
      </c>
      <c r="F572" s="843"/>
    </row>
    <row r="573" spans="2:6" ht="15" customHeight="1">
      <c r="B573" s="874" t="s">
        <v>1008</v>
      </c>
      <c r="C573" s="875">
        <v>4200</v>
      </c>
      <c r="D573" s="875">
        <v>4000</v>
      </c>
      <c r="E573" s="875">
        <v>8200</v>
      </c>
      <c r="F573" s="843"/>
    </row>
    <row r="574" spans="2:6" ht="15" customHeight="1">
      <c r="B574" s="874" t="s">
        <v>1009</v>
      </c>
      <c r="C574" s="875">
        <v>3900</v>
      </c>
      <c r="D574" s="875">
        <v>3900</v>
      </c>
      <c r="E574" s="875">
        <v>7800</v>
      </c>
      <c r="F574" s="843"/>
    </row>
    <row r="575" spans="2:6" ht="15" customHeight="1">
      <c r="B575" s="874" t="s">
        <v>1010</v>
      </c>
      <c r="C575" s="875">
        <v>3100</v>
      </c>
      <c r="D575" s="875">
        <v>2800</v>
      </c>
      <c r="E575" s="875">
        <v>5800</v>
      </c>
      <c r="F575" s="843"/>
    </row>
    <row r="576" spans="2:6" ht="15" customHeight="1">
      <c r="B576" s="874" t="s">
        <v>1011</v>
      </c>
      <c r="C576" s="875">
        <v>1800</v>
      </c>
      <c r="D576" s="875">
        <v>1800</v>
      </c>
      <c r="E576" s="875">
        <v>3500</v>
      </c>
      <c r="F576" s="843"/>
    </row>
    <row r="577" spans="2:6" ht="15" customHeight="1">
      <c r="B577" s="874" t="s">
        <v>1012</v>
      </c>
      <c r="C577" s="875">
        <v>1200</v>
      </c>
      <c r="D577" s="875">
        <v>1300</v>
      </c>
      <c r="E577" s="875">
        <v>2600</v>
      </c>
      <c r="F577" s="843"/>
    </row>
    <row r="578" spans="2:6" ht="15" customHeight="1">
      <c r="B578" s="874" t="s">
        <v>1013</v>
      </c>
      <c r="C578" s="875">
        <v>1000</v>
      </c>
      <c r="D578" s="875">
        <v>1100</v>
      </c>
      <c r="E578" s="875">
        <v>2100</v>
      </c>
      <c r="F578" s="843"/>
    </row>
    <row r="579" spans="2:6" ht="15" customHeight="1">
      <c r="B579" s="874" t="s">
        <v>1014</v>
      </c>
      <c r="C579" s="875">
        <v>800</v>
      </c>
      <c r="D579" s="875">
        <v>1000</v>
      </c>
      <c r="E579" s="875">
        <v>1800</v>
      </c>
      <c r="F579" s="843"/>
    </row>
    <row r="580" spans="2:6" ht="15" customHeight="1">
      <c r="B580" s="874" t="s">
        <v>1015</v>
      </c>
      <c r="C580" s="875">
        <v>700</v>
      </c>
      <c r="D580" s="875">
        <v>700</v>
      </c>
      <c r="E580" s="875">
        <v>1400</v>
      </c>
      <c r="F580" s="843"/>
    </row>
    <row r="581" spans="2:6" ht="15" customHeight="1">
      <c r="B581" s="874" t="s">
        <v>1016</v>
      </c>
      <c r="C581" s="875">
        <v>600</v>
      </c>
      <c r="D581" s="875">
        <v>400</v>
      </c>
      <c r="E581" s="875">
        <v>1000</v>
      </c>
      <c r="F581" s="843"/>
    </row>
    <row r="582" spans="2:6" ht="15" customHeight="1">
      <c r="B582" s="874" t="s">
        <v>1017</v>
      </c>
      <c r="C582" s="875">
        <v>400</v>
      </c>
      <c r="D582" s="875">
        <v>300</v>
      </c>
      <c r="E582" s="875">
        <v>700</v>
      </c>
      <c r="F582" s="843"/>
    </row>
    <row r="583" spans="2:6" ht="15" customHeight="1">
      <c r="B583" s="874" t="s">
        <v>1018</v>
      </c>
      <c r="C583" s="875">
        <v>300</v>
      </c>
      <c r="D583" s="875">
        <v>200</v>
      </c>
      <c r="E583" s="875">
        <v>500</v>
      </c>
      <c r="F583" s="843"/>
    </row>
    <row r="584" spans="2:6" ht="15" customHeight="1">
      <c r="B584" s="874" t="s">
        <v>1019</v>
      </c>
      <c r="C584" s="875">
        <v>100</v>
      </c>
      <c r="D584" s="875">
        <v>100</v>
      </c>
      <c r="E584" s="875">
        <v>300</v>
      </c>
      <c r="F584" s="843"/>
    </row>
    <row r="585" spans="2:6" ht="15" customHeight="1">
      <c r="B585" s="874" t="s">
        <v>1020</v>
      </c>
      <c r="C585" s="875">
        <v>200</v>
      </c>
      <c r="D585" s="875">
        <v>200</v>
      </c>
      <c r="E585" s="875">
        <v>400</v>
      </c>
      <c r="F585" s="843"/>
    </row>
    <row r="586" spans="2:6" ht="15" customHeight="1">
      <c r="B586" s="820" t="s">
        <v>982</v>
      </c>
      <c r="C586" s="878"/>
      <c r="D586" s="878"/>
      <c r="E586" s="878"/>
      <c r="F586" s="843"/>
    </row>
    <row r="587" spans="2:6" ht="15" customHeight="1">
      <c r="B587" s="877" t="s">
        <v>1021</v>
      </c>
      <c r="C587" s="842"/>
      <c r="D587" s="842"/>
      <c r="E587" s="842"/>
      <c r="F587" s="843"/>
    </row>
    <row r="588" spans="2:6" ht="15" customHeight="1">
      <c r="B588" s="809" t="s">
        <v>1042</v>
      </c>
      <c r="C588" s="809"/>
      <c r="D588" s="809"/>
      <c r="E588" s="809"/>
      <c r="F588" s="809"/>
    </row>
    <row r="589" spans="2:6" ht="15" customHeight="1">
      <c r="B589" s="825" t="s">
        <v>1003</v>
      </c>
      <c r="C589" s="825" t="s">
        <v>961</v>
      </c>
      <c r="D589" s="825" t="s">
        <v>962</v>
      </c>
      <c r="E589" s="825" t="s">
        <v>234</v>
      </c>
      <c r="F589" s="843"/>
    </row>
    <row r="590" spans="2:6" ht="15" customHeight="1">
      <c r="B590" s="872" t="s">
        <v>234</v>
      </c>
      <c r="C590" s="873">
        <v>97100</v>
      </c>
      <c r="D590" s="873">
        <v>23600</v>
      </c>
      <c r="E590" s="873">
        <v>120700</v>
      </c>
      <c r="F590" s="843"/>
    </row>
    <row r="591" spans="2:6" ht="15" customHeight="1">
      <c r="B591" s="874" t="s">
        <v>1004</v>
      </c>
      <c r="C591" s="875">
        <v>1800</v>
      </c>
      <c r="D591" s="875">
        <v>1600</v>
      </c>
      <c r="E591" s="875">
        <v>3400</v>
      </c>
      <c r="F591" s="843"/>
    </row>
    <row r="592" spans="2:6" ht="15" customHeight="1">
      <c r="B592" s="874" t="s">
        <v>1005</v>
      </c>
      <c r="C592" s="875">
        <v>1600</v>
      </c>
      <c r="D592" s="875">
        <v>1500</v>
      </c>
      <c r="E592" s="875">
        <v>3000</v>
      </c>
      <c r="F592" s="843"/>
    </row>
    <row r="593" spans="2:6" ht="15" customHeight="1">
      <c r="B593" s="874" t="s">
        <v>1006</v>
      </c>
      <c r="C593" s="875">
        <v>1400</v>
      </c>
      <c r="D593" s="875">
        <v>1300</v>
      </c>
      <c r="E593" s="875">
        <v>2700</v>
      </c>
      <c r="F593" s="843"/>
    </row>
    <row r="594" spans="2:6" ht="15" customHeight="1">
      <c r="B594" s="874" t="s">
        <v>1007</v>
      </c>
      <c r="C594" s="875">
        <v>2200</v>
      </c>
      <c r="D594" s="875">
        <v>1900</v>
      </c>
      <c r="E594" s="875">
        <v>4000</v>
      </c>
      <c r="F594" s="843"/>
    </row>
    <row r="595" spans="2:6" ht="15" customHeight="1">
      <c r="B595" s="874" t="s">
        <v>1008</v>
      </c>
      <c r="C595" s="875">
        <v>13500</v>
      </c>
      <c r="D595" s="875">
        <v>4700</v>
      </c>
      <c r="E595" s="875">
        <v>18200</v>
      </c>
      <c r="F595" s="843"/>
    </row>
    <row r="596" spans="2:6" ht="15" customHeight="1">
      <c r="B596" s="874" t="s">
        <v>1009</v>
      </c>
      <c r="C596" s="875">
        <v>21500</v>
      </c>
      <c r="D596" s="875">
        <v>4800</v>
      </c>
      <c r="E596" s="875">
        <v>26300</v>
      </c>
      <c r="F596" s="843"/>
    </row>
    <row r="597" spans="2:6" ht="15" customHeight="1">
      <c r="B597" s="874" t="s">
        <v>1010</v>
      </c>
      <c r="C597" s="875">
        <v>18000</v>
      </c>
      <c r="D597" s="875">
        <v>3100</v>
      </c>
      <c r="E597" s="875">
        <v>21100</v>
      </c>
      <c r="F597" s="843"/>
    </row>
    <row r="598" spans="2:6" ht="15" customHeight="1">
      <c r="B598" s="874" t="s">
        <v>1011</v>
      </c>
      <c r="C598" s="875">
        <v>14200</v>
      </c>
      <c r="D598" s="875">
        <v>1800</v>
      </c>
      <c r="E598" s="875">
        <v>16100</v>
      </c>
      <c r="F598" s="843"/>
    </row>
    <row r="599" spans="2:6" ht="15" customHeight="1">
      <c r="B599" s="874" t="s">
        <v>1012</v>
      </c>
      <c r="C599" s="875">
        <v>10800</v>
      </c>
      <c r="D599" s="875">
        <v>1100</v>
      </c>
      <c r="E599" s="875">
        <v>12000</v>
      </c>
      <c r="F599" s="843"/>
    </row>
    <row r="600" spans="2:6" ht="15" customHeight="1">
      <c r="B600" s="874" t="s">
        <v>1013</v>
      </c>
      <c r="C600" s="875">
        <v>6200</v>
      </c>
      <c r="D600" s="875">
        <v>600</v>
      </c>
      <c r="E600" s="875">
        <v>6800</v>
      </c>
      <c r="F600" s="843"/>
    </row>
    <row r="601" spans="2:6" ht="15" customHeight="1">
      <c r="B601" s="874" t="s">
        <v>1014</v>
      </c>
      <c r="C601" s="875">
        <v>3600</v>
      </c>
      <c r="D601" s="875">
        <v>400</v>
      </c>
      <c r="E601" s="875">
        <v>4000</v>
      </c>
      <c r="F601" s="843"/>
    </row>
    <row r="602" spans="2:6" ht="15" customHeight="1">
      <c r="B602" s="874" t="s">
        <v>1015</v>
      </c>
      <c r="C602" s="875">
        <v>1700</v>
      </c>
      <c r="D602" s="875">
        <v>200</v>
      </c>
      <c r="E602" s="875">
        <v>1900</v>
      </c>
      <c r="F602" s="843"/>
    </row>
    <row r="603" spans="2:6" ht="15" customHeight="1">
      <c r="B603" s="874" t="s">
        <v>1016</v>
      </c>
      <c r="C603" s="875">
        <v>500</v>
      </c>
      <c r="D603" s="875">
        <v>100</v>
      </c>
      <c r="E603" s="875">
        <v>600</v>
      </c>
      <c r="F603" s="843"/>
    </row>
    <row r="604" spans="2:6" ht="15" customHeight="1">
      <c r="B604" s="874" t="s">
        <v>1017</v>
      </c>
      <c r="C604" s="875">
        <v>100</v>
      </c>
      <c r="D604" s="875">
        <v>100</v>
      </c>
      <c r="E604" s="875">
        <v>200</v>
      </c>
      <c r="F604" s="843"/>
    </row>
    <row r="605" spans="2:6" ht="15" customHeight="1">
      <c r="B605" s="874" t="s">
        <v>1018</v>
      </c>
      <c r="C605" s="875">
        <v>100</v>
      </c>
      <c r="D605" s="875">
        <v>100</v>
      </c>
      <c r="E605" s="875">
        <v>100</v>
      </c>
      <c r="F605" s="843"/>
    </row>
    <row r="606" spans="2:6" ht="15" customHeight="1">
      <c r="B606" s="874" t="s">
        <v>1019</v>
      </c>
      <c r="C606" s="875">
        <v>0</v>
      </c>
      <c r="D606" s="875">
        <v>0</v>
      </c>
      <c r="E606" s="875">
        <v>100</v>
      </c>
      <c r="F606" s="843"/>
    </row>
    <row r="607" spans="2:6" ht="15" customHeight="1">
      <c r="B607" s="874" t="s">
        <v>1020</v>
      </c>
      <c r="C607" s="875">
        <v>0</v>
      </c>
      <c r="D607" s="875">
        <v>100</v>
      </c>
      <c r="E607" s="875">
        <v>100</v>
      </c>
      <c r="F607" s="843"/>
    </row>
    <row r="608" spans="2:6" ht="15" customHeight="1">
      <c r="B608" s="820" t="s">
        <v>982</v>
      </c>
      <c r="C608" s="878"/>
      <c r="D608" s="878"/>
      <c r="E608" s="878"/>
      <c r="F608" s="843"/>
    </row>
    <row r="609" spans="2:6" ht="15" customHeight="1">
      <c r="B609" s="877" t="s">
        <v>1021</v>
      </c>
      <c r="C609" s="842"/>
      <c r="D609" s="842"/>
      <c r="E609" s="842"/>
      <c r="F609" s="843"/>
    </row>
    <row r="610" spans="2:6" ht="15" customHeight="1">
      <c r="B610" s="809" t="s">
        <v>1043</v>
      </c>
      <c r="C610" s="809"/>
      <c r="D610" s="809"/>
      <c r="E610" s="809"/>
      <c r="F610" s="809"/>
    </row>
    <row r="611" spans="2:6" ht="15" customHeight="1">
      <c r="B611" s="825" t="s">
        <v>1003</v>
      </c>
      <c r="C611" s="825" t="s">
        <v>961</v>
      </c>
      <c r="D611" s="825" t="s">
        <v>962</v>
      </c>
      <c r="E611" s="825" t="s">
        <v>234</v>
      </c>
      <c r="F611" s="843"/>
    </row>
    <row r="612" spans="2:6" ht="15" customHeight="1">
      <c r="B612" s="872" t="s">
        <v>234</v>
      </c>
      <c r="C612" s="873">
        <v>200300</v>
      </c>
      <c r="D612" s="873">
        <v>25400</v>
      </c>
      <c r="E612" s="873">
        <v>225700</v>
      </c>
      <c r="F612" s="843"/>
    </row>
    <row r="613" spans="2:6" ht="15" customHeight="1">
      <c r="B613" s="874" t="s">
        <v>1004</v>
      </c>
      <c r="C613" s="875">
        <v>3300</v>
      </c>
      <c r="D613" s="875">
        <v>3100</v>
      </c>
      <c r="E613" s="875">
        <v>6400</v>
      </c>
      <c r="F613" s="843"/>
    </row>
    <row r="614" spans="2:6" ht="15" customHeight="1">
      <c r="B614" s="874" t="s">
        <v>1005</v>
      </c>
      <c r="C614" s="875">
        <v>3100</v>
      </c>
      <c r="D614" s="875">
        <v>3000</v>
      </c>
      <c r="E614" s="875">
        <v>6100</v>
      </c>
      <c r="F614" s="843"/>
    </row>
    <row r="615" spans="2:6" ht="15" customHeight="1">
      <c r="B615" s="874" t="s">
        <v>1006</v>
      </c>
      <c r="C615" s="875">
        <v>2500</v>
      </c>
      <c r="D615" s="875">
        <v>2500</v>
      </c>
      <c r="E615" s="875">
        <v>5000</v>
      </c>
      <c r="F615" s="843"/>
    </row>
    <row r="616" spans="2:6" ht="15" customHeight="1">
      <c r="B616" s="874" t="s">
        <v>1007</v>
      </c>
      <c r="C616" s="875">
        <v>3600</v>
      </c>
      <c r="D616" s="875">
        <v>2200</v>
      </c>
      <c r="E616" s="875">
        <v>5900</v>
      </c>
      <c r="F616" s="843"/>
    </row>
    <row r="617" spans="2:6" ht="15" customHeight="1">
      <c r="B617" s="874" t="s">
        <v>1008</v>
      </c>
      <c r="C617" s="875">
        <v>24400</v>
      </c>
      <c r="D617" s="875">
        <v>2800</v>
      </c>
      <c r="E617" s="875">
        <v>27100</v>
      </c>
      <c r="F617" s="843"/>
    </row>
    <row r="618" spans="2:6" ht="15" customHeight="1">
      <c r="B618" s="874" t="s">
        <v>1009</v>
      </c>
      <c r="C618" s="875">
        <v>45900</v>
      </c>
      <c r="D618" s="875">
        <v>3200</v>
      </c>
      <c r="E618" s="875">
        <v>49200</v>
      </c>
      <c r="F618" s="843"/>
    </row>
    <row r="619" spans="2:6" ht="15" customHeight="1">
      <c r="B619" s="874" t="s">
        <v>1010</v>
      </c>
      <c r="C619" s="875">
        <v>38000</v>
      </c>
      <c r="D619" s="875">
        <v>2700</v>
      </c>
      <c r="E619" s="875">
        <v>40700</v>
      </c>
      <c r="F619" s="843"/>
    </row>
    <row r="620" spans="2:6" ht="15" customHeight="1">
      <c r="B620" s="874" t="s">
        <v>1011</v>
      </c>
      <c r="C620" s="875">
        <v>28900</v>
      </c>
      <c r="D620" s="875">
        <v>2100</v>
      </c>
      <c r="E620" s="875">
        <v>30900</v>
      </c>
      <c r="F620" s="843"/>
    </row>
    <row r="621" spans="2:6" ht="15" customHeight="1">
      <c r="B621" s="874" t="s">
        <v>1012</v>
      </c>
      <c r="C621" s="875">
        <v>21600</v>
      </c>
      <c r="D621" s="875">
        <v>1400</v>
      </c>
      <c r="E621" s="875">
        <v>23100</v>
      </c>
      <c r="F621" s="843"/>
    </row>
    <row r="622" spans="2:6" ht="15" customHeight="1">
      <c r="B622" s="874" t="s">
        <v>1013</v>
      </c>
      <c r="C622" s="875">
        <v>13500</v>
      </c>
      <c r="D622" s="875">
        <v>900</v>
      </c>
      <c r="E622" s="875">
        <v>14400</v>
      </c>
      <c r="F622" s="843"/>
    </row>
    <row r="623" spans="2:6" ht="15" customHeight="1">
      <c r="B623" s="874" t="s">
        <v>1014</v>
      </c>
      <c r="C623" s="875">
        <v>9100</v>
      </c>
      <c r="D623" s="875">
        <v>600</v>
      </c>
      <c r="E623" s="875">
        <v>9700</v>
      </c>
      <c r="F623" s="843"/>
    </row>
    <row r="624" spans="2:6" ht="15" customHeight="1">
      <c r="B624" s="874" t="s">
        <v>1015</v>
      </c>
      <c r="C624" s="875">
        <v>4500</v>
      </c>
      <c r="D624" s="875">
        <v>400</v>
      </c>
      <c r="E624" s="875">
        <v>4900</v>
      </c>
      <c r="F624" s="843"/>
    </row>
    <row r="625" spans="2:6" ht="15" customHeight="1">
      <c r="B625" s="874" t="s">
        <v>1016</v>
      </c>
      <c r="C625" s="875">
        <v>1200</v>
      </c>
      <c r="D625" s="875">
        <v>200</v>
      </c>
      <c r="E625" s="875">
        <v>1400</v>
      </c>
      <c r="F625" s="843"/>
    </row>
    <row r="626" spans="2:6" ht="15" customHeight="1">
      <c r="B626" s="874" t="s">
        <v>1017</v>
      </c>
      <c r="C626" s="875">
        <v>300</v>
      </c>
      <c r="D626" s="875">
        <v>100</v>
      </c>
      <c r="E626" s="875">
        <v>400</v>
      </c>
      <c r="F626" s="843"/>
    </row>
    <row r="627" spans="2:6" ht="15" customHeight="1">
      <c r="B627" s="874" t="s">
        <v>1018</v>
      </c>
      <c r="C627" s="875">
        <v>100</v>
      </c>
      <c r="D627" s="875">
        <v>100</v>
      </c>
      <c r="E627" s="875">
        <v>200</v>
      </c>
      <c r="F627" s="843"/>
    </row>
    <row r="628" spans="2:6" ht="15" customHeight="1">
      <c r="B628" s="874" t="s">
        <v>1019</v>
      </c>
      <c r="C628" s="875">
        <v>100</v>
      </c>
      <c r="D628" s="875">
        <v>100</v>
      </c>
      <c r="E628" s="875">
        <v>100</v>
      </c>
      <c r="F628" s="843"/>
    </row>
    <row r="629" spans="2:6" ht="15" customHeight="1">
      <c r="B629" s="874" t="s">
        <v>1020</v>
      </c>
      <c r="C629" s="875">
        <v>100</v>
      </c>
      <c r="D629" s="875">
        <v>100</v>
      </c>
      <c r="E629" s="875">
        <v>200</v>
      </c>
      <c r="F629" s="843"/>
    </row>
    <row r="630" spans="2:6" ht="15" customHeight="1">
      <c r="B630" s="820" t="s">
        <v>982</v>
      </c>
      <c r="C630" s="878"/>
      <c r="D630" s="878"/>
      <c r="E630" s="878"/>
      <c r="F630" s="843"/>
    </row>
    <row r="631" spans="2:6" ht="15" customHeight="1">
      <c r="B631" s="877" t="s">
        <v>1021</v>
      </c>
      <c r="C631" s="842"/>
      <c r="D631" s="842"/>
      <c r="E631" s="842"/>
      <c r="F631" s="843"/>
    </row>
    <row r="632" spans="2:6" ht="15" customHeight="1">
      <c r="B632" s="809" t="s">
        <v>1044</v>
      </c>
      <c r="C632" s="809"/>
      <c r="D632" s="809"/>
      <c r="E632" s="809"/>
      <c r="F632" s="809"/>
    </row>
    <row r="633" spans="2:6" ht="15" customHeight="1">
      <c r="B633" s="825" t="s">
        <v>1003</v>
      </c>
      <c r="C633" s="825" t="s">
        <v>961</v>
      </c>
      <c r="D633" s="825" t="s">
        <v>962</v>
      </c>
      <c r="E633" s="825" t="s">
        <v>234</v>
      </c>
      <c r="F633" s="843"/>
    </row>
    <row r="634" spans="2:6" ht="15" customHeight="1">
      <c r="B634" s="872" t="s">
        <v>234</v>
      </c>
      <c r="C634" s="873">
        <v>14300</v>
      </c>
      <c r="D634" s="873">
        <v>10300</v>
      </c>
      <c r="E634" s="873">
        <v>24600</v>
      </c>
      <c r="F634" s="843"/>
    </row>
    <row r="635" spans="2:6" ht="15" customHeight="1">
      <c r="B635" s="874" t="s">
        <v>1004</v>
      </c>
      <c r="C635" s="875">
        <v>1600</v>
      </c>
      <c r="D635" s="875">
        <v>1500</v>
      </c>
      <c r="E635" s="875">
        <v>3100</v>
      </c>
      <c r="F635" s="843"/>
    </row>
    <row r="636" spans="2:6" ht="15" customHeight="1">
      <c r="B636" s="874" t="s">
        <v>1005</v>
      </c>
      <c r="C636" s="875">
        <v>1400</v>
      </c>
      <c r="D636" s="875">
        <v>1400</v>
      </c>
      <c r="E636" s="875">
        <v>2800</v>
      </c>
      <c r="F636" s="843"/>
    </row>
    <row r="637" spans="2:6" ht="15" customHeight="1">
      <c r="B637" s="874" t="s">
        <v>1006</v>
      </c>
      <c r="C637" s="875">
        <v>1200</v>
      </c>
      <c r="D637" s="875">
        <v>1200</v>
      </c>
      <c r="E637" s="875">
        <v>2300</v>
      </c>
      <c r="F637" s="843"/>
    </row>
    <row r="638" spans="2:6" ht="15" customHeight="1">
      <c r="B638" s="874" t="s">
        <v>1007</v>
      </c>
      <c r="C638" s="875">
        <v>1200</v>
      </c>
      <c r="D638" s="875">
        <v>1100</v>
      </c>
      <c r="E638" s="875">
        <v>2400</v>
      </c>
      <c r="F638" s="843"/>
    </row>
    <row r="639" spans="2:6" ht="15" customHeight="1">
      <c r="B639" s="874" t="s">
        <v>1008</v>
      </c>
      <c r="C639" s="875">
        <v>1700</v>
      </c>
      <c r="D639" s="875">
        <v>1100</v>
      </c>
      <c r="E639" s="875">
        <v>2800</v>
      </c>
      <c r="F639" s="843"/>
    </row>
    <row r="640" spans="2:6" ht="15" customHeight="1">
      <c r="B640" s="874" t="s">
        <v>1009</v>
      </c>
      <c r="C640" s="875">
        <v>2100</v>
      </c>
      <c r="D640" s="875">
        <v>1100</v>
      </c>
      <c r="E640" s="875">
        <v>3200</v>
      </c>
      <c r="F640" s="843"/>
    </row>
    <row r="641" spans="2:6" ht="15" customHeight="1">
      <c r="B641" s="874" t="s">
        <v>1010</v>
      </c>
      <c r="C641" s="875">
        <v>1900</v>
      </c>
      <c r="D641" s="875">
        <v>800</v>
      </c>
      <c r="E641" s="875">
        <v>2700</v>
      </c>
      <c r="F641" s="843"/>
    </row>
    <row r="642" spans="2:6" ht="15" customHeight="1">
      <c r="B642" s="874" t="s">
        <v>1011</v>
      </c>
      <c r="C642" s="875">
        <v>1000</v>
      </c>
      <c r="D642" s="875">
        <v>500</v>
      </c>
      <c r="E642" s="875">
        <v>1600</v>
      </c>
      <c r="F642" s="843"/>
    </row>
    <row r="643" spans="2:6" ht="15" customHeight="1">
      <c r="B643" s="874" t="s">
        <v>1012</v>
      </c>
      <c r="C643" s="875">
        <v>600</v>
      </c>
      <c r="D643" s="875">
        <v>400</v>
      </c>
      <c r="E643" s="875">
        <v>1000</v>
      </c>
      <c r="F643" s="843"/>
    </row>
    <row r="644" spans="2:6" ht="15" customHeight="1">
      <c r="B644" s="874" t="s">
        <v>1013</v>
      </c>
      <c r="C644" s="875">
        <v>500</v>
      </c>
      <c r="D644" s="875">
        <v>300</v>
      </c>
      <c r="E644" s="875">
        <v>800</v>
      </c>
      <c r="F644" s="843"/>
    </row>
    <row r="645" spans="2:6" ht="15" customHeight="1">
      <c r="B645" s="874" t="s">
        <v>1014</v>
      </c>
      <c r="C645" s="875">
        <v>400</v>
      </c>
      <c r="D645" s="875">
        <v>300</v>
      </c>
      <c r="E645" s="875">
        <v>600</v>
      </c>
      <c r="F645" s="843"/>
    </row>
    <row r="646" spans="2:6" ht="15" customHeight="1">
      <c r="B646" s="874" t="s">
        <v>1015</v>
      </c>
      <c r="C646" s="875">
        <v>200</v>
      </c>
      <c r="D646" s="875">
        <v>200</v>
      </c>
      <c r="E646" s="875">
        <v>400</v>
      </c>
      <c r="F646" s="843"/>
    </row>
    <row r="647" spans="2:6" ht="15" customHeight="1">
      <c r="B647" s="874" t="s">
        <v>1016</v>
      </c>
      <c r="C647" s="875">
        <v>100</v>
      </c>
      <c r="D647" s="875">
        <v>100</v>
      </c>
      <c r="E647" s="875">
        <v>300</v>
      </c>
      <c r="F647" s="843"/>
    </row>
    <row r="648" spans="2:6" ht="15" customHeight="1">
      <c r="B648" s="874" t="s">
        <v>1017</v>
      </c>
      <c r="C648" s="875">
        <v>100</v>
      </c>
      <c r="D648" s="875">
        <v>100</v>
      </c>
      <c r="E648" s="875">
        <v>200</v>
      </c>
      <c r="F648" s="843"/>
    </row>
    <row r="649" spans="2:6" ht="15" customHeight="1">
      <c r="B649" s="874" t="s">
        <v>1018</v>
      </c>
      <c r="C649" s="875">
        <v>100</v>
      </c>
      <c r="D649" s="875">
        <v>100</v>
      </c>
      <c r="E649" s="875">
        <v>200</v>
      </c>
      <c r="F649" s="843"/>
    </row>
    <row r="650" spans="2:6" ht="15" customHeight="1">
      <c r="B650" s="874" t="s">
        <v>1019</v>
      </c>
      <c r="C650" s="875">
        <v>100</v>
      </c>
      <c r="D650" s="875">
        <v>0</v>
      </c>
      <c r="E650" s="875">
        <v>100</v>
      </c>
      <c r="F650" s="843"/>
    </row>
    <row r="651" spans="2:6" ht="15" customHeight="1">
      <c r="B651" s="874" t="s">
        <v>1020</v>
      </c>
      <c r="C651" s="875">
        <v>100</v>
      </c>
      <c r="D651" s="875">
        <v>100</v>
      </c>
      <c r="E651" s="875">
        <v>200</v>
      </c>
      <c r="F651" s="843"/>
    </row>
    <row r="652" spans="2:6" ht="15" customHeight="1">
      <c r="B652" s="820" t="s">
        <v>982</v>
      </c>
      <c r="C652" s="878"/>
      <c r="D652" s="878"/>
      <c r="E652" s="878"/>
      <c r="F652" s="843"/>
    </row>
    <row r="653" spans="2:6" ht="15" customHeight="1">
      <c r="B653" s="877" t="s">
        <v>1021</v>
      </c>
      <c r="C653" s="842"/>
      <c r="D653" s="842"/>
      <c r="E653" s="842"/>
      <c r="F653" s="843"/>
    </row>
    <row r="654" spans="2:6" ht="15" customHeight="1">
      <c r="B654" s="809" t="s">
        <v>1045</v>
      </c>
      <c r="C654" s="896"/>
      <c r="D654" s="896"/>
      <c r="E654" s="896"/>
      <c r="F654" s="843"/>
    </row>
    <row r="655" spans="2:6" ht="15" customHeight="1">
      <c r="B655" s="825" t="s">
        <v>1003</v>
      </c>
      <c r="C655" s="825" t="s">
        <v>961</v>
      </c>
      <c r="D655" s="825" t="s">
        <v>962</v>
      </c>
      <c r="E655" s="825" t="s">
        <v>234</v>
      </c>
      <c r="F655" s="843"/>
    </row>
    <row r="656" spans="2:6" ht="15" customHeight="1">
      <c r="B656" s="872" t="s">
        <v>234</v>
      </c>
      <c r="C656" s="873">
        <v>185900</v>
      </c>
      <c r="D656" s="873">
        <v>15100</v>
      </c>
      <c r="E656" s="873">
        <v>201100</v>
      </c>
      <c r="F656" s="843"/>
    </row>
    <row r="657" spans="2:6" ht="15" customHeight="1">
      <c r="B657" s="874" t="s">
        <v>1004</v>
      </c>
      <c r="C657" s="875">
        <v>1700</v>
      </c>
      <c r="D657" s="875">
        <v>1600</v>
      </c>
      <c r="E657" s="875">
        <v>3300</v>
      </c>
      <c r="F657" s="843"/>
    </row>
    <row r="658" spans="2:6" ht="15" customHeight="1">
      <c r="B658" s="874" t="s">
        <v>1005</v>
      </c>
      <c r="C658" s="875">
        <v>1700</v>
      </c>
      <c r="D658" s="875">
        <v>1600</v>
      </c>
      <c r="E658" s="875">
        <v>3300</v>
      </c>
      <c r="F658" s="843"/>
    </row>
    <row r="659" spans="2:6" ht="15" customHeight="1">
      <c r="B659" s="874" t="s">
        <v>1006</v>
      </c>
      <c r="C659" s="875">
        <v>1300</v>
      </c>
      <c r="D659" s="875">
        <v>1300</v>
      </c>
      <c r="E659" s="875">
        <v>2600</v>
      </c>
      <c r="F659" s="843"/>
    </row>
    <row r="660" spans="2:6" ht="15" customHeight="1">
      <c r="B660" s="874" t="s">
        <v>1007</v>
      </c>
      <c r="C660" s="875">
        <v>2400</v>
      </c>
      <c r="D660" s="875">
        <v>1100</v>
      </c>
      <c r="E660" s="875">
        <v>3500</v>
      </c>
      <c r="F660" s="843"/>
    </row>
    <row r="661" spans="2:6" ht="15" customHeight="1">
      <c r="B661" s="874" t="s">
        <v>1008</v>
      </c>
      <c r="C661" s="875">
        <v>22600</v>
      </c>
      <c r="D661" s="875">
        <v>1700</v>
      </c>
      <c r="E661" s="875">
        <v>24300</v>
      </c>
      <c r="F661" s="843"/>
    </row>
    <row r="662" spans="2:6" ht="15" customHeight="1">
      <c r="B662" s="874" t="s">
        <v>1009</v>
      </c>
      <c r="C662" s="875">
        <v>43800</v>
      </c>
      <c r="D662" s="875">
        <v>2200</v>
      </c>
      <c r="E662" s="875">
        <v>46000</v>
      </c>
      <c r="F662" s="843"/>
    </row>
    <row r="663" spans="2:6" ht="15" customHeight="1">
      <c r="B663" s="874" t="s">
        <v>1010</v>
      </c>
      <c r="C663" s="875">
        <v>36100</v>
      </c>
      <c r="D663" s="875">
        <v>1900</v>
      </c>
      <c r="E663" s="875">
        <v>38000</v>
      </c>
      <c r="F663" s="843"/>
    </row>
    <row r="664" spans="2:6" ht="15" customHeight="1">
      <c r="B664" s="874" t="s">
        <v>1011</v>
      </c>
      <c r="C664" s="875">
        <v>27900</v>
      </c>
      <c r="D664" s="875">
        <v>1500</v>
      </c>
      <c r="E664" s="875">
        <v>29400</v>
      </c>
      <c r="F664" s="843"/>
    </row>
    <row r="665" spans="2:6" ht="15" customHeight="1">
      <c r="B665" s="874" t="s">
        <v>1012</v>
      </c>
      <c r="C665" s="875">
        <v>21000</v>
      </c>
      <c r="D665" s="875">
        <v>1000</v>
      </c>
      <c r="E665" s="875">
        <v>22100</v>
      </c>
      <c r="F665" s="843"/>
    </row>
    <row r="666" spans="2:6" ht="15" customHeight="1">
      <c r="B666" s="874" t="s">
        <v>1013</v>
      </c>
      <c r="C666" s="875">
        <v>13000</v>
      </c>
      <c r="D666" s="875">
        <v>600</v>
      </c>
      <c r="E666" s="875">
        <v>13600</v>
      </c>
      <c r="F666" s="843"/>
    </row>
    <row r="667" spans="2:6" ht="15" customHeight="1">
      <c r="B667" s="874" t="s">
        <v>1014</v>
      </c>
      <c r="C667" s="875">
        <v>8700</v>
      </c>
      <c r="D667" s="875">
        <v>400</v>
      </c>
      <c r="E667" s="875">
        <v>9100</v>
      </c>
      <c r="F667" s="843"/>
    </row>
    <row r="668" spans="2:6" ht="15" customHeight="1">
      <c r="B668" s="874" t="s">
        <v>1015</v>
      </c>
      <c r="C668" s="875">
        <v>4300</v>
      </c>
      <c r="D668" s="875">
        <v>200</v>
      </c>
      <c r="E668" s="875">
        <v>4500</v>
      </c>
      <c r="F668" s="843"/>
    </row>
    <row r="669" spans="2:6" ht="15" customHeight="1">
      <c r="B669" s="874" t="s">
        <v>1016</v>
      </c>
      <c r="C669" s="875">
        <v>1100</v>
      </c>
      <c r="D669" s="875">
        <v>100</v>
      </c>
      <c r="E669" s="875">
        <v>1200</v>
      </c>
      <c r="F669" s="843"/>
    </row>
    <row r="670" spans="2:6" ht="15" customHeight="1">
      <c r="B670" s="874" t="s">
        <v>1017</v>
      </c>
      <c r="C670" s="875">
        <v>200</v>
      </c>
      <c r="D670" s="875">
        <v>0</v>
      </c>
      <c r="E670" s="875">
        <v>200</v>
      </c>
      <c r="F670" s="843"/>
    </row>
    <row r="671" spans="2:6" ht="15" customHeight="1">
      <c r="B671" s="874" t="s">
        <v>1018</v>
      </c>
      <c r="C671" s="875">
        <v>0</v>
      </c>
      <c r="D671" s="875">
        <v>0</v>
      </c>
      <c r="E671" s="875">
        <v>100</v>
      </c>
      <c r="F671" s="843"/>
    </row>
    <row r="672" spans="2:6" ht="15" customHeight="1">
      <c r="B672" s="874" t="s">
        <v>1019</v>
      </c>
      <c r="C672" s="875">
        <v>0</v>
      </c>
      <c r="D672" s="875">
        <v>0</v>
      </c>
      <c r="E672" s="875">
        <v>0</v>
      </c>
      <c r="F672" s="843"/>
    </row>
    <row r="673" spans="2:6" ht="15" customHeight="1">
      <c r="B673" s="874" t="s">
        <v>1020</v>
      </c>
      <c r="C673" s="875">
        <v>0</v>
      </c>
      <c r="D673" s="875">
        <v>0</v>
      </c>
      <c r="E673" s="875">
        <v>0</v>
      </c>
      <c r="F673" s="843"/>
    </row>
    <row r="674" spans="2:6" ht="15" customHeight="1">
      <c r="B674" s="820" t="s">
        <v>982</v>
      </c>
      <c r="C674" s="878"/>
      <c r="D674" s="878"/>
      <c r="E674" s="878"/>
      <c r="F674" s="843"/>
    </row>
    <row r="675" spans="2:6" ht="15" customHeight="1">
      <c r="B675" s="877" t="s">
        <v>1021</v>
      </c>
      <c r="C675" s="842"/>
      <c r="D675" s="842"/>
      <c r="E675" s="842"/>
      <c r="F675" s="843"/>
    </row>
    <row r="676" spans="2:6" s="897" customFormat="1" ht="15" customHeight="1">
      <c r="B676" s="809" t="s">
        <v>1046</v>
      </c>
      <c r="C676" s="809"/>
      <c r="D676" s="809"/>
      <c r="E676" s="809"/>
      <c r="F676" s="809"/>
    </row>
    <row r="677" spans="2:6" s="897" customFormat="1">
      <c r="B677" s="898" t="s">
        <v>1047</v>
      </c>
      <c r="C677" s="898" t="s">
        <v>445</v>
      </c>
      <c r="D677" s="899" t="s">
        <v>238</v>
      </c>
      <c r="E677" s="898" t="s">
        <v>239</v>
      </c>
      <c r="F677" s="899" t="s">
        <v>457</v>
      </c>
    </row>
    <row r="678" spans="2:6" s="897" customFormat="1">
      <c r="B678" s="2631" t="s">
        <v>1048</v>
      </c>
      <c r="C678" s="2631"/>
      <c r="D678" s="2631"/>
      <c r="E678" s="2631"/>
      <c r="F678" s="2631"/>
    </row>
    <row r="679" spans="2:6" s="897" customFormat="1">
      <c r="B679" s="900" t="s">
        <v>1049</v>
      </c>
      <c r="C679" s="901">
        <v>22.368194801073251</v>
      </c>
      <c r="D679" s="901">
        <v>22.171270646111154</v>
      </c>
      <c r="E679" s="901">
        <v>29.01063118672635</v>
      </c>
      <c r="F679" s="901">
        <v>8.8613152067463332</v>
      </c>
    </row>
    <row r="680" spans="2:6" s="897" customFormat="1">
      <c r="B680" s="902" t="s">
        <v>985</v>
      </c>
      <c r="C680" s="903">
        <v>68.144097361840323</v>
      </c>
      <c r="D680" s="903">
        <v>66.290559016716941</v>
      </c>
      <c r="E680" s="903">
        <v>72.53592585792012</v>
      </c>
      <c r="F680" s="903">
        <v>55.996192893401023</v>
      </c>
    </row>
    <row r="681" spans="2:6" s="897" customFormat="1">
      <c r="B681" s="902" t="s">
        <v>986</v>
      </c>
      <c r="C681" s="903">
        <v>14.247232018566214</v>
      </c>
      <c r="D681" s="903">
        <v>15.444139499197279</v>
      </c>
      <c r="E681" s="903">
        <v>16.135524224440555</v>
      </c>
      <c r="F681" s="903">
        <v>4.9826913738819885</v>
      </c>
    </row>
    <row r="682" spans="2:6" s="897" customFormat="1">
      <c r="B682" s="2631" t="s">
        <v>1050</v>
      </c>
      <c r="C682" s="2631"/>
      <c r="D682" s="2631"/>
      <c r="E682" s="2631"/>
      <c r="F682" s="2631"/>
    </row>
    <row r="683" spans="2:6" s="897" customFormat="1">
      <c r="B683" s="900" t="s">
        <v>1049</v>
      </c>
      <c r="C683" s="901">
        <v>1.1082196128213266</v>
      </c>
      <c r="D683" s="901">
        <v>1.0524225205552002</v>
      </c>
      <c r="E683" s="901">
        <v>1.5385328124000361</v>
      </c>
      <c r="F683" s="901">
        <v>0.4558984576641596</v>
      </c>
    </row>
    <row r="684" spans="2:6" s="897" customFormat="1">
      <c r="B684" s="902" t="s">
        <v>985</v>
      </c>
      <c r="C684" s="903">
        <v>3.760593423173987</v>
      </c>
      <c r="D684" s="903">
        <v>3.2545879965043838</v>
      </c>
      <c r="E684" s="903">
        <v>4.44446591996289</v>
      </c>
      <c r="F684" s="903">
        <v>3.8261421319796955</v>
      </c>
    </row>
    <row r="685" spans="2:6" s="897" customFormat="1">
      <c r="B685" s="902" t="s">
        <v>986</v>
      </c>
      <c r="C685" s="903">
        <v>0.6376700923487062</v>
      </c>
      <c r="D685" s="903">
        <v>0.71664521065221276</v>
      </c>
      <c r="E685" s="903">
        <v>0.67893611425565736</v>
      </c>
      <c r="F685" s="903">
        <v>0.17856863144374305</v>
      </c>
    </row>
    <row r="686" spans="2:6" s="897" customFormat="1">
      <c r="B686" s="2631" t="s">
        <v>1051</v>
      </c>
      <c r="C686" s="2631"/>
      <c r="D686" s="2631"/>
      <c r="E686" s="2631"/>
      <c r="F686" s="2631"/>
    </row>
    <row r="687" spans="2:6" s="897" customFormat="1">
      <c r="B687" s="900" t="s">
        <v>1049</v>
      </c>
      <c r="C687" s="901">
        <v>21.259975188251925</v>
      </c>
      <c r="D687" s="901">
        <v>21.118848125555957</v>
      </c>
      <c r="E687" s="901">
        <v>27.472098374326315</v>
      </c>
      <c r="F687" s="901">
        <v>8.405416749082173</v>
      </c>
    </row>
    <row r="688" spans="2:6" s="897" customFormat="1">
      <c r="B688" s="902" t="s">
        <v>985</v>
      </c>
      <c r="C688" s="903">
        <v>64.383503938666337</v>
      </c>
      <c r="D688" s="903">
        <v>63.035971020212557</v>
      </c>
      <c r="E688" s="903">
        <v>68.091459937957239</v>
      </c>
      <c r="F688" s="903">
        <v>52.170050761421315</v>
      </c>
    </row>
    <row r="689" spans="1:6" s="897" customFormat="1">
      <c r="B689" s="902" t="s">
        <v>986</v>
      </c>
      <c r="C689" s="903">
        <v>13.609561926217509</v>
      </c>
      <c r="D689" s="903">
        <v>14.727494288545067</v>
      </c>
      <c r="E689" s="903">
        <v>15.456588110184899</v>
      </c>
      <c r="F689" s="903">
        <v>4.8041227424382456</v>
      </c>
    </row>
    <row r="690" spans="1:6" s="897" customFormat="1">
      <c r="B690" s="820" t="s">
        <v>982</v>
      </c>
      <c r="C690" s="903"/>
      <c r="D690" s="904"/>
      <c r="E690" s="904"/>
      <c r="F690" s="904"/>
    </row>
    <row r="691" spans="1:6" s="897" customFormat="1">
      <c r="B691" s="905"/>
      <c r="C691" s="905"/>
      <c r="D691" s="905"/>
      <c r="E691" s="905"/>
      <c r="F691" s="905"/>
    </row>
    <row r="692" spans="1:6" s="897" customFormat="1" ht="14.25" customHeight="1">
      <c r="B692" s="809" t="s">
        <v>1052</v>
      </c>
      <c r="C692" s="809"/>
      <c r="D692" s="809"/>
      <c r="E692" s="809"/>
      <c r="F692" s="809"/>
    </row>
    <row r="693" spans="1:6" s="897" customFormat="1" ht="14.25" customHeight="1">
      <c r="B693" s="906" t="s">
        <v>1053</v>
      </c>
      <c r="C693" s="907"/>
      <c r="D693" s="907"/>
      <c r="E693" s="907"/>
      <c r="F693" s="907"/>
    </row>
    <row r="694" spans="1:6" s="897" customFormat="1">
      <c r="B694" s="844" t="s">
        <v>356</v>
      </c>
      <c r="C694" s="898" t="s">
        <v>445</v>
      </c>
      <c r="D694" s="899" t="s">
        <v>238</v>
      </c>
      <c r="E694" s="898" t="s">
        <v>239</v>
      </c>
      <c r="F694" s="899" t="s">
        <v>457</v>
      </c>
    </row>
    <row r="695" spans="1:6" s="897" customFormat="1">
      <c r="B695" s="908" t="s">
        <v>1049</v>
      </c>
      <c r="C695" s="909">
        <v>241.55258495732005</v>
      </c>
      <c r="D695" s="909">
        <v>233.24008138351985</v>
      </c>
      <c r="E695" s="909">
        <v>189.07563025210084</v>
      </c>
      <c r="F695" s="909">
        <v>788.58267716535431</v>
      </c>
    </row>
    <row r="696" spans="1:6" s="897" customFormat="1">
      <c r="B696" s="902" t="s">
        <v>985</v>
      </c>
      <c r="C696" s="910">
        <v>106.53809971777987</v>
      </c>
      <c r="D696" s="911">
        <v>106.56742556917689</v>
      </c>
      <c r="E696" s="911">
        <v>102.61066969353007</v>
      </c>
      <c r="F696" s="911">
        <v>138.83495145631068</v>
      </c>
    </row>
    <row r="697" spans="1:6" s="897" customFormat="1">
      <c r="B697" s="902" t="s">
        <v>986</v>
      </c>
      <c r="C697" s="910">
        <v>311.87852069556698</v>
      </c>
      <c r="D697" s="911">
        <v>285.05376344086022</v>
      </c>
      <c r="E697" s="911">
        <v>255.77933450087565</v>
      </c>
      <c r="F697" s="911">
        <v>1231.1258278145694</v>
      </c>
    </row>
    <row r="698" spans="1:6" s="897" customFormat="1">
      <c r="B698" s="820" t="s">
        <v>982</v>
      </c>
      <c r="C698" s="912"/>
      <c r="D698" s="912"/>
      <c r="E698" s="913"/>
      <c r="F698" s="913"/>
    </row>
    <row r="699" spans="1:6" s="897" customFormat="1">
      <c r="B699" s="905"/>
      <c r="C699" s="905"/>
      <c r="D699" s="905"/>
      <c r="E699" s="905"/>
      <c r="F699" s="905"/>
    </row>
    <row r="700" spans="1:6" s="897" customFormat="1" ht="15" customHeight="1">
      <c r="B700" s="809" t="s">
        <v>1054</v>
      </c>
      <c r="C700" s="809"/>
      <c r="D700" s="809"/>
      <c r="E700" s="809"/>
      <c r="F700" s="809"/>
    </row>
    <row r="701" spans="1:6" s="897" customFormat="1" ht="15" customHeight="1">
      <c r="B701" s="906" t="s">
        <v>1053</v>
      </c>
      <c r="C701" s="914"/>
      <c r="D701" s="914"/>
      <c r="E701" s="914"/>
      <c r="F701" s="914"/>
    </row>
    <row r="702" spans="1:6" s="897" customFormat="1" ht="15" customHeight="1">
      <c r="B702" s="844" t="s">
        <v>356</v>
      </c>
      <c r="C702" s="844">
        <v>2005</v>
      </c>
      <c r="D702" s="844">
        <v>2009</v>
      </c>
      <c r="E702" s="844">
        <v>2010</v>
      </c>
      <c r="F702" s="844">
        <v>2011</v>
      </c>
    </row>
    <row r="703" spans="1:6" s="897" customFormat="1" ht="15" customHeight="1">
      <c r="A703" s="915"/>
      <c r="B703" s="908" t="s">
        <v>1049</v>
      </c>
      <c r="C703" s="859">
        <v>197.2429456743925</v>
      </c>
      <c r="D703" s="859">
        <v>225.46160313327738</v>
      </c>
      <c r="E703" s="859">
        <v>234.61255504681867</v>
      </c>
      <c r="F703" s="859">
        <v>241.55258495732005</v>
      </c>
    </row>
    <row r="704" spans="1:6" s="897" customFormat="1" ht="15" customHeight="1">
      <c r="A704" s="915"/>
      <c r="B704" s="902" t="s">
        <v>985</v>
      </c>
      <c r="C704" s="861">
        <v>101.97784021256501</v>
      </c>
      <c r="D704" s="861">
        <v>101.13289955139251</v>
      </c>
      <c r="E704" s="861">
        <v>100.87528169011787</v>
      </c>
      <c r="F704" s="861">
        <v>106.53809971777987</v>
      </c>
    </row>
    <row r="705" spans="1:6" s="897" customFormat="1" ht="15" customHeight="1">
      <c r="A705" s="915"/>
      <c r="B705" s="902" t="s">
        <v>986</v>
      </c>
      <c r="C705" s="861">
        <v>252.90011514104788</v>
      </c>
      <c r="D705" s="861">
        <v>297.58474001905449</v>
      </c>
      <c r="E705" s="861">
        <v>312.22878299459273</v>
      </c>
      <c r="F705" s="861">
        <v>311.87852069556698</v>
      </c>
    </row>
    <row r="706" spans="1:6" s="897" customFormat="1" ht="15" customHeight="1">
      <c r="B706" s="820" t="s">
        <v>982</v>
      </c>
      <c r="C706" s="916"/>
      <c r="D706" s="916"/>
      <c r="E706" s="916"/>
      <c r="F706" s="916"/>
    </row>
    <row r="707" spans="1:6" s="897" customFormat="1">
      <c r="B707" s="905"/>
      <c r="C707" s="905"/>
      <c r="D707" s="905"/>
      <c r="E707" s="905"/>
      <c r="F707" s="905"/>
    </row>
    <row r="708" spans="1:6" s="897" customFormat="1" ht="15" customHeight="1">
      <c r="B708" s="809" t="s">
        <v>1055</v>
      </c>
      <c r="C708" s="809"/>
      <c r="D708" s="809"/>
      <c r="E708" s="809"/>
      <c r="F708" s="809"/>
    </row>
    <row r="709" spans="1:6" s="897" customFormat="1" ht="15" customHeight="1">
      <c r="B709" s="917" t="s">
        <v>1056</v>
      </c>
      <c r="C709" s="918"/>
      <c r="D709" s="918"/>
      <c r="E709" s="918"/>
      <c r="F709" s="918"/>
    </row>
    <row r="710" spans="1:6" s="897" customFormat="1" ht="22.5" customHeight="1">
      <c r="A710" s="919"/>
      <c r="B710" s="844" t="s">
        <v>1057</v>
      </c>
      <c r="C710" s="825" t="s">
        <v>1058</v>
      </c>
      <c r="D710" s="825" t="s">
        <v>1059</v>
      </c>
      <c r="E710" s="825" t="s">
        <v>1060</v>
      </c>
      <c r="F710" s="905"/>
    </row>
    <row r="711" spans="1:6" s="897" customFormat="1" ht="15" customHeight="1">
      <c r="A711" s="919"/>
      <c r="B711" s="908" t="s">
        <v>1049</v>
      </c>
      <c r="C711" s="859">
        <v>17.373775287617025</v>
      </c>
      <c r="D711" s="859">
        <v>81.720581203771204</v>
      </c>
      <c r="E711" s="859">
        <v>0.90564350861177101</v>
      </c>
      <c r="F711" s="905"/>
    </row>
    <row r="712" spans="1:6" s="897" customFormat="1" ht="15" customHeight="1">
      <c r="B712" s="920" t="s">
        <v>961</v>
      </c>
      <c r="C712" s="861">
        <v>12.758245934539246</v>
      </c>
      <c r="D712" s="861">
        <v>86.511004580519128</v>
      </c>
      <c r="E712" s="861">
        <v>0.73074948494162673</v>
      </c>
      <c r="F712" s="905"/>
    </row>
    <row r="713" spans="1:6" s="897" customFormat="1" ht="15" customHeight="1">
      <c r="B713" s="920" t="s">
        <v>962</v>
      </c>
      <c r="C713" s="861">
        <v>28.52343156077259</v>
      </c>
      <c r="D713" s="861">
        <v>70.148436392686421</v>
      </c>
      <c r="E713" s="861">
        <v>1.3281320465409938</v>
      </c>
      <c r="F713" s="905"/>
    </row>
    <row r="714" spans="1:6" s="897" customFormat="1" ht="15" customHeight="1">
      <c r="B714" s="921" t="s">
        <v>985</v>
      </c>
      <c r="C714" s="859">
        <v>38.290671482874146</v>
      </c>
      <c r="D714" s="859">
        <v>59.472798372935706</v>
      </c>
      <c r="E714" s="859">
        <v>2.2365301441901462</v>
      </c>
      <c r="F714" s="905"/>
    </row>
    <row r="715" spans="1:6" s="897" customFormat="1" ht="15" customHeight="1">
      <c r="B715" s="920" t="s">
        <v>961</v>
      </c>
      <c r="C715" s="861">
        <v>38.417143563656921</v>
      </c>
      <c r="D715" s="861">
        <v>59.18379963261269</v>
      </c>
      <c r="E715" s="861">
        <v>2.3990568037303941</v>
      </c>
      <c r="F715" s="905"/>
    </row>
    <row r="716" spans="1:6" s="897" customFormat="1" ht="15" customHeight="1">
      <c r="B716" s="920" t="s">
        <v>962</v>
      </c>
      <c r="C716" s="861">
        <v>38.155957649958374</v>
      </c>
      <c r="D716" s="861">
        <v>59.78063017087706</v>
      </c>
      <c r="E716" s="861">
        <v>2.0634121791645699</v>
      </c>
      <c r="F716" s="905"/>
    </row>
    <row r="717" spans="1:6" s="897" customFormat="1" ht="15" customHeight="1">
      <c r="B717" s="921" t="s">
        <v>986</v>
      </c>
      <c r="C717" s="859">
        <v>11.912377819364437</v>
      </c>
      <c r="D717" s="859">
        <v>87.529472909898672</v>
      </c>
      <c r="E717" s="859">
        <v>0.55814927073688669</v>
      </c>
      <c r="F717" s="905"/>
    </row>
    <row r="718" spans="1:6" s="897" customFormat="1" ht="15" customHeight="1">
      <c r="B718" s="920" t="s">
        <v>961</v>
      </c>
      <c r="C718" s="861">
        <v>8.1948944765291376</v>
      </c>
      <c r="D718" s="861">
        <v>91.371059067071059</v>
      </c>
      <c r="E718" s="861">
        <v>0.4340464563998096</v>
      </c>
      <c r="F718" s="905"/>
    </row>
    <row r="719" spans="1:6" s="897" customFormat="1" ht="15" customHeight="1">
      <c r="B719" s="920" t="s">
        <v>962</v>
      </c>
      <c r="C719" s="861">
        <v>23.507151027646394</v>
      </c>
      <c r="D719" s="861">
        <v>75.547624937846436</v>
      </c>
      <c r="E719" s="861">
        <v>0.94522403450716819</v>
      </c>
      <c r="F719" s="905"/>
    </row>
    <row r="720" spans="1:6" s="897" customFormat="1" ht="15" customHeight="1">
      <c r="B720" s="820" t="s">
        <v>982</v>
      </c>
      <c r="C720" s="922"/>
      <c r="D720" s="922"/>
      <c r="E720" s="922"/>
      <c r="F720" s="922"/>
    </row>
    <row r="721" spans="2:6">
      <c r="B721" s="923"/>
      <c r="C721" s="923"/>
      <c r="D721" s="923"/>
      <c r="E721" s="923"/>
      <c r="F721" s="923"/>
    </row>
    <row r="722" spans="2:6">
      <c r="B722" s="923"/>
      <c r="C722" s="923"/>
      <c r="D722" s="923"/>
      <c r="E722" s="923"/>
      <c r="F722" s="923"/>
    </row>
    <row r="723" spans="2:6">
      <c r="B723" s="923"/>
      <c r="C723" s="923"/>
      <c r="D723" s="923"/>
      <c r="E723" s="923"/>
      <c r="F723" s="923"/>
    </row>
    <row r="724" spans="2:6">
      <c r="B724" s="923"/>
      <c r="C724" s="923"/>
      <c r="D724" s="923"/>
      <c r="E724" s="923"/>
      <c r="F724" s="923"/>
    </row>
  </sheetData>
  <protectedRanges>
    <protectedRange sqref="C129:F145" name="All_1_1"/>
    <protectedRange sqref="C57:E58 C60:E61" name="All_3"/>
    <protectedRange sqref="C87:D87" name="All_2_2"/>
    <protectedRange sqref="C77:D78 C80:D81 C83:D84 C86:D86" name="All_2_1_1_1"/>
  </protectedRanges>
  <mergeCells count="8">
    <mergeCell ref="B682:F682"/>
    <mergeCell ref="B686:F686"/>
    <mergeCell ref="B4:F5"/>
    <mergeCell ref="B8:E8"/>
    <mergeCell ref="B126:B127"/>
    <mergeCell ref="C126:D126"/>
    <mergeCell ref="E126:F126"/>
    <mergeCell ref="B678:F678"/>
  </mergeCells>
  <pageMargins left="1.085" right="0.7" top="0.75" bottom="0.56999999999999995" header="0.3" footer="0.3"/>
  <pageSetup scale="87" orientation="portrait" r:id="rId1"/>
  <headerFooter>
    <oddFooter>&amp;C&amp;P</oddFooter>
  </headerFooter>
  <rowBreaks count="20" manualBreakCount="20">
    <brk id="2" max="5" man="1"/>
    <brk id="26" max="16383" man="1"/>
    <brk id="70" max="5" man="1"/>
    <brk id="124" max="16383" man="1"/>
    <brk id="169" max="16383" man="1"/>
    <brk id="213" max="5" man="1"/>
    <brk id="235" max="16383" man="1"/>
    <brk id="279" max="5" man="1"/>
    <brk id="301" max="16383" man="1"/>
    <brk id="345" max="5" man="1"/>
    <brk id="367" max="16383" man="1"/>
    <brk id="411" max="5" man="1"/>
    <brk id="433" max="16383" man="1"/>
    <brk id="477" max="5" man="1"/>
    <brk id="499" max="5" man="1"/>
    <brk id="543" max="5" man="1"/>
    <brk id="565" max="16383" man="1"/>
    <brk id="609" max="5" man="1"/>
    <brk id="631" max="16383" man="1"/>
    <brk id="675"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L426"/>
  <sheetViews>
    <sheetView rightToLeft="1" view="pageBreakPreview" topLeftCell="A253" zoomScale="90" zoomScaleSheetLayoutView="90" workbookViewId="0">
      <selection activeCell="H913" sqref="H913"/>
    </sheetView>
  </sheetViews>
  <sheetFormatPr defaultRowHeight="15"/>
  <cols>
    <col min="1" max="1" width="3" style="925" customWidth="1"/>
    <col min="2" max="2" width="34.85546875" style="897" customWidth="1"/>
    <col min="3" max="3" width="14.85546875" style="897" customWidth="1"/>
    <col min="4" max="4" width="14.28515625" style="897" customWidth="1"/>
    <col min="5" max="5" width="15" style="897" customWidth="1"/>
    <col min="6" max="6" width="17" style="897" customWidth="1"/>
    <col min="7" max="7" width="22.28515625" style="925" customWidth="1"/>
    <col min="8" max="16384" width="9.140625" style="925"/>
  </cols>
  <sheetData>
    <row r="1" spans="2:6" ht="18">
      <c r="B1" s="924" t="s">
        <v>1061</v>
      </c>
    </row>
    <row r="2" spans="2:6" ht="402" customHeight="1">
      <c r="B2" s="2646" t="s">
        <v>1062</v>
      </c>
      <c r="C2" s="2647"/>
      <c r="D2" s="2647"/>
      <c r="E2" s="2647"/>
      <c r="F2" s="2647"/>
    </row>
    <row r="3" spans="2:6">
      <c r="B3" s="926" t="s">
        <v>1063</v>
      </c>
    </row>
    <row r="4" spans="2:6">
      <c r="B4" s="927" t="s">
        <v>1064</v>
      </c>
    </row>
    <row r="19" spans="2:8">
      <c r="B19" s="928" t="s">
        <v>1065</v>
      </c>
    </row>
    <row r="21" spans="2:8">
      <c r="B21" s="929" t="s">
        <v>1066</v>
      </c>
      <c r="C21" s="930"/>
      <c r="D21" s="930"/>
      <c r="E21" s="930"/>
      <c r="F21" s="930"/>
    </row>
    <row r="22" spans="2:8">
      <c r="B22" s="906" t="s">
        <v>1053</v>
      </c>
      <c r="C22" s="930"/>
      <c r="D22" s="930"/>
      <c r="E22" s="930"/>
      <c r="F22" s="930"/>
    </row>
    <row r="23" spans="2:8">
      <c r="B23" s="825" t="s">
        <v>356</v>
      </c>
      <c r="C23" s="931">
        <v>2005</v>
      </c>
      <c r="D23" s="931">
        <v>2009</v>
      </c>
      <c r="E23" s="932">
        <v>2010</v>
      </c>
      <c r="F23" s="932">
        <v>2011</v>
      </c>
    </row>
    <row r="24" spans="2:8">
      <c r="B24" s="933" t="s">
        <v>1067</v>
      </c>
      <c r="C24" s="934">
        <v>106.30802008826663</v>
      </c>
      <c r="D24" s="934">
        <v>105.85151601020119</v>
      </c>
      <c r="E24" s="934">
        <v>108.41022001419446</v>
      </c>
      <c r="F24" s="934">
        <v>103.50120512495242</v>
      </c>
    </row>
    <row r="25" spans="2:8">
      <c r="B25" s="935" t="s">
        <v>1068</v>
      </c>
      <c r="C25" s="936">
        <v>105.1893876188887</v>
      </c>
      <c r="D25" s="936">
        <v>106.94103194103195</v>
      </c>
      <c r="E25" s="936">
        <v>107.32718894009217</v>
      </c>
      <c r="F25" s="936">
        <v>103.05216426193118</v>
      </c>
    </row>
    <row r="26" spans="2:8">
      <c r="B26" s="935" t="s">
        <v>1069</v>
      </c>
      <c r="C26" s="936">
        <v>107.24576863897049</v>
      </c>
      <c r="D26" s="936">
        <v>104.98023715415019</v>
      </c>
      <c r="E26" s="936">
        <v>109.25925925925925</v>
      </c>
      <c r="F26" s="936">
        <v>103.86688539957815</v>
      </c>
    </row>
    <row r="27" spans="2:8">
      <c r="B27" s="928" t="s">
        <v>1065</v>
      </c>
      <c r="C27" s="930"/>
      <c r="D27" s="930"/>
      <c r="E27" s="930"/>
      <c r="F27" s="930"/>
    </row>
    <row r="29" spans="2:8" s="937" customFormat="1" ht="15" customHeight="1">
      <c r="B29" s="929" t="s">
        <v>1070</v>
      </c>
      <c r="C29" s="929"/>
      <c r="D29" s="929"/>
      <c r="E29" s="929"/>
      <c r="F29" s="929"/>
      <c r="H29" s="938"/>
    </row>
    <row r="30" spans="2:8" s="937" customFormat="1" ht="15" customHeight="1">
      <c r="B30" s="906" t="s">
        <v>1053</v>
      </c>
      <c r="C30" s="939"/>
      <c r="D30" s="939"/>
      <c r="E30" s="939"/>
      <c r="F30" s="939"/>
    </row>
    <row r="31" spans="2:8" s="937" customFormat="1" ht="15" customHeight="1">
      <c r="B31" s="825" t="s">
        <v>356</v>
      </c>
      <c r="C31" s="825" t="s">
        <v>234</v>
      </c>
      <c r="D31" s="856" t="s">
        <v>238</v>
      </c>
      <c r="E31" s="825" t="s">
        <v>239</v>
      </c>
      <c r="F31" s="856" t="s">
        <v>119</v>
      </c>
      <c r="H31" s="940"/>
    </row>
    <row r="32" spans="2:8" s="937" customFormat="1" ht="15" customHeight="1">
      <c r="B32" s="933" t="s">
        <v>1067</v>
      </c>
      <c r="C32" s="941">
        <v>103.50120512495242</v>
      </c>
      <c r="D32" s="941">
        <v>103.92819429778245</v>
      </c>
      <c r="E32" s="941">
        <v>102.32558139534885</v>
      </c>
      <c r="F32" s="941">
        <v>105.08474576271188</v>
      </c>
    </row>
    <row r="33" spans="2:8" s="937" customFormat="1" ht="15" customHeight="1">
      <c r="B33" s="935" t="s">
        <v>1068</v>
      </c>
      <c r="C33" s="942">
        <v>103.05216426193118</v>
      </c>
      <c r="D33" s="942">
        <v>103.09003729355355</v>
      </c>
      <c r="E33" s="943">
        <v>102.16828478964402</v>
      </c>
      <c r="F33" s="943">
        <v>105.88235294117648</v>
      </c>
    </row>
    <row r="34" spans="2:8" s="937" customFormat="1" ht="15" customHeight="1">
      <c r="B34" s="935" t="s">
        <v>1069</v>
      </c>
      <c r="C34" s="942">
        <v>103.86688539957815</v>
      </c>
      <c r="D34" s="942">
        <v>104.5398773006135</v>
      </c>
      <c r="E34" s="943">
        <v>102.40821160679036</v>
      </c>
      <c r="F34" s="943">
        <v>104.09556313993174</v>
      </c>
    </row>
    <row r="35" spans="2:8" s="937" customFormat="1" ht="15" customHeight="1">
      <c r="B35" s="928" t="s">
        <v>1065</v>
      </c>
    </row>
    <row r="37" spans="2:8">
      <c r="B37" s="929" t="s">
        <v>1071</v>
      </c>
      <c r="C37" s="944"/>
      <c r="D37" s="944"/>
      <c r="E37" s="944"/>
      <c r="F37" s="944"/>
    </row>
    <row r="38" spans="2:8" ht="19.5" customHeight="1">
      <c r="B38" s="825" t="s">
        <v>1057</v>
      </c>
      <c r="C38" s="825" t="s">
        <v>234</v>
      </c>
      <c r="D38" s="856" t="s">
        <v>238</v>
      </c>
      <c r="E38" s="825" t="s">
        <v>239</v>
      </c>
      <c r="F38" s="856" t="s">
        <v>119</v>
      </c>
    </row>
    <row r="39" spans="2:8" ht="21" customHeight="1">
      <c r="B39" s="933" t="s">
        <v>992</v>
      </c>
      <c r="C39" s="945">
        <v>31755</v>
      </c>
      <c r="D39" s="945">
        <v>19293</v>
      </c>
      <c r="E39" s="945">
        <v>11374</v>
      </c>
      <c r="F39" s="945">
        <v>1088</v>
      </c>
    </row>
    <row r="40" spans="2:8" ht="15" customHeight="1">
      <c r="B40" s="902" t="s">
        <v>961</v>
      </c>
      <c r="C40" s="946">
        <v>16142</v>
      </c>
      <c r="D40" s="947">
        <v>9834</v>
      </c>
      <c r="E40" s="947">
        <v>5751</v>
      </c>
      <c r="F40" s="947">
        <v>557</v>
      </c>
      <c r="H40" s="948"/>
    </row>
    <row r="41" spans="2:8">
      <c r="B41" s="902" t="s">
        <v>962</v>
      </c>
      <c r="C41" s="946">
        <v>15613</v>
      </c>
      <c r="D41" s="947">
        <v>9459</v>
      </c>
      <c r="E41" s="947">
        <v>5623</v>
      </c>
      <c r="F41" s="947">
        <v>531</v>
      </c>
    </row>
    <row r="42" spans="2:8" ht="14.25" customHeight="1">
      <c r="B42" s="933" t="s">
        <v>985</v>
      </c>
      <c r="C42" s="945">
        <v>14361</v>
      </c>
      <c r="D42" s="945">
        <v>7624</v>
      </c>
      <c r="E42" s="945">
        <v>6247</v>
      </c>
      <c r="F42" s="945">
        <v>490</v>
      </c>
    </row>
    <row r="43" spans="2:8">
      <c r="B43" s="902" t="s">
        <v>961</v>
      </c>
      <c r="C43" s="946">
        <v>7279</v>
      </c>
      <c r="D43" s="947">
        <v>3870</v>
      </c>
      <c r="E43" s="947">
        <v>3157</v>
      </c>
      <c r="F43" s="947">
        <v>252</v>
      </c>
    </row>
    <row r="44" spans="2:8">
      <c r="B44" s="902" t="s">
        <v>962</v>
      </c>
      <c r="C44" s="946">
        <v>7082</v>
      </c>
      <c r="D44" s="947">
        <v>3754</v>
      </c>
      <c r="E44" s="947">
        <v>3090</v>
      </c>
      <c r="F44" s="947">
        <v>238</v>
      </c>
    </row>
    <row r="45" spans="2:8" ht="15" customHeight="1">
      <c r="B45" s="933" t="s">
        <v>986</v>
      </c>
      <c r="C45" s="945">
        <v>17394</v>
      </c>
      <c r="D45" s="945">
        <v>11669</v>
      </c>
      <c r="E45" s="945">
        <v>5127</v>
      </c>
      <c r="F45" s="945">
        <v>598</v>
      </c>
    </row>
    <row r="46" spans="2:8">
      <c r="B46" s="902" t="s">
        <v>961</v>
      </c>
      <c r="C46" s="946">
        <v>8863</v>
      </c>
      <c r="D46" s="947">
        <v>5964</v>
      </c>
      <c r="E46" s="947">
        <v>2594</v>
      </c>
      <c r="F46" s="947">
        <v>305</v>
      </c>
    </row>
    <row r="47" spans="2:8">
      <c r="B47" s="902" t="s">
        <v>962</v>
      </c>
      <c r="C47" s="946">
        <v>8531</v>
      </c>
      <c r="D47" s="947">
        <v>5705</v>
      </c>
      <c r="E47" s="947">
        <v>2533</v>
      </c>
      <c r="F47" s="947">
        <v>293</v>
      </c>
    </row>
    <row r="48" spans="2:8">
      <c r="B48" s="928" t="s">
        <v>1072</v>
      </c>
      <c r="C48" s="949"/>
      <c r="D48" s="949"/>
      <c r="E48" s="950"/>
      <c r="F48" s="950"/>
    </row>
    <row r="49" spans="2:6" ht="15" customHeight="1">
      <c r="B49" s="951" t="s">
        <v>1073</v>
      </c>
      <c r="C49" s="949"/>
      <c r="D49" s="949"/>
      <c r="E49" s="950"/>
      <c r="F49" s="950"/>
    </row>
    <row r="50" spans="2:6">
      <c r="B50" s="952"/>
      <c r="C50" s="949"/>
      <c r="D50" s="949"/>
      <c r="E50" s="950"/>
      <c r="F50" s="950"/>
    </row>
    <row r="51" spans="2:6">
      <c r="B51" s="929" t="s">
        <v>1074</v>
      </c>
      <c r="C51" s="953"/>
      <c r="D51" s="953"/>
      <c r="E51" s="953"/>
      <c r="F51" s="953"/>
    </row>
    <row r="52" spans="2:6" ht="16.5" customHeight="1">
      <c r="B52" s="844" t="s">
        <v>1057</v>
      </c>
      <c r="C52" s="844">
        <v>2005</v>
      </c>
      <c r="D52" s="844">
        <v>2009</v>
      </c>
      <c r="E52" s="857">
        <v>2010</v>
      </c>
      <c r="F52" s="857">
        <v>2011</v>
      </c>
    </row>
    <row r="53" spans="2:6">
      <c r="B53" s="933" t="s">
        <v>992</v>
      </c>
      <c r="C53" s="934">
        <v>19.730455364977804</v>
      </c>
      <c r="D53" s="934">
        <v>15.91308538830312</v>
      </c>
      <c r="E53" s="934">
        <v>15</v>
      </c>
      <c r="F53" s="934">
        <v>15.128952582682526</v>
      </c>
    </row>
    <row r="54" spans="2:6">
      <c r="B54" s="954" t="s">
        <v>985</v>
      </c>
      <c r="C54" s="936">
        <v>35.710844195166395</v>
      </c>
      <c r="D54" s="936">
        <v>32.523310374989698</v>
      </c>
      <c r="E54" s="936">
        <v>31.116607890319447</v>
      </c>
      <c r="F54" s="936">
        <v>33.333864755974517</v>
      </c>
    </row>
    <row r="55" spans="2:6">
      <c r="B55" s="954" t="s">
        <v>986</v>
      </c>
      <c r="C55" s="936">
        <v>14.386968719249918</v>
      </c>
      <c r="D55" s="936">
        <v>11.021558587281579</v>
      </c>
      <c r="E55" s="936">
        <v>10.313772733585388</v>
      </c>
      <c r="F55" s="936">
        <v>10.345920533006984</v>
      </c>
    </row>
    <row r="56" spans="2:6">
      <c r="B56" s="928" t="s">
        <v>1065</v>
      </c>
      <c r="C56" s="930"/>
      <c r="D56" s="930"/>
      <c r="E56" s="930"/>
      <c r="F56" s="930"/>
    </row>
    <row r="57" spans="2:6">
      <c r="B57" s="951" t="s">
        <v>1075</v>
      </c>
      <c r="C57" s="930"/>
      <c r="D57" s="930"/>
      <c r="E57" s="930"/>
      <c r="F57" s="930"/>
    </row>
    <row r="58" spans="2:6">
      <c r="B58" s="952"/>
      <c r="C58" s="949"/>
      <c r="D58" s="949"/>
      <c r="E58" s="950"/>
      <c r="F58" s="950"/>
    </row>
    <row r="59" spans="2:6" ht="15" customHeight="1">
      <c r="B59" s="2643" t="s">
        <v>1076</v>
      </c>
      <c r="C59" s="2643"/>
      <c r="D59" s="2643"/>
      <c r="E59" s="2643"/>
      <c r="F59" s="2643"/>
    </row>
    <row r="60" spans="2:6" ht="18.75" customHeight="1">
      <c r="B60" s="825" t="s">
        <v>1057</v>
      </c>
      <c r="C60" s="825" t="s">
        <v>454</v>
      </c>
      <c r="D60" s="856" t="s">
        <v>238</v>
      </c>
      <c r="E60" s="825" t="s">
        <v>239</v>
      </c>
      <c r="F60" s="856" t="s">
        <v>119</v>
      </c>
    </row>
    <row r="61" spans="2:6">
      <c r="B61" s="955" t="s">
        <v>992</v>
      </c>
      <c r="C61" s="934">
        <v>15.128952582682526</v>
      </c>
      <c r="D61" s="934">
        <v>14.739059423320564</v>
      </c>
      <c r="E61" s="934">
        <v>19.489014023813638</v>
      </c>
      <c r="F61" s="934">
        <v>4.8260366672427768</v>
      </c>
    </row>
    <row r="62" spans="2:6">
      <c r="B62" s="956" t="s">
        <v>985</v>
      </c>
      <c r="C62" s="936">
        <v>33.333864755974517</v>
      </c>
      <c r="D62" s="936">
        <v>32.31151966705233</v>
      </c>
      <c r="E62" s="936">
        <v>34.990338028957908</v>
      </c>
      <c r="F62" s="936">
        <v>19.930852145617248</v>
      </c>
    </row>
    <row r="63" spans="2:6">
      <c r="B63" s="956" t="s">
        <v>986</v>
      </c>
      <c r="C63" s="936">
        <v>10.345920533006984</v>
      </c>
      <c r="D63" s="936">
        <v>10.86188584827242</v>
      </c>
      <c r="E63" s="936">
        <v>12.620121302823835</v>
      </c>
      <c r="F63" s="936">
        <v>2.9741477922672157</v>
      </c>
    </row>
    <row r="64" spans="2:6">
      <c r="B64" s="928" t="s">
        <v>1065</v>
      </c>
      <c r="C64" s="949"/>
      <c r="D64" s="949"/>
      <c r="E64" s="950"/>
      <c r="F64" s="950"/>
    </row>
    <row r="65" spans="2:7">
      <c r="B65" s="951" t="s">
        <v>1077</v>
      </c>
      <c r="C65" s="949"/>
      <c r="D65" s="949"/>
      <c r="E65" s="950"/>
      <c r="F65" s="950"/>
    </row>
    <row r="66" spans="2:7">
      <c r="B66" s="952"/>
      <c r="C66" s="949"/>
      <c r="D66" s="949"/>
      <c r="E66" s="950"/>
      <c r="F66" s="950"/>
    </row>
    <row r="67" spans="2:7">
      <c r="B67" s="929" t="s">
        <v>1078</v>
      </c>
      <c r="C67" s="944"/>
      <c r="D67" s="944"/>
      <c r="E67" s="944"/>
      <c r="F67" s="944"/>
    </row>
    <row r="68" spans="2:7" s="957" customFormat="1" ht="12.75">
      <c r="B68" s="825" t="s">
        <v>1057</v>
      </c>
      <c r="C68" s="825" t="s">
        <v>234</v>
      </c>
      <c r="D68" s="856" t="s">
        <v>238</v>
      </c>
      <c r="E68" s="825" t="s">
        <v>239</v>
      </c>
      <c r="F68" s="856" t="s">
        <v>119</v>
      </c>
    </row>
    <row r="69" spans="2:7" ht="15.75" customHeight="1">
      <c r="B69" s="955" t="s">
        <v>992</v>
      </c>
      <c r="C69" s="945">
        <v>2814</v>
      </c>
      <c r="D69" s="945">
        <v>1635</v>
      </c>
      <c r="E69" s="945">
        <v>952</v>
      </c>
      <c r="F69" s="945">
        <v>227</v>
      </c>
      <c r="G69" s="958"/>
    </row>
    <row r="70" spans="2:7">
      <c r="B70" s="902" t="s">
        <v>961</v>
      </c>
      <c r="C70" s="947">
        <v>2017</v>
      </c>
      <c r="D70" s="959">
        <v>1163</v>
      </c>
      <c r="E70" s="959">
        <v>646</v>
      </c>
      <c r="F70" s="959">
        <v>208</v>
      </c>
      <c r="G70" s="958"/>
    </row>
    <row r="71" spans="2:7">
      <c r="B71" s="902" t="s">
        <v>962</v>
      </c>
      <c r="C71" s="947">
        <v>797</v>
      </c>
      <c r="D71" s="959">
        <v>472</v>
      </c>
      <c r="E71" s="959">
        <v>306</v>
      </c>
      <c r="F71" s="959">
        <v>19</v>
      </c>
      <c r="G71" s="958"/>
    </row>
    <row r="72" spans="2:7">
      <c r="B72" s="955" t="s">
        <v>985</v>
      </c>
      <c r="C72" s="945">
        <v>861</v>
      </c>
      <c r="D72" s="960">
        <v>468</v>
      </c>
      <c r="E72" s="960">
        <v>351</v>
      </c>
      <c r="F72" s="960">
        <v>42</v>
      </c>
      <c r="G72" s="958"/>
    </row>
    <row r="73" spans="2:7">
      <c r="B73" s="902" t="s">
        <v>961</v>
      </c>
      <c r="C73" s="947">
        <v>518</v>
      </c>
      <c r="D73" s="959">
        <v>282</v>
      </c>
      <c r="E73" s="959">
        <v>205</v>
      </c>
      <c r="F73" s="959">
        <v>31</v>
      </c>
      <c r="G73" s="958"/>
    </row>
    <row r="74" spans="2:7">
      <c r="B74" s="902" t="s">
        <v>962</v>
      </c>
      <c r="C74" s="947">
        <v>343</v>
      </c>
      <c r="D74" s="959">
        <v>186</v>
      </c>
      <c r="E74" s="959">
        <v>146</v>
      </c>
      <c r="F74" s="959">
        <v>11</v>
      </c>
      <c r="G74" s="958"/>
    </row>
    <row r="75" spans="2:7">
      <c r="B75" s="955" t="s">
        <v>986</v>
      </c>
      <c r="C75" s="945">
        <v>1953</v>
      </c>
      <c r="D75" s="960">
        <v>1167</v>
      </c>
      <c r="E75" s="960">
        <v>601</v>
      </c>
      <c r="F75" s="960">
        <v>185</v>
      </c>
      <c r="G75" s="958"/>
    </row>
    <row r="76" spans="2:7">
      <c r="B76" s="902" t="s">
        <v>961</v>
      </c>
      <c r="C76" s="947">
        <v>1499</v>
      </c>
      <c r="D76" s="959">
        <v>881</v>
      </c>
      <c r="E76" s="959">
        <v>441</v>
      </c>
      <c r="F76" s="959">
        <v>177</v>
      </c>
      <c r="G76" s="958"/>
    </row>
    <row r="77" spans="2:7">
      <c r="B77" s="902" t="s">
        <v>962</v>
      </c>
      <c r="C77" s="947">
        <v>454</v>
      </c>
      <c r="D77" s="959">
        <v>286</v>
      </c>
      <c r="E77" s="959">
        <v>160</v>
      </c>
      <c r="F77" s="959">
        <v>8</v>
      </c>
      <c r="G77" s="958"/>
    </row>
    <row r="78" spans="2:7">
      <c r="B78" s="928" t="s">
        <v>1072</v>
      </c>
      <c r="C78" s="949"/>
      <c r="D78" s="949"/>
      <c r="E78" s="949"/>
      <c r="F78" s="950"/>
      <c r="G78" s="958"/>
    </row>
    <row r="79" spans="2:7">
      <c r="B79" s="951" t="s">
        <v>1079</v>
      </c>
      <c r="C79" s="949"/>
      <c r="D79" s="949"/>
      <c r="E79" s="949"/>
      <c r="F79" s="950"/>
      <c r="G79" s="958"/>
    </row>
    <row r="80" spans="2:7">
      <c r="B80" s="951" t="s">
        <v>1080</v>
      </c>
      <c r="C80" s="949"/>
      <c r="D80" s="949"/>
      <c r="E80" s="949"/>
      <c r="F80" s="950"/>
      <c r="G80" s="958"/>
    </row>
    <row r="81" spans="2:7">
      <c r="B81" s="2643" t="s">
        <v>1081</v>
      </c>
      <c r="C81" s="2643"/>
      <c r="D81" s="2643"/>
      <c r="E81" s="2643"/>
      <c r="F81" s="2643"/>
      <c r="G81" s="958"/>
    </row>
    <row r="82" spans="2:7" s="957" customFormat="1" ht="15" customHeight="1">
      <c r="B82" s="825" t="s">
        <v>1057</v>
      </c>
      <c r="C82" s="931">
        <v>2005</v>
      </c>
      <c r="D82" s="931">
        <v>2009</v>
      </c>
      <c r="E82" s="932">
        <v>2010</v>
      </c>
      <c r="F82" s="932">
        <v>2011</v>
      </c>
      <c r="G82" s="961"/>
    </row>
    <row r="83" spans="2:7">
      <c r="B83" s="908" t="s">
        <v>992</v>
      </c>
      <c r="C83" s="934">
        <v>1.7778004077985015</v>
      </c>
      <c r="D83" s="934">
        <v>1.6357609446900274</v>
      </c>
      <c r="E83" s="934">
        <v>1.4631600708510153</v>
      </c>
      <c r="F83" s="934">
        <v>1.3684147984959698</v>
      </c>
      <c r="G83" s="958"/>
    </row>
    <row r="84" spans="2:7">
      <c r="B84" s="962" t="s">
        <v>961</v>
      </c>
      <c r="C84" s="936">
        <v>1.9048884251294289</v>
      </c>
      <c r="D84" s="936">
        <v>1.7646355911726854</v>
      </c>
      <c r="E84" s="936">
        <v>1.4866434416808023</v>
      </c>
      <c r="F84" s="936">
        <v>1.3834901288812733</v>
      </c>
      <c r="G84" s="958"/>
    </row>
    <row r="85" spans="2:7">
      <c r="B85" s="962" t="s">
        <v>962</v>
      </c>
      <c r="C85" s="936">
        <v>1.5271284529673004</v>
      </c>
      <c r="D85" s="936">
        <v>1.3434146148241113</v>
      </c>
      <c r="E85" s="936">
        <v>1.4046640110227595</v>
      </c>
      <c r="F85" s="936">
        <v>1.3271656637761085</v>
      </c>
      <c r="G85" s="958"/>
    </row>
    <row r="86" spans="2:7">
      <c r="B86" s="908" t="s">
        <v>985</v>
      </c>
      <c r="C86" s="934">
        <v>2.3783997231716092</v>
      </c>
      <c r="D86" s="934">
        <v>2.3718683951787871</v>
      </c>
      <c r="E86" s="934">
        <v>2.2292013505659289</v>
      </c>
      <c r="F86" s="934">
        <v>2.1408740687767183</v>
      </c>
      <c r="G86" s="958"/>
    </row>
    <row r="87" spans="2:7">
      <c r="B87" s="962" t="s">
        <v>961</v>
      </c>
      <c r="C87" s="936">
        <v>2.8413661825787755</v>
      </c>
      <c r="D87" s="936">
        <v>2.9608366621006241</v>
      </c>
      <c r="E87" s="936">
        <v>2.6257936305858389</v>
      </c>
      <c r="F87" s="936">
        <v>2.5213720503038011</v>
      </c>
      <c r="G87" s="958"/>
    </row>
    <row r="88" spans="2:7">
      <c r="B88" s="962" t="s">
        <v>962</v>
      </c>
      <c r="C88" s="936">
        <v>1.9062796017420029</v>
      </c>
      <c r="D88" s="936">
        <v>1.7762320120534059</v>
      </c>
      <c r="E88" s="936">
        <v>1.8198763138665606</v>
      </c>
      <c r="F88" s="936">
        <v>1.7308768678654245</v>
      </c>
      <c r="G88" s="958"/>
    </row>
    <row r="89" spans="2:7">
      <c r="B89" s="908" t="s">
        <v>986</v>
      </c>
      <c r="C89" s="934">
        <v>1.5769733531359251</v>
      </c>
      <c r="D89" s="934">
        <v>1.4091167098419748</v>
      </c>
      <c r="E89" s="934">
        <v>1.2308724981674595</v>
      </c>
      <c r="F89" s="934">
        <v>1.1643471895406181</v>
      </c>
      <c r="G89" s="958"/>
    </row>
    <row r="90" spans="2:7">
      <c r="B90" s="962" t="s">
        <v>961</v>
      </c>
      <c r="C90" s="936">
        <v>1.6842717908599605</v>
      </c>
      <c r="D90" s="936">
        <v>1.5193521473836473</v>
      </c>
      <c r="E90" s="936">
        <v>1.2584148274370583</v>
      </c>
      <c r="F90" s="936">
        <v>1.1795508911027937</v>
      </c>
      <c r="G90" s="958"/>
    </row>
    <row r="91" spans="2:7">
      <c r="B91" s="962" t="s">
        <v>962</v>
      </c>
      <c r="C91" s="936">
        <v>1.3056153554846286</v>
      </c>
      <c r="D91" s="936">
        <v>1.078256731579476</v>
      </c>
      <c r="E91" s="936">
        <v>1.1448774186806283</v>
      </c>
      <c r="F91" s="936">
        <v>1.112028275890786</v>
      </c>
      <c r="G91" s="958"/>
    </row>
    <row r="92" spans="2:7">
      <c r="B92" s="928" t="s">
        <v>1065</v>
      </c>
      <c r="C92" s="930"/>
      <c r="D92" s="930"/>
      <c r="E92" s="930"/>
      <c r="F92" s="930"/>
      <c r="G92" s="958"/>
    </row>
    <row r="93" spans="2:7">
      <c r="B93" s="951" t="s">
        <v>1082</v>
      </c>
      <c r="C93" s="930"/>
      <c r="D93" s="930"/>
      <c r="E93" s="930"/>
      <c r="F93" s="930"/>
      <c r="G93" s="958"/>
    </row>
    <row r="94" spans="2:7">
      <c r="B94" s="963"/>
      <c r="C94" s="949"/>
      <c r="D94" s="949"/>
      <c r="E94" s="949"/>
      <c r="F94" s="950"/>
      <c r="G94" s="958"/>
    </row>
    <row r="95" spans="2:7" ht="15" customHeight="1">
      <c r="B95" s="2643" t="s">
        <v>1083</v>
      </c>
      <c r="C95" s="2643"/>
      <c r="D95" s="2643"/>
      <c r="E95" s="2643"/>
      <c r="F95" s="2643"/>
    </row>
    <row r="96" spans="2:7">
      <c r="B96" s="825" t="s">
        <v>1057</v>
      </c>
      <c r="C96" s="825" t="s">
        <v>234</v>
      </c>
      <c r="D96" s="856" t="s">
        <v>238</v>
      </c>
      <c r="E96" s="825" t="s">
        <v>239</v>
      </c>
      <c r="F96" s="856" t="s">
        <v>119</v>
      </c>
    </row>
    <row r="97" spans="2:7">
      <c r="B97" s="955" t="s">
        <v>992</v>
      </c>
      <c r="C97" s="964">
        <v>1.3684147984959698</v>
      </c>
      <c r="D97" s="964">
        <v>1.2531863904873843</v>
      </c>
      <c r="E97" s="964">
        <v>1.6279320304177047</v>
      </c>
      <c r="F97" s="964">
        <v>1.0059782584610748</v>
      </c>
    </row>
    <row r="98" spans="2:7">
      <c r="B98" s="902" t="s">
        <v>961</v>
      </c>
      <c r="C98" s="965">
        <v>1.3834901288812733</v>
      </c>
      <c r="D98" s="966">
        <v>1.270361218761654</v>
      </c>
      <c r="E98" s="966">
        <v>1.6888756428054159</v>
      </c>
      <c r="F98" s="966">
        <v>1.03862382343395</v>
      </c>
    </row>
    <row r="99" spans="2:7">
      <c r="B99" s="902" t="s">
        <v>962</v>
      </c>
      <c r="C99" s="965">
        <v>1.3271656637761085</v>
      </c>
      <c r="D99" s="966">
        <v>1.2054995193261411</v>
      </c>
      <c r="E99" s="966">
        <v>1.5126947718104882</v>
      </c>
      <c r="F99" s="966">
        <v>0.74844402426534307</v>
      </c>
    </row>
    <row r="100" spans="2:7">
      <c r="B100" s="955" t="s">
        <v>985</v>
      </c>
      <c r="C100" s="964">
        <v>2.1408740687767183</v>
      </c>
      <c r="D100" s="967">
        <v>1.9876839879128472</v>
      </c>
      <c r="E100" s="967">
        <v>1.9660010642171002</v>
      </c>
      <c r="F100" s="967">
        <v>1.7083587553386212</v>
      </c>
    </row>
    <row r="101" spans="2:7">
      <c r="B101" s="902" t="s">
        <v>961</v>
      </c>
      <c r="C101" s="965">
        <v>2.5213720503038011</v>
      </c>
      <c r="D101" s="966">
        <v>2.3164310533189858</v>
      </c>
      <c r="E101" s="966">
        <v>2.2674733710139479</v>
      </c>
      <c r="F101" s="966">
        <v>2.1654093322157024</v>
      </c>
    </row>
    <row r="102" spans="2:7">
      <c r="B102" s="902" t="s">
        <v>962</v>
      </c>
      <c r="C102" s="965">
        <v>1.7308768678654245</v>
      </c>
      <c r="D102" s="966">
        <v>1.6285218974906754</v>
      </c>
      <c r="E102" s="966">
        <v>1.6567187890066497</v>
      </c>
      <c r="F102" s="966">
        <v>1.0711851202648748</v>
      </c>
    </row>
    <row r="103" spans="2:7">
      <c r="B103" s="955" t="s">
        <v>986</v>
      </c>
      <c r="C103" s="964">
        <v>1.1643471895406181</v>
      </c>
      <c r="D103" s="967">
        <v>1.0881433333302306</v>
      </c>
      <c r="E103" s="967">
        <v>1.4793627663345281</v>
      </c>
      <c r="F103" s="967">
        <v>0.92009588891209859</v>
      </c>
    </row>
    <row r="104" spans="2:7">
      <c r="B104" s="902" t="s">
        <v>961</v>
      </c>
      <c r="C104" s="965">
        <v>1.1795508911027937</v>
      </c>
      <c r="D104" s="966">
        <v>1.1077260433811169</v>
      </c>
      <c r="E104" s="966">
        <v>1.5097879449766172</v>
      </c>
      <c r="F104" s="966">
        <v>0.95187390090831359</v>
      </c>
    </row>
    <row r="105" spans="2:7">
      <c r="B105" s="902" t="s">
        <v>962</v>
      </c>
      <c r="C105" s="965">
        <v>1.112028275890786</v>
      </c>
      <c r="D105" s="966">
        <v>1.0251483956069165</v>
      </c>
      <c r="E105" s="966">
        <v>1.4015171423065469</v>
      </c>
      <c r="F105" s="966">
        <v>0.5292055301977906</v>
      </c>
    </row>
    <row r="106" spans="2:7">
      <c r="B106" s="928" t="s">
        <v>1065</v>
      </c>
      <c r="C106" s="949"/>
      <c r="D106" s="949"/>
      <c r="E106" s="949"/>
      <c r="F106" s="950"/>
    </row>
    <row r="107" spans="2:7">
      <c r="B107" s="951" t="s">
        <v>1084</v>
      </c>
      <c r="C107" s="949"/>
      <c r="D107" s="949"/>
      <c r="E107" s="949"/>
      <c r="F107" s="950"/>
    </row>
    <row r="108" spans="2:7">
      <c r="B108" s="951" t="s">
        <v>1085</v>
      </c>
      <c r="C108" s="949"/>
      <c r="D108" s="949"/>
      <c r="E108" s="949"/>
      <c r="F108" s="950"/>
    </row>
    <row r="109" spans="2:7">
      <c r="B109" s="968" t="s">
        <v>1086</v>
      </c>
      <c r="C109" s="919"/>
      <c r="D109" s="919"/>
      <c r="E109" s="919"/>
      <c r="G109" s="958"/>
    </row>
    <row r="110" spans="2:7">
      <c r="B110" s="969" t="s">
        <v>1003</v>
      </c>
      <c r="C110" s="825" t="s">
        <v>234</v>
      </c>
      <c r="D110" s="826" t="s">
        <v>961</v>
      </c>
      <c r="E110" s="826" t="s">
        <v>962</v>
      </c>
      <c r="F110" s="970"/>
      <c r="G110" s="958"/>
    </row>
    <row r="111" spans="2:7">
      <c r="B111" s="971" t="s">
        <v>234</v>
      </c>
      <c r="C111" s="909">
        <v>1.3684147984959698</v>
      </c>
      <c r="D111" s="909">
        <v>1.3848236133428455</v>
      </c>
      <c r="E111" s="909">
        <v>1.3303869396590602</v>
      </c>
      <c r="F111" s="972"/>
      <c r="G111" s="958"/>
    </row>
    <row r="112" spans="2:7">
      <c r="B112" s="973" t="s">
        <v>1087</v>
      </c>
      <c r="C112" s="974">
        <v>1.9832807301885182</v>
      </c>
      <c r="D112" s="974">
        <v>2.1320213202132021</v>
      </c>
      <c r="E112" s="974">
        <v>1.8368737593695375</v>
      </c>
      <c r="F112" s="972"/>
      <c r="G112" s="958"/>
    </row>
    <row r="113" spans="2:7">
      <c r="B113" s="973" t="s">
        <v>1088</v>
      </c>
      <c r="C113" s="974">
        <v>0.19214756933324795</v>
      </c>
      <c r="D113" s="974">
        <v>0.26278365176528784</v>
      </c>
      <c r="E113" s="974">
        <v>0.11625589583471733</v>
      </c>
      <c r="F113" s="972"/>
      <c r="G113" s="958"/>
    </row>
    <row r="114" spans="2:7">
      <c r="B114" s="973" t="s">
        <v>1089</v>
      </c>
      <c r="C114" s="974">
        <v>0.2430346275737367</v>
      </c>
      <c r="D114" s="974">
        <v>0.1869508319312021</v>
      </c>
      <c r="E114" s="974">
        <v>0.30379131561892414</v>
      </c>
      <c r="F114" s="972"/>
      <c r="G114" s="958"/>
    </row>
    <row r="115" spans="2:7">
      <c r="B115" s="973" t="s">
        <v>1090</v>
      </c>
      <c r="C115" s="974">
        <v>0.44367759428148879</v>
      </c>
      <c r="D115" s="974">
        <v>0.68587105624142652</v>
      </c>
      <c r="E115" s="974">
        <v>0.16849554539901851</v>
      </c>
      <c r="F115" s="972"/>
      <c r="G115" s="958"/>
    </row>
    <row r="116" spans="2:7">
      <c r="B116" s="973" t="s">
        <v>1091</v>
      </c>
      <c r="C116" s="974">
        <v>0.64197322295898973</v>
      </c>
      <c r="D116" s="974">
        <v>0.79635341451383812</v>
      </c>
      <c r="E116" s="974">
        <v>0.26276221479351269</v>
      </c>
      <c r="F116" s="972"/>
    </row>
    <row r="117" spans="2:7">
      <c r="B117" s="973" t="s">
        <v>1092</v>
      </c>
      <c r="C117" s="974">
        <v>0.49253792286805087</v>
      </c>
      <c r="D117" s="974">
        <v>0.56669730785831252</v>
      </c>
      <c r="E117" s="974">
        <v>0.23773136355917812</v>
      </c>
      <c r="F117" s="972"/>
    </row>
    <row r="118" spans="2:7">
      <c r="B118" s="973" t="s">
        <v>1093</v>
      </c>
      <c r="C118" s="974">
        <v>0.52641711487323883</v>
      </c>
      <c r="D118" s="974">
        <v>0.58256951996271555</v>
      </c>
      <c r="E118" s="974">
        <v>0.34687016382944658</v>
      </c>
      <c r="F118" s="972"/>
    </row>
    <row r="119" spans="2:7">
      <c r="B119" s="973" t="s">
        <v>1094</v>
      </c>
      <c r="C119" s="974">
        <v>0.75159246248266354</v>
      </c>
      <c r="D119" s="974">
        <v>0.78767345000971101</v>
      </c>
      <c r="E119" s="974">
        <v>0.64904626257527132</v>
      </c>
      <c r="F119" s="972"/>
    </row>
    <row r="120" spans="2:7">
      <c r="B120" s="973" t="s">
        <v>1095</v>
      </c>
      <c r="C120" s="974">
        <v>1.1490620780787681</v>
      </c>
      <c r="D120" s="974">
        <v>1.244330564881899</v>
      </c>
      <c r="E120" s="974">
        <v>0.81069065613640523</v>
      </c>
      <c r="F120" s="972"/>
    </row>
    <row r="121" spans="2:7">
      <c r="B121" s="973" t="s">
        <v>1096</v>
      </c>
      <c r="C121" s="974">
        <v>1.6855544398221203</v>
      </c>
      <c r="D121" s="974">
        <v>1.7992591285941084</v>
      </c>
      <c r="E121" s="974">
        <v>1.3207048790611675</v>
      </c>
      <c r="F121" s="972"/>
    </row>
    <row r="122" spans="2:7" ht="15.75">
      <c r="B122" s="973" t="s">
        <v>1097</v>
      </c>
      <c r="C122" s="974">
        <v>2.9577774046471976</v>
      </c>
      <c r="D122" s="974">
        <v>3.2771297098127112</v>
      </c>
      <c r="E122" s="974">
        <v>1.9427954668105774</v>
      </c>
      <c r="F122" s="972"/>
      <c r="G122" s="975"/>
    </row>
    <row r="123" spans="2:7" ht="15.75">
      <c r="B123" s="973" t="s">
        <v>1098</v>
      </c>
      <c r="C123" s="974">
        <v>5.3243507551885259</v>
      </c>
      <c r="D123" s="974">
        <v>5.6294927682669824</v>
      </c>
      <c r="E123" s="974">
        <v>4.3073136427566805</v>
      </c>
      <c r="F123" s="972"/>
      <c r="G123" s="975"/>
    </row>
    <row r="124" spans="2:7">
      <c r="B124" s="973" t="s">
        <v>1099</v>
      </c>
      <c r="C124" s="974">
        <v>8.8803088803088794</v>
      </c>
      <c r="D124" s="974">
        <v>8.6461263981335357</v>
      </c>
      <c r="E124" s="974">
        <v>9.2728160078086876</v>
      </c>
      <c r="F124" s="972"/>
    </row>
    <row r="125" spans="2:7">
      <c r="B125" s="973" t="s">
        <v>1100</v>
      </c>
      <c r="C125" s="974">
        <v>19.076074465640083</v>
      </c>
      <c r="D125" s="974">
        <v>19.280205655526991</v>
      </c>
      <c r="E125" s="974">
        <v>18.734643734643733</v>
      </c>
      <c r="F125" s="972"/>
    </row>
    <row r="126" spans="2:7">
      <c r="B126" s="973" t="s">
        <v>1101</v>
      </c>
      <c r="C126" s="974">
        <v>33.777071329227105</v>
      </c>
      <c r="D126" s="974">
        <v>35.43586109142452</v>
      </c>
      <c r="E126" s="974">
        <v>31.659882406151066</v>
      </c>
      <c r="F126" s="972"/>
    </row>
    <row r="127" spans="2:7">
      <c r="B127" s="973" t="s">
        <v>1102</v>
      </c>
      <c r="C127" s="974">
        <v>59.966216216216218</v>
      </c>
      <c r="D127" s="974">
        <v>60.487038491751761</v>
      </c>
      <c r="E127" s="974">
        <v>59.3607305936073</v>
      </c>
      <c r="F127" s="972"/>
    </row>
    <row r="128" spans="2:7">
      <c r="B128" s="973" t="s">
        <v>1020</v>
      </c>
      <c r="C128" s="974">
        <v>96.680631646793429</v>
      </c>
      <c r="D128" s="974">
        <v>95.13742071881606</v>
      </c>
      <c r="E128" s="974">
        <v>97.980997624703079</v>
      </c>
      <c r="F128" s="972"/>
    </row>
    <row r="129" spans="2:8">
      <c r="B129" s="928" t="s">
        <v>1065</v>
      </c>
    </row>
    <row r="130" spans="2:8">
      <c r="B130" s="951" t="s">
        <v>1103</v>
      </c>
    </row>
    <row r="131" spans="2:8">
      <c r="B131" s="952"/>
    </row>
    <row r="132" spans="2:8">
      <c r="B132" s="976" t="s">
        <v>1104</v>
      </c>
    </row>
    <row r="133" spans="2:8" ht="15" customHeight="1">
      <c r="B133" s="2648" t="s">
        <v>1105</v>
      </c>
      <c r="C133" s="2648"/>
      <c r="D133" s="2648"/>
      <c r="E133" s="2648"/>
      <c r="F133" s="2648"/>
      <c r="G133" s="977"/>
      <c r="H133" s="977"/>
    </row>
    <row r="134" spans="2:8">
      <c r="B134" s="2648"/>
      <c r="C134" s="2648"/>
      <c r="D134" s="2648"/>
      <c r="E134" s="2648"/>
      <c r="F134" s="2648"/>
      <c r="G134" s="977"/>
      <c r="H134" s="977"/>
    </row>
    <row r="135" spans="2:8">
      <c r="B135" s="952"/>
    </row>
    <row r="136" spans="2:8">
      <c r="B136" s="952"/>
    </row>
    <row r="137" spans="2:8">
      <c r="B137" s="952"/>
    </row>
    <row r="138" spans="2:8">
      <c r="B138" s="952"/>
    </row>
    <row r="139" spans="2:8">
      <c r="B139" s="952"/>
    </row>
    <row r="140" spans="2:8">
      <c r="B140" s="952"/>
    </row>
    <row r="141" spans="2:8">
      <c r="B141" s="952"/>
    </row>
    <row r="142" spans="2:8">
      <c r="B142" s="952"/>
    </row>
    <row r="143" spans="2:8">
      <c r="B143" s="952"/>
    </row>
    <row r="144" spans="2:8">
      <c r="B144" s="952"/>
    </row>
    <row r="145" spans="2:8">
      <c r="B145" s="952"/>
    </row>
    <row r="146" spans="2:8">
      <c r="B146" s="952"/>
    </row>
    <row r="147" spans="2:8">
      <c r="B147" s="952"/>
    </row>
    <row r="148" spans="2:8">
      <c r="B148" s="928" t="s">
        <v>1065</v>
      </c>
    </row>
    <row r="149" spans="2:8">
      <c r="B149" s="951" t="s">
        <v>1106</v>
      </c>
    </row>
    <row r="150" spans="2:8">
      <c r="B150" s="952"/>
    </row>
    <row r="151" spans="2:8">
      <c r="B151" s="976" t="s">
        <v>1107</v>
      </c>
    </row>
    <row r="152" spans="2:8" ht="15" customHeight="1">
      <c r="B152" s="2648" t="s">
        <v>1108</v>
      </c>
      <c r="C152" s="2648"/>
      <c r="D152" s="2648"/>
      <c r="E152" s="2648"/>
      <c r="F152" s="2648"/>
      <c r="G152" s="2641"/>
      <c r="H152" s="2641"/>
    </row>
    <row r="153" spans="2:8">
      <c r="B153" s="2648"/>
      <c r="C153" s="2648"/>
      <c r="D153" s="2648"/>
      <c r="E153" s="2648"/>
      <c r="F153" s="2648"/>
      <c r="G153" s="2641"/>
      <c r="H153" s="2641"/>
    </row>
    <row r="154" spans="2:8">
      <c r="B154" s="952"/>
    </row>
    <row r="155" spans="2:8">
      <c r="B155" s="952"/>
    </row>
    <row r="156" spans="2:8">
      <c r="B156" s="952"/>
    </row>
    <row r="157" spans="2:8">
      <c r="B157" s="952"/>
    </row>
    <row r="158" spans="2:8">
      <c r="B158" s="952"/>
    </row>
    <row r="159" spans="2:8">
      <c r="B159" s="952"/>
    </row>
    <row r="160" spans="2:8">
      <c r="B160" s="952"/>
    </row>
    <row r="161" spans="2:8">
      <c r="B161" s="952"/>
    </row>
    <row r="162" spans="2:8">
      <c r="B162" s="952"/>
    </row>
    <row r="163" spans="2:8">
      <c r="B163" s="952"/>
    </row>
    <row r="164" spans="2:8">
      <c r="B164" s="952"/>
    </row>
    <row r="165" spans="2:8">
      <c r="B165" s="952"/>
    </row>
    <row r="166" spans="2:8">
      <c r="B166" s="952"/>
    </row>
    <row r="167" spans="2:8">
      <c r="B167" s="952"/>
    </row>
    <row r="168" spans="2:8">
      <c r="B168" s="952"/>
    </row>
    <row r="169" spans="2:8">
      <c r="B169" s="928" t="s">
        <v>1065</v>
      </c>
    </row>
    <row r="170" spans="2:8">
      <c r="B170" s="952"/>
    </row>
    <row r="171" spans="2:8">
      <c r="B171" s="929" t="s">
        <v>1109</v>
      </c>
      <c r="C171" s="944"/>
      <c r="D171" s="944"/>
      <c r="E171" s="944"/>
      <c r="F171" s="944"/>
    </row>
    <row r="172" spans="2:8" ht="32.25" customHeight="1">
      <c r="B172" s="2642" t="s">
        <v>1110</v>
      </c>
      <c r="C172" s="978" t="s">
        <v>1111</v>
      </c>
      <c r="D172" s="979" t="s">
        <v>1112</v>
      </c>
      <c r="E172" s="979" t="s">
        <v>1113</v>
      </c>
      <c r="F172" s="980" t="s">
        <v>1114</v>
      </c>
    </row>
    <row r="173" spans="2:8">
      <c r="B173" s="2642"/>
      <c r="C173" s="981" t="s">
        <v>1115</v>
      </c>
      <c r="D173" s="982" t="s">
        <v>1116</v>
      </c>
      <c r="E173" s="982" t="s">
        <v>1117</v>
      </c>
      <c r="F173" s="837" t="s">
        <v>1118</v>
      </c>
    </row>
    <row r="174" spans="2:8">
      <c r="B174" s="983" t="s">
        <v>75</v>
      </c>
      <c r="C174" s="984">
        <v>2821</v>
      </c>
      <c r="D174" s="984">
        <v>127</v>
      </c>
      <c r="E174" s="984">
        <v>202</v>
      </c>
      <c r="F174" s="984">
        <v>72</v>
      </c>
    </row>
    <row r="175" spans="2:8">
      <c r="B175" s="902" t="s">
        <v>238</v>
      </c>
      <c r="C175" s="984">
        <v>1642</v>
      </c>
      <c r="D175" s="984">
        <v>102</v>
      </c>
      <c r="E175" s="984">
        <v>157</v>
      </c>
      <c r="F175" s="984">
        <v>47</v>
      </c>
      <c r="H175" s="985"/>
    </row>
    <row r="176" spans="2:8">
      <c r="B176" s="902" t="s">
        <v>239</v>
      </c>
      <c r="C176" s="984">
        <v>952</v>
      </c>
      <c r="D176" s="984">
        <v>21</v>
      </c>
      <c r="E176" s="984">
        <v>40</v>
      </c>
      <c r="F176" s="984">
        <v>22</v>
      </c>
    </row>
    <row r="177" spans="1:12">
      <c r="B177" s="902" t="s">
        <v>119</v>
      </c>
      <c r="C177" s="984">
        <v>227</v>
      </c>
      <c r="D177" s="984">
        <v>4</v>
      </c>
      <c r="E177" s="984">
        <v>5</v>
      </c>
      <c r="F177" s="984">
        <v>3</v>
      </c>
    </row>
    <row r="178" spans="1:12">
      <c r="B178" s="933" t="s">
        <v>356</v>
      </c>
      <c r="C178" s="986"/>
      <c r="D178" s="986"/>
      <c r="E178" s="986"/>
      <c r="F178" s="986"/>
    </row>
    <row r="179" spans="1:12">
      <c r="A179" s="987"/>
      <c r="B179" s="902" t="s">
        <v>985</v>
      </c>
      <c r="C179" s="984">
        <v>862</v>
      </c>
      <c r="D179" s="984">
        <v>57</v>
      </c>
      <c r="E179" s="984">
        <v>87</v>
      </c>
      <c r="F179" s="984">
        <v>38</v>
      </c>
      <c r="K179" s="988"/>
      <c r="L179" s="988"/>
    </row>
    <row r="180" spans="1:12">
      <c r="A180" s="987"/>
      <c r="B180" s="902" t="s">
        <v>986</v>
      </c>
      <c r="C180" s="984">
        <v>1955</v>
      </c>
      <c r="D180" s="984">
        <v>69</v>
      </c>
      <c r="E180" s="984">
        <v>117</v>
      </c>
      <c r="F180" s="984">
        <v>37</v>
      </c>
    </row>
    <row r="181" spans="1:12">
      <c r="A181" s="987"/>
      <c r="B181" s="902" t="s">
        <v>362</v>
      </c>
      <c r="C181" s="984">
        <v>4</v>
      </c>
      <c r="D181" s="984">
        <v>1</v>
      </c>
      <c r="E181" s="984">
        <v>1</v>
      </c>
      <c r="F181" s="984">
        <v>0</v>
      </c>
    </row>
    <row r="182" spans="1:12">
      <c r="B182" s="989" t="s">
        <v>1119</v>
      </c>
      <c r="C182" s="986"/>
      <c r="D182" s="986"/>
      <c r="E182" s="986"/>
      <c r="F182" s="986"/>
    </row>
    <row r="183" spans="1:12">
      <c r="B183" s="902" t="s">
        <v>961</v>
      </c>
      <c r="C183" s="984">
        <v>2019</v>
      </c>
      <c r="D183" s="984">
        <v>78</v>
      </c>
      <c r="E183" s="984">
        <v>115</v>
      </c>
      <c r="F183" s="984">
        <v>41</v>
      </c>
    </row>
    <row r="184" spans="1:12">
      <c r="B184" s="902" t="s">
        <v>962</v>
      </c>
      <c r="C184" s="984">
        <v>799</v>
      </c>
      <c r="D184" s="984">
        <v>49</v>
      </c>
      <c r="E184" s="984">
        <v>90</v>
      </c>
      <c r="F184" s="984">
        <v>34</v>
      </c>
    </row>
    <row r="185" spans="1:12">
      <c r="B185" s="902" t="s">
        <v>362</v>
      </c>
      <c r="C185" s="984">
        <v>3</v>
      </c>
      <c r="D185" s="984">
        <v>0</v>
      </c>
      <c r="E185" s="984">
        <v>0</v>
      </c>
      <c r="F185" s="984">
        <v>0</v>
      </c>
    </row>
    <row r="186" spans="1:12">
      <c r="B186" s="928" t="s">
        <v>1072</v>
      </c>
      <c r="C186" s="949"/>
      <c r="D186" s="949"/>
      <c r="E186" s="949"/>
      <c r="F186" s="949"/>
    </row>
    <row r="187" spans="1:12">
      <c r="B187" s="951" t="s">
        <v>1120</v>
      </c>
      <c r="C187" s="949"/>
      <c r="D187" s="949"/>
      <c r="E187" s="949"/>
      <c r="F187" s="949"/>
    </row>
    <row r="188" spans="1:12">
      <c r="B188" s="951" t="s">
        <v>1121</v>
      </c>
      <c r="C188" s="949"/>
      <c r="D188" s="949"/>
      <c r="E188" s="949"/>
      <c r="F188" s="949"/>
    </row>
    <row r="189" spans="1:12">
      <c r="B189" s="2643" t="s">
        <v>1122</v>
      </c>
      <c r="C189" s="2643"/>
      <c r="D189" s="2643"/>
      <c r="E189" s="2643"/>
      <c r="F189" s="2643"/>
    </row>
    <row r="190" spans="1:12" ht="18.75" customHeight="1">
      <c r="B190" s="2643"/>
      <c r="C190" s="2643"/>
      <c r="D190" s="2643"/>
      <c r="E190" s="2643"/>
      <c r="F190" s="2643"/>
    </row>
    <row r="191" spans="1:12" customFormat="1">
      <c r="B191" s="825" t="s">
        <v>1057</v>
      </c>
      <c r="C191" s="825" t="s">
        <v>454</v>
      </c>
      <c r="D191" s="856" t="s">
        <v>238</v>
      </c>
      <c r="E191" s="825" t="s">
        <v>239</v>
      </c>
      <c r="F191" s="856" t="s">
        <v>457</v>
      </c>
    </row>
    <row r="192" spans="1:12" customFormat="1">
      <c r="B192" s="955" t="s">
        <v>992</v>
      </c>
      <c r="C192" s="990">
        <v>6.3</v>
      </c>
      <c r="D192" s="990">
        <v>8.0778790389395194</v>
      </c>
      <c r="E192" s="990">
        <v>3.5096955339124332</v>
      </c>
      <c r="F192" s="990">
        <v>4.5913682277318637</v>
      </c>
    </row>
    <row r="193" spans="2:8" customFormat="1">
      <c r="B193" s="902" t="s">
        <v>961</v>
      </c>
      <c r="C193" s="942">
        <v>6.9861502635126858</v>
      </c>
      <c r="D193" s="942">
        <v>9.0428774639300951</v>
      </c>
      <c r="E193" s="942">
        <v>3.8167938931297707</v>
      </c>
      <c r="F193" s="942">
        <v>5.3763440860215059</v>
      </c>
    </row>
    <row r="194" spans="2:8" customFormat="1">
      <c r="B194" s="902" t="s">
        <v>962</v>
      </c>
      <c r="C194" s="942">
        <v>5.5182037295445898</v>
      </c>
      <c r="D194" s="942">
        <v>7.074973600844773</v>
      </c>
      <c r="E194" s="942">
        <v>3.1954553523877154</v>
      </c>
      <c r="F194" s="942">
        <v>3.766478342749529</v>
      </c>
    </row>
    <row r="195" spans="2:8" customFormat="1">
      <c r="B195" s="955" t="s">
        <v>985</v>
      </c>
      <c r="C195" s="990">
        <v>5.7392730254167805</v>
      </c>
      <c r="D195" s="990">
        <v>8.5257082896117531</v>
      </c>
      <c r="E195" s="990">
        <v>2.4011525532255482</v>
      </c>
      <c r="F195" s="990">
        <v>8.1632653061224492</v>
      </c>
    </row>
    <row r="196" spans="2:8">
      <c r="B196" s="902" t="s">
        <v>961</v>
      </c>
      <c r="C196" s="942">
        <v>5.9235325794291862</v>
      </c>
      <c r="D196" s="942">
        <v>9.0439276485788103</v>
      </c>
      <c r="E196" s="942">
        <v>1.9005384859043395</v>
      </c>
      <c r="F196" s="942">
        <v>11.904761904761903</v>
      </c>
    </row>
    <row r="197" spans="2:8" ht="15" customHeight="1">
      <c r="B197" s="902" t="s">
        <v>962</v>
      </c>
      <c r="C197" s="942">
        <v>5.5493895671476139</v>
      </c>
      <c r="D197" s="942">
        <v>7.9914757591901964</v>
      </c>
      <c r="E197" s="942">
        <v>2.912621359223301</v>
      </c>
      <c r="F197" s="942">
        <v>4.2016806722689077</v>
      </c>
    </row>
    <row r="198" spans="2:8">
      <c r="B198" s="955" t="s">
        <v>986</v>
      </c>
      <c r="C198" s="990">
        <v>6.7249109092999202</v>
      </c>
      <c r="D198" s="990">
        <v>7.798440311937612</v>
      </c>
      <c r="E198" s="990">
        <v>4.8761458942851572</v>
      </c>
      <c r="F198" s="990">
        <v>1.6722408026755853</v>
      </c>
      <c r="G198" s="991"/>
      <c r="H198" s="991"/>
    </row>
    <row r="199" spans="2:8" customFormat="1">
      <c r="B199" s="902" t="s">
        <v>961</v>
      </c>
      <c r="C199" s="942">
        <v>7.8971119133574001</v>
      </c>
      <c r="D199" s="942">
        <v>9.0543259557344076</v>
      </c>
      <c r="E199" s="942">
        <v>6.1680801850424052</v>
      </c>
      <c r="F199" s="942">
        <v>0</v>
      </c>
    </row>
    <row r="200" spans="2:8" customFormat="1">
      <c r="B200" s="902" t="s">
        <v>962</v>
      </c>
      <c r="C200" s="942">
        <v>5.5073822357628313</v>
      </c>
      <c r="D200" s="942">
        <v>6.4855390008764244</v>
      </c>
      <c r="E200" s="942">
        <v>3.5530990919857874</v>
      </c>
      <c r="F200" s="942">
        <v>3.4129692832764507</v>
      </c>
    </row>
    <row r="201" spans="2:8" customFormat="1">
      <c r="B201" s="928" t="s">
        <v>1065</v>
      </c>
      <c r="C201" s="949"/>
      <c r="D201" s="949"/>
      <c r="E201" s="949"/>
      <c r="F201" s="950"/>
    </row>
    <row r="202" spans="2:8" customFormat="1">
      <c r="B202" s="951" t="s">
        <v>1123</v>
      </c>
      <c r="C202" s="949"/>
      <c r="D202" s="949"/>
      <c r="E202" s="949"/>
      <c r="F202" s="950"/>
    </row>
    <row r="203" spans="2:8" customFormat="1">
      <c r="B203" s="951" t="s">
        <v>1124</v>
      </c>
      <c r="C203" s="949"/>
      <c r="D203" s="949"/>
      <c r="E203" s="949"/>
      <c r="F203" s="950"/>
    </row>
    <row r="204" spans="2:8">
      <c r="B204" s="928"/>
      <c r="C204" s="949"/>
      <c r="D204" s="949"/>
      <c r="E204" s="949"/>
      <c r="F204" s="950"/>
      <c r="G204" s="991"/>
      <c r="H204" s="991"/>
    </row>
    <row r="205" spans="2:8">
      <c r="B205" s="2643" t="s">
        <v>1125</v>
      </c>
      <c r="C205" s="2643"/>
      <c r="D205" s="2643"/>
      <c r="E205" s="2643"/>
      <c r="F205" s="2643"/>
      <c r="G205" s="991"/>
      <c r="H205" s="991"/>
    </row>
    <row r="206" spans="2:8">
      <c r="B206" s="2643"/>
      <c r="C206" s="2643"/>
      <c r="D206" s="2643"/>
      <c r="E206" s="2643"/>
      <c r="F206" s="2643"/>
      <c r="G206" s="991"/>
      <c r="H206" s="991"/>
    </row>
    <row r="207" spans="2:8">
      <c r="B207" s="825" t="s">
        <v>1057</v>
      </c>
      <c r="C207" s="825" t="s">
        <v>454</v>
      </c>
      <c r="D207" s="856" t="s">
        <v>238</v>
      </c>
      <c r="E207" s="825" t="s">
        <v>239</v>
      </c>
      <c r="F207" s="856" t="s">
        <v>457</v>
      </c>
      <c r="G207" s="991"/>
      <c r="H207" s="991"/>
    </row>
    <row r="208" spans="2:8">
      <c r="B208" s="955" t="s">
        <v>992</v>
      </c>
      <c r="C208" s="990">
        <v>8.5089141004862228</v>
      </c>
      <c r="D208" s="990">
        <v>10.511599005799503</v>
      </c>
      <c r="E208" s="990">
        <v>5.4400280775642713</v>
      </c>
      <c r="F208" s="990">
        <v>7.3461891643709825</v>
      </c>
    </row>
    <row r="209" spans="2:6">
      <c r="B209" s="902" t="s">
        <v>961</v>
      </c>
      <c r="C209" s="942">
        <v>9.3148670180169137</v>
      </c>
      <c r="D209" s="942">
        <v>11.786222312538102</v>
      </c>
      <c r="E209" s="942">
        <v>5.2047189451769604</v>
      </c>
      <c r="F209" s="942">
        <v>10.752688172043012</v>
      </c>
    </row>
    <row r="210" spans="2:6">
      <c r="B210" s="902" t="s">
        <v>962</v>
      </c>
      <c r="C210" s="942">
        <v>7.6747431181022456</v>
      </c>
      <c r="D210" s="942">
        <v>9.1869060190073917</v>
      </c>
      <c r="E210" s="942">
        <v>5.6808095153559375</v>
      </c>
      <c r="F210" s="942">
        <v>3.766478342749529</v>
      </c>
    </row>
    <row r="211" spans="2:6">
      <c r="B211" s="955" t="s">
        <v>985</v>
      </c>
      <c r="C211" s="990">
        <v>8.1306367860071056</v>
      </c>
      <c r="D211" s="990">
        <v>11.411332633788037</v>
      </c>
      <c r="E211" s="990">
        <v>4.0019209220425802</v>
      </c>
      <c r="F211" s="990">
        <v>14.285714285714285</v>
      </c>
    </row>
    <row r="212" spans="2:6">
      <c r="B212" s="902" t="s">
        <v>961</v>
      </c>
      <c r="C212" s="942">
        <v>8.4814216478190634</v>
      </c>
      <c r="D212" s="942">
        <v>12.403100775193799</v>
      </c>
      <c r="E212" s="942">
        <v>2.8508077288565095</v>
      </c>
      <c r="F212" s="942">
        <v>23.809523809523807</v>
      </c>
    </row>
    <row r="213" spans="2:6">
      <c r="B213" s="902" t="s">
        <v>962</v>
      </c>
      <c r="C213" s="942">
        <v>7.7691453940066593</v>
      </c>
      <c r="D213" s="942">
        <v>10.388918486947256</v>
      </c>
      <c r="E213" s="942">
        <v>5.1779935275080904</v>
      </c>
      <c r="F213" s="942">
        <v>4.2016806722689077</v>
      </c>
    </row>
    <row r="214" spans="2:6">
      <c r="B214" s="955" t="s">
        <v>986</v>
      </c>
      <c r="C214" s="990">
        <v>8.851592137027243</v>
      </c>
      <c r="D214" s="990">
        <v>9.9408689690633292</v>
      </c>
      <c r="E214" s="990">
        <v>7.2166959235420327</v>
      </c>
      <c r="F214" s="990">
        <v>1.6722408026755853</v>
      </c>
    </row>
    <row r="215" spans="2:6">
      <c r="B215" s="902" t="s">
        <v>961</v>
      </c>
      <c r="C215" s="942">
        <v>10.040613718411553</v>
      </c>
      <c r="D215" s="942">
        <v>11.401743796109994</v>
      </c>
      <c r="E215" s="942">
        <v>8.0956052428681566</v>
      </c>
      <c r="F215" s="942">
        <v>0</v>
      </c>
    </row>
    <row r="216" spans="2:6">
      <c r="B216" s="902" t="s">
        <v>962</v>
      </c>
      <c r="C216" s="942">
        <v>7.6165924537145537</v>
      </c>
      <c r="D216" s="942">
        <v>8.4136722173531986</v>
      </c>
      <c r="E216" s="942">
        <v>6.3166206079747331</v>
      </c>
      <c r="F216" s="942">
        <v>3.4129692832764507</v>
      </c>
    </row>
    <row r="217" spans="2:6">
      <c r="B217" s="928" t="s">
        <v>1065</v>
      </c>
    </row>
    <row r="218" spans="2:6">
      <c r="B218" s="992" t="s">
        <v>1126</v>
      </c>
    </row>
    <row r="219" spans="2:6" ht="15" customHeight="1">
      <c r="B219" s="951" t="s">
        <v>1127</v>
      </c>
    </row>
    <row r="220" spans="2:6" s="937" customFormat="1" ht="9.75" customHeight="1">
      <c r="B220" s="952"/>
      <c r="C220" s="897"/>
      <c r="D220" s="897"/>
      <c r="E220" s="897"/>
      <c r="F220" s="897"/>
    </row>
    <row r="221" spans="2:6" s="993" customFormat="1" ht="15" customHeight="1">
      <c r="B221" s="929" t="s">
        <v>1128</v>
      </c>
      <c r="C221" s="930"/>
      <c r="D221" s="930"/>
      <c r="E221" s="930"/>
      <c r="F221" s="930"/>
    </row>
    <row r="222" spans="2:6" s="937" customFormat="1" ht="15" customHeight="1">
      <c r="B222" s="825" t="s">
        <v>1057</v>
      </c>
      <c r="C222" s="898" t="s">
        <v>234</v>
      </c>
      <c r="D222" s="899" t="s">
        <v>238</v>
      </c>
      <c r="E222" s="898" t="s">
        <v>239</v>
      </c>
      <c r="F222" s="899" t="s">
        <v>119</v>
      </c>
    </row>
    <row r="223" spans="2:6" s="937" customFormat="1" ht="15" customHeight="1">
      <c r="B223" s="994" t="s">
        <v>992</v>
      </c>
      <c r="C223" s="990">
        <v>1.3760537784186557</v>
      </c>
      <c r="D223" s="990">
        <v>1.3485873032833178</v>
      </c>
      <c r="E223" s="990">
        <v>1.7861081993395933</v>
      </c>
      <c r="F223" s="990">
        <v>0.3820058408781703</v>
      </c>
    </row>
    <row r="224" spans="2:6" s="937" customFormat="1" ht="15" customHeight="1">
      <c r="B224" s="995" t="s">
        <v>985</v>
      </c>
      <c r="C224" s="942">
        <v>3.1192990687197804</v>
      </c>
      <c r="D224" s="942">
        <v>3.032383567913949</v>
      </c>
      <c r="E224" s="942">
        <v>3.3024336964740808</v>
      </c>
      <c r="F224" s="942">
        <v>1.8222493390278625</v>
      </c>
    </row>
    <row r="225" spans="2:6" s="937" customFormat="1" ht="15" customHeight="1">
      <c r="B225" s="995" t="s">
        <v>986</v>
      </c>
      <c r="C225" s="942">
        <v>0.91815733434663649</v>
      </c>
      <c r="D225" s="942">
        <v>0.97737425149421897</v>
      </c>
      <c r="E225" s="942">
        <v>1.1140758536489306</v>
      </c>
      <c r="F225" s="942">
        <v>0.20540519033551172</v>
      </c>
    </row>
    <row r="226" spans="2:6" s="937" customFormat="1" ht="15" customHeight="1">
      <c r="B226" s="928" t="s">
        <v>1065</v>
      </c>
      <c r="C226" s="930"/>
      <c r="D226" s="930"/>
      <c r="E226" s="930"/>
      <c r="F226" s="930"/>
    </row>
    <row r="227" spans="2:6" s="993" customFormat="1" ht="6" customHeight="1">
      <c r="B227" s="952"/>
      <c r="C227" s="897"/>
      <c r="D227" s="897"/>
      <c r="E227" s="897"/>
      <c r="F227" s="897"/>
    </row>
    <row r="228" spans="2:6" s="937" customFormat="1" ht="15" customHeight="1">
      <c r="B228" s="929" t="s">
        <v>1129</v>
      </c>
      <c r="C228" s="930"/>
      <c r="D228" s="930"/>
      <c r="E228" s="930"/>
      <c r="F228" s="930"/>
    </row>
    <row r="229" spans="2:6" s="937" customFormat="1" ht="15" customHeight="1">
      <c r="B229" s="825" t="s">
        <v>1130</v>
      </c>
      <c r="C229" s="898" t="s">
        <v>234</v>
      </c>
      <c r="D229" s="899" t="s">
        <v>238</v>
      </c>
      <c r="E229" s="898" t="s">
        <v>239</v>
      </c>
      <c r="F229" s="899" t="s">
        <v>119</v>
      </c>
    </row>
    <row r="230" spans="2:6" s="937" customFormat="1" ht="15" customHeight="1">
      <c r="B230" s="908" t="s">
        <v>1131</v>
      </c>
      <c r="C230" s="990">
        <v>80.314609779237458</v>
      </c>
      <c r="D230" s="990">
        <v>75.591340188430365</v>
      </c>
      <c r="E230" s="990">
        <v>88.551338331844136</v>
      </c>
      <c r="F230" s="990">
        <v>71.199738476626351</v>
      </c>
    </row>
    <row r="231" spans="2:6" s="937" customFormat="1" ht="15" customHeight="1">
      <c r="B231" s="962" t="s">
        <v>1132</v>
      </c>
      <c r="C231" s="942">
        <v>127.406943138689</v>
      </c>
      <c r="D231" s="942">
        <v>121.7638509574689</v>
      </c>
      <c r="E231" s="942">
        <v>133.20965540771067</v>
      </c>
      <c r="F231" s="942">
        <v>91.2986771008012</v>
      </c>
    </row>
    <row r="232" spans="2:6" s="937" customFormat="1" ht="15" customHeight="1">
      <c r="B232" s="962" t="s">
        <v>1133</v>
      </c>
      <c r="C232" s="942">
        <v>61.130768122612899</v>
      </c>
      <c r="D232" s="942">
        <v>60.503147262866442</v>
      </c>
      <c r="E232" s="942">
        <v>62.670366341111617</v>
      </c>
      <c r="F232" s="942">
        <v>60.233682514101531</v>
      </c>
    </row>
    <row r="233" spans="2:6" s="937" customFormat="1" ht="15" customHeight="1">
      <c r="B233" s="928" t="s">
        <v>1065</v>
      </c>
      <c r="C233" s="930"/>
      <c r="D233" s="930"/>
      <c r="E233" s="930"/>
      <c r="F233" s="930"/>
    </row>
    <row r="234" spans="2:6" s="937" customFormat="1" ht="15" customHeight="1">
      <c r="B234" s="951" t="s">
        <v>1134</v>
      </c>
      <c r="C234" s="897"/>
      <c r="D234" s="897"/>
      <c r="E234" s="897"/>
      <c r="F234" s="897"/>
    </row>
    <row r="235" spans="2:6" s="937" customFormat="1" ht="15" customHeight="1">
      <c r="B235" s="929" t="s">
        <v>1135</v>
      </c>
      <c r="C235" s="929"/>
      <c r="D235" s="929"/>
      <c r="E235" s="929"/>
      <c r="F235" s="929"/>
    </row>
    <row r="236" spans="2:6" s="937" customFormat="1" ht="15" customHeight="1">
      <c r="B236" s="825" t="s">
        <v>1130</v>
      </c>
      <c r="C236" s="898" t="s">
        <v>234</v>
      </c>
      <c r="D236" s="899" t="s">
        <v>238</v>
      </c>
      <c r="E236" s="898" t="s">
        <v>239</v>
      </c>
      <c r="F236" s="899" t="s">
        <v>119</v>
      </c>
    </row>
    <row r="237" spans="2:6" s="937" customFormat="1" ht="15" customHeight="1">
      <c r="B237" s="908" t="s">
        <v>1131</v>
      </c>
      <c r="C237" s="990">
        <f>1890.96793539185/1000</f>
        <v>1.89096793539185</v>
      </c>
      <c r="D237" s="990">
        <f>1977.07286504888/1000</f>
        <v>1.97707286504888</v>
      </c>
      <c r="E237" s="990">
        <f>1786.3459347085/1000</f>
        <v>1.7863459347085</v>
      </c>
      <c r="F237" s="990">
        <f>1376.2482268362/1000</f>
        <v>1.3762482268362</v>
      </c>
    </row>
    <row r="238" spans="2:6" s="937" customFormat="1" ht="15" customHeight="1">
      <c r="B238" s="962" t="s">
        <v>1132</v>
      </c>
      <c r="C238" s="942">
        <f>3756.00653606564/1000</f>
        <v>3.7560065360656401</v>
      </c>
      <c r="D238" s="942">
        <f>2951.11791017143/1000</f>
        <v>2.9511179101714302</v>
      </c>
      <c r="E238" s="942">
        <f>5550.9315545734/1000</f>
        <v>5.5509315545733999</v>
      </c>
      <c r="F238" s="942">
        <f>3018.59465049349/1000</f>
        <v>3.01859465049349</v>
      </c>
    </row>
    <row r="239" spans="2:6" s="937" customFormat="1" ht="15" customHeight="1">
      <c r="B239" s="962" t="s">
        <v>1133</v>
      </c>
      <c r="C239" s="942">
        <f>1370.46177224516/1000</f>
        <v>1.3704617722451602</v>
      </c>
      <c r="D239" s="942">
        <f>1664.7227105377/1000</f>
        <v>1.6647227105377</v>
      </c>
      <c r="E239" s="942">
        <f>1033.13000754518/1000</f>
        <v>1.0331300075451799</v>
      </c>
      <c r="F239" s="942">
        <f>958.540383246857/1000</f>
        <v>0.95854038324685698</v>
      </c>
    </row>
    <row r="240" spans="2:6" s="937" customFormat="1" ht="15" customHeight="1">
      <c r="B240" s="928" t="s">
        <v>1065</v>
      </c>
      <c r="C240" s="996"/>
      <c r="D240" s="996"/>
      <c r="E240" s="997"/>
      <c r="F240" s="997"/>
    </row>
    <row r="241" spans="2:6" s="937" customFormat="1" ht="15" customHeight="1">
      <c r="B241" s="951" t="s">
        <v>1134</v>
      </c>
      <c r="C241" s="996"/>
      <c r="D241" s="996"/>
      <c r="E241" s="997"/>
      <c r="F241" s="997"/>
    </row>
    <row r="242" spans="2:6" s="937" customFormat="1" ht="15" customHeight="1">
      <c r="B242" s="929" t="s">
        <v>1136</v>
      </c>
      <c r="C242" s="998"/>
      <c r="D242" s="998"/>
      <c r="E242" s="998"/>
      <c r="F242" s="998"/>
    </row>
    <row r="243" spans="2:6" s="937" customFormat="1" ht="15" customHeight="1">
      <c r="B243" s="999" t="s">
        <v>1003</v>
      </c>
      <c r="C243" s="898" t="s">
        <v>234</v>
      </c>
      <c r="D243" s="899" t="s">
        <v>238</v>
      </c>
      <c r="E243" s="898" t="s">
        <v>239</v>
      </c>
      <c r="F243" s="899" t="s">
        <v>119</v>
      </c>
    </row>
    <row r="244" spans="2:6" s="937" customFormat="1" ht="15" customHeight="1">
      <c r="B244" s="1000" t="s">
        <v>1007</v>
      </c>
      <c r="C244" s="1001">
        <v>22.26433955927461</v>
      </c>
      <c r="D244" s="1001">
        <v>20.09896638374984</v>
      </c>
      <c r="E244" s="1001">
        <v>25.551207812525789</v>
      </c>
      <c r="F244" s="1001">
        <v>16.879511665916461</v>
      </c>
    </row>
    <row r="245" spans="2:6" s="937" customFormat="1" ht="15" customHeight="1">
      <c r="B245" s="1000" t="s">
        <v>1008</v>
      </c>
      <c r="C245" s="1001">
        <v>81.054082292122828</v>
      </c>
      <c r="D245" s="1001">
        <v>82.463039960597186</v>
      </c>
      <c r="E245" s="1001">
        <v>79.945519591880966</v>
      </c>
      <c r="F245" s="1001">
        <v>54.905020369195277</v>
      </c>
    </row>
    <row r="246" spans="2:6" s="937" customFormat="1" ht="15" customHeight="1">
      <c r="B246" s="1000" t="s">
        <v>1009</v>
      </c>
      <c r="C246" s="1001">
        <v>93.959715875590405</v>
      </c>
      <c r="D246" s="1001">
        <v>103.81748486809344</v>
      </c>
      <c r="E246" s="1001">
        <v>82.969290594814822</v>
      </c>
      <c r="F246" s="1001">
        <v>56.55394740353335</v>
      </c>
    </row>
    <row r="247" spans="2:6" s="937" customFormat="1" ht="15" customHeight="1">
      <c r="B247" s="1000" t="s">
        <v>1010</v>
      </c>
      <c r="C247" s="1001">
        <v>91.798995122712398</v>
      </c>
      <c r="D247" s="1001">
        <v>97.855946706728773</v>
      </c>
      <c r="E247" s="1001">
        <v>83.780988569467141</v>
      </c>
      <c r="F247" s="1001">
        <v>66.502084582864512</v>
      </c>
    </row>
    <row r="248" spans="2:6" s="937" customFormat="1" ht="15" customHeight="1">
      <c r="B248" s="1000" t="s">
        <v>1011</v>
      </c>
      <c r="C248" s="1001">
        <v>62.002128477554578</v>
      </c>
      <c r="D248" s="1001">
        <v>64.207891553439083</v>
      </c>
      <c r="E248" s="1001">
        <v>58.844679931532248</v>
      </c>
      <c r="F248" s="1001">
        <v>51.909782121839783</v>
      </c>
    </row>
    <row r="249" spans="2:6" s="957" customFormat="1" ht="12.75">
      <c r="B249" s="1000" t="s">
        <v>1012</v>
      </c>
      <c r="C249" s="1001">
        <v>22.789812037031066</v>
      </c>
      <c r="D249" s="1001">
        <v>23.234893791312381</v>
      </c>
      <c r="E249" s="1001">
        <v>21.459244688274914</v>
      </c>
      <c r="F249" s="1001">
        <v>22.29903284310582</v>
      </c>
    </row>
    <row r="250" spans="2:6">
      <c r="B250" s="1000" t="s">
        <v>1013</v>
      </c>
      <c r="C250" s="1001">
        <v>3.2205090117686552</v>
      </c>
      <c r="D250" s="1001">
        <v>2.8341761038971724</v>
      </c>
      <c r="E250" s="1001">
        <v>3.3591714459215862</v>
      </c>
      <c r="F250" s="1001">
        <v>4.5301074645400057</v>
      </c>
    </row>
    <row r="251" spans="2:6">
      <c r="B251" s="928" t="s">
        <v>1065</v>
      </c>
      <c r="C251" s="1002"/>
      <c r="D251" s="1002"/>
      <c r="E251" s="1002"/>
      <c r="F251" s="1002"/>
    </row>
    <row r="252" spans="2:6">
      <c r="B252" s="1003"/>
      <c r="C252" s="937"/>
      <c r="D252" s="937"/>
      <c r="E252" s="937"/>
      <c r="F252" s="937"/>
    </row>
    <row r="253" spans="2:6" ht="18">
      <c r="B253" s="929" t="s">
        <v>1137</v>
      </c>
      <c r="C253" s="1004"/>
      <c r="D253"/>
      <c r="E253"/>
      <c r="F253"/>
    </row>
    <row r="254" spans="2:6">
      <c r="B254" s="825" t="s">
        <v>1138</v>
      </c>
      <c r="C254" s="825" t="s">
        <v>454</v>
      </c>
      <c r="D254" s="825" t="s">
        <v>961</v>
      </c>
      <c r="E254" s="825" t="s">
        <v>962</v>
      </c>
      <c r="F254"/>
    </row>
    <row r="255" spans="2:6">
      <c r="B255" s="971" t="s">
        <v>234</v>
      </c>
      <c r="C255" s="1005">
        <v>77.641381943563516</v>
      </c>
      <c r="D255" s="1005">
        <v>77.070958204864397</v>
      </c>
      <c r="E255" s="1005">
        <v>78.240326869197602</v>
      </c>
      <c r="F255" s="905"/>
    </row>
    <row r="256" spans="2:6">
      <c r="B256" s="902" t="s">
        <v>985</v>
      </c>
      <c r="C256" s="1006">
        <v>76.527827343985066</v>
      </c>
      <c r="D256" s="1007">
        <v>75.619927674789807</v>
      </c>
      <c r="E256" s="1007">
        <v>77.481121996640098</v>
      </c>
      <c r="F256" s="905"/>
    </row>
    <row r="257" spans="1:8">
      <c r="B257" s="902" t="s">
        <v>986</v>
      </c>
      <c r="C257" s="1006">
        <v>78.204651487281353</v>
      </c>
      <c r="D257" s="1007">
        <v>77.243496184257793</v>
      </c>
      <c r="E257" s="1007">
        <v>79.213864555456098</v>
      </c>
      <c r="F257" s="905"/>
    </row>
    <row r="258" spans="1:8" ht="15" customHeight="1">
      <c r="B258" s="1008"/>
      <c r="C258" s="1005"/>
      <c r="D258" s="1009"/>
      <c r="E258" s="1009"/>
      <c r="F258" s="905"/>
    </row>
    <row r="259" spans="1:8" ht="15" customHeight="1">
      <c r="B259" s="902" t="s">
        <v>238</v>
      </c>
      <c r="C259" s="1006">
        <v>77.451235718030119</v>
      </c>
      <c r="D259" s="1010">
        <v>77.133334844217302</v>
      </c>
      <c r="E259" s="1010">
        <v>77.785031635533599</v>
      </c>
      <c r="F259" s="905"/>
      <c r="G259" s="925">
        <f>((D259)*(105/205))+((E259)*(100/205))</f>
        <v>77.451235718030119</v>
      </c>
    </row>
    <row r="260" spans="1:8" ht="15" customHeight="1">
      <c r="B260" s="902" t="s">
        <v>239</v>
      </c>
      <c r="C260" s="1006">
        <v>77.924895558667259</v>
      </c>
      <c r="D260" s="1010">
        <v>76.7</v>
      </c>
      <c r="E260" s="1010">
        <v>79.211035895267898</v>
      </c>
      <c r="F260" s="905"/>
      <c r="G260" s="925">
        <f>((D260)*(105/205))+((E260)*(100/205))</f>
        <v>77.924895558667259</v>
      </c>
    </row>
    <row r="261" spans="1:8" ht="15" customHeight="1">
      <c r="B261" s="902" t="s">
        <v>119</v>
      </c>
      <c r="C261" s="1006">
        <v>79.489390242631259</v>
      </c>
      <c r="D261" s="1011" t="s">
        <v>644</v>
      </c>
      <c r="E261" s="1011" t="s">
        <v>644</v>
      </c>
      <c r="F261" s="905"/>
    </row>
    <row r="262" spans="1:8">
      <c r="B262" s="928" t="s">
        <v>1065</v>
      </c>
      <c r="C262" s="919"/>
      <c r="D262" s="919"/>
      <c r="E262" s="919"/>
      <c r="F262"/>
    </row>
    <row r="263" spans="1:8">
      <c r="B263" s="1003"/>
      <c r="C263" s="937"/>
      <c r="D263" s="937"/>
      <c r="E263" s="937"/>
      <c r="F263" s="937"/>
    </row>
    <row r="264" spans="1:8" ht="18">
      <c r="B264" s="809" t="s">
        <v>1139</v>
      </c>
      <c r="C264" s="1012"/>
      <c r="D264" s="1012"/>
      <c r="E264" s="919"/>
    </row>
    <row r="265" spans="1:8">
      <c r="B265" s="825" t="s">
        <v>1138</v>
      </c>
      <c r="C265" s="825" t="s">
        <v>454</v>
      </c>
      <c r="D265" s="825" t="s">
        <v>961</v>
      </c>
      <c r="E265" s="825" t="s">
        <v>962</v>
      </c>
    </row>
    <row r="266" spans="1:8" s="988" customFormat="1">
      <c r="A266" s="925"/>
      <c r="B266" s="971" t="s">
        <v>234</v>
      </c>
      <c r="C266" s="1005">
        <v>88.631847966320692</v>
      </c>
      <c r="D266" s="1005">
        <v>87.555897982900504</v>
      </c>
      <c r="E266" s="1005">
        <v>89.761595448911905</v>
      </c>
      <c r="F266" s="905"/>
    </row>
    <row r="267" spans="1:8">
      <c r="B267" s="902" t="s">
        <v>985</v>
      </c>
      <c r="C267" s="1007">
        <v>85.92352610903086</v>
      </c>
      <c r="D267" s="1007">
        <v>82.831250294075105</v>
      </c>
      <c r="E267" s="1007">
        <v>89.170415714734403</v>
      </c>
      <c r="F267" s="905"/>
      <c r="H267" s="948"/>
    </row>
    <row r="268" spans="1:8">
      <c r="B268" s="902" t="s">
        <v>986</v>
      </c>
      <c r="C268" s="1007">
        <v>89.263530299510165</v>
      </c>
      <c r="D268" s="1007">
        <v>88.545218103518295</v>
      </c>
      <c r="E268" s="1007">
        <v>90.01775810530161</v>
      </c>
      <c r="F268" s="905"/>
      <c r="H268" s="1013"/>
    </row>
    <row r="269" spans="1:8">
      <c r="B269" s="1008"/>
      <c r="C269" s="1009"/>
      <c r="D269" s="1009"/>
      <c r="E269" s="1009"/>
      <c r="F269" s="905"/>
      <c r="H269" s="1013"/>
    </row>
    <row r="270" spans="1:8">
      <c r="B270" s="902" t="s">
        <v>238</v>
      </c>
      <c r="C270" s="1007">
        <v>89.982162674766869</v>
      </c>
      <c r="D270" s="1010">
        <v>88.400019172925298</v>
      </c>
      <c r="E270" s="1010">
        <v>91.643413351700502</v>
      </c>
      <c r="F270" s="905"/>
      <c r="G270" s="925">
        <f>((D270)*(105/205))+((E270)*(100/205))</f>
        <v>89.982162674766869</v>
      </c>
      <c r="H270" s="1013"/>
    </row>
    <row r="271" spans="1:8">
      <c r="B271" s="902" t="s">
        <v>239</v>
      </c>
      <c r="C271" s="1007">
        <v>85.272769063726486</v>
      </c>
      <c r="D271" s="1010">
        <v>84.59</v>
      </c>
      <c r="E271" s="1010">
        <v>85.989676580639298</v>
      </c>
      <c r="F271" s="905"/>
      <c r="G271" s="925">
        <f>((D271)*(105/205))+((E271)*(100/205))</f>
        <v>85.272769063726486</v>
      </c>
    </row>
    <row r="272" spans="1:8">
      <c r="B272" s="902" t="s">
        <v>119</v>
      </c>
      <c r="C272" s="1007">
        <v>88.820582415678331</v>
      </c>
      <c r="D272" s="1011" t="s">
        <v>644</v>
      </c>
      <c r="E272" s="1011" t="s">
        <v>644</v>
      </c>
      <c r="F272" s="905"/>
    </row>
    <row r="273" spans="2:8">
      <c r="B273" s="928" t="s">
        <v>1065</v>
      </c>
      <c r="C273" s="919"/>
      <c r="D273" s="919"/>
      <c r="E273" s="919"/>
      <c r="H273" s="948"/>
    </row>
    <row r="274" spans="2:8">
      <c r="B274" s="2643" t="s">
        <v>1140</v>
      </c>
      <c r="C274" s="2643"/>
      <c r="D274" s="2643"/>
      <c r="E274" s="2643"/>
      <c r="H274" s="948"/>
    </row>
    <row r="275" spans="2:8">
      <c r="B275" s="2643"/>
      <c r="C275" s="2643"/>
      <c r="D275" s="2643"/>
      <c r="E275" s="2643"/>
      <c r="H275" s="948"/>
    </row>
    <row r="276" spans="2:8">
      <c r="B276" s="825" t="s">
        <v>1138</v>
      </c>
      <c r="C276" s="825" t="s">
        <v>454</v>
      </c>
      <c r="D276" s="825" t="s">
        <v>961</v>
      </c>
      <c r="E276" s="825" t="s">
        <v>962</v>
      </c>
      <c r="F276" s="1014"/>
      <c r="H276" s="948"/>
    </row>
    <row r="277" spans="2:8">
      <c r="B277" s="971" t="s">
        <v>234</v>
      </c>
      <c r="C277" s="1005">
        <v>93.822524522277917</v>
      </c>
      <c r="D277" s="1005">
        <v>92.6002831301236</v>
      </c>
      <c r="E277" s="1005">
        <v>95.105877984039935</v>
      </c>
      <c r="H277" s="948"/>
    </row>
    <row r="278" spans="2:8">
      <c r="B278" s="902" t="s">
        <v>985</v>
      </c>
      <c r="C278" s="1007">
        <v>91.742230662345889</v>
      </c>
      <c r="D278" s="1007">
        <v>89.214627125103846</v>
      </c>
      <c r="E278" s="1007">
        <v>94.396214376450018</v>
      </c>
      <c r="H278" s="948"/>
    </row>
    <row r="279" spans="2:8">
      <c r="B279" s="902" t="s">
        <v>986</v>
      </c>
      <c r="C279" s="1007">
        <v>94.251648259587085</v>
      </c>
      <c r="D279" s="1007">
        <v>93.117346909974017</v>
      </c>
      <c r="E279" s="1007">
        <v>95.442664676680806</v>
      </c>
      <c r="H279" s="948"/>
    </row>
    <row r="280" spans="2:8">
      <c r="B280" s="1008"/>
      <c r="C280" s="1009"/>
      <c r="D280" s="1009"/>
      <c r="E280" s="1009"/>
      <c r="F280" s="919"/>
      <c r="H280" s="948"/>
    </row>
    <row r="281" spans="2:8">
      <c r="B281" s="902" t="s">
        <v>238</v>
      </c>
      <c r="C281" s="1007">
        <v>94.546931631091269</v>
      </c>
      <c r="D281" s="1010">
        <v>93.168144279556614</v>
      </c>
      <c r="E281" s="1010">
        <v>95.994658350202641</v>
      </c>
      <c r="G281" s="925">
        <f>((D281)*(105/205))+((E281)*(100/205))</f>
        <v>94.546931631091269</v>
      </c>
      <c r="H281" s="948"/>
    </row>
    <row r="282" spans="2:8">
      <c r="B282" s="902" t="s">
        <v>239</v>
      </c>
      <c r="C282" s="1007">
        <v>92.109852332027941</v>
      </c>
      <c r="D282" s="1010">
        <v>90.8</v>
      </c>
      <c r="E282" s="1010">
        <v>93.48519728065726</v>
      </c>
      <c r="G282" s="925">
        <f>((D282)*(105/205))+((E282)*(100/205))</f>
        <v>92.109852332027941</v>
      </c>
      <c r="H282" s="948"/>
    </row>
    <row r="283" spans="2:8">
      <c r="B283" s="902" t="s">
        <v>119</v>
      </c>
      <c r="C283" s="1007">
        <v>93.192241910852459</v>
      </c>
      <c r="D283" s="1010" t="s">
        <v>644</v>
      </c>
      <c r="E283" s="1010" t="s">
        <v>644</v>
      </c>
      <c r="H283" s="948"/>
    </row>
    <row r="284" spans="2:8">
      <c r="B284" s="928" t="s">
        <v>1065</v>
      </c>
      <c r="H284" s="948"/>
    </row>
    <row r="285" spans="2:8">
      <c r="B285" s="952"/>
      <c r="H285" s="948"/>
    </row>
    <row r="286" spans="2:8">
      <c r="B286" s="952"/>
      <c r="H286" s="948"/>
    </row>
    <row r="287" spans="2:8">
      <c r="B287" s="1015" t="s">
        <v>1141</v>
      </c>
      <c r="F287" s="802"/>
      <c r="H287" s="948"/>
    </row>
    <row r="288" spans="2:8" ht="217.5" customHeight="1">
      <c r="B288" s="2644" t="s">
        <v>1142</v>
      </c>
      <c r="C288" s="2645"/>
      <c r="D288" s="2645"/>
      <c r="E288" s="2645"/>
      <c r="F288" s="2645"/>
      <c r="H288" s="948"/>
    </row>
    <row r="289" spans="2:8">
      <c r="B289" s="976" t="s">
        <v>1143</v>
      </c>
      <c r="C289" s="1016"/>
      <c r="D289" s="1016"/>
      <c r="E289" s="1016"/>
      <c r="F289" s="802"/>
    </row>
    <row r="290" spans="2:8">
      <c r="B290" s="929"/>
      <c r="C290" s="1016"/>
      <c r="D290" s="1016"/>
      <c r="E290" s="1016"/>
      <c r="F290" s="802"/>
    </row>
    <row r="291" spans="2:8">
      <c r="B291" s="1015"/>
      <c r="C291" s="1016"/>
      <c r="D291" s="1016"/>
      <c r="E291" s="1016"/>
      <c r="F291" s="802"/>
    </row>
    <row r="292" spans="2:8">
      <c r="B292" s="1015"/>
      <c r="C292" s="1016"/>
      <c r="D292" s="1016"/>
      <c r="E292" s="1016"/>
      <c r="F292" s="802"/>
    </row>
    <row r="293" spans="2:8">
      <c r="B293" s="1015"/>
      <c r="C293" s="1016"/>
      <c r="D293" s="1016"/>
      <c r="E293" s="1016"/>
      <c r="F293" s="802"/>
    </row>
    <row r="294" spans="2:8">
      <c r="B294" s="1015"/>
      <c r="C294" s="1016"/>
      <c r="D294" s="1016"/>
      <c r="E294" s="1016"/>
      <c r="F294" s="802"/>
    </row>
    <row r="295" spans="2:8">
      <c r="B295" s="1015"/>
      <c r="C295" s="1016"/>
      <c r="D295" s="1016"/>
      <c r="E295" s="1016"/>
      <c r="F295" s="802"/>
    </row>
    <row r="296" spans="2:8">
      <c r="B296" s="1015"/>
      <c r="C296" s="1016"/>
      <c r="D296" s="1016"/>
      <c r="E296" s="1016"/>
      <c r="F296" s="802"/>
    </row>
    <row r="297" spans="2:8">
      <c r="B297" s="1015"/>
      <c r="C297" s="1016"/>
      <c r="D297" s="1016"/>
      <c r="E297" s="1016"/>
      <c r="F297" s="802"/>
      <c r="H297" s="948"/>
    </row>
    <row r="298" spans="2:8">
      <c r="B298" s="1015"/>
      <c r="C298" s="1016"/>
      <c r="D298" s="1016"/>
      <c r="E298" s="1016"/>
      <c r="F298" s="802"/>
    </row>
    <row r="299" spans="2:8">
      <c r="B299" s="1015"/>
      <c r="C299" s="1016"/>
      <c r="D299" s="1016"/>
      <c r="E299" s="1016"/>
      <c r="F299" s="802"/>
    </row>
    <row r="300" spans="2:8">
      <c r="B300" s="1015"/>
      <c r="C300" s="1016"/>
      <c r="D300" s="1016"/>
      <c r="E300" s="1016"/>
      <c r="F300" s="802"/>
      <c r="H300" s="948"/>
    </row>
    <row r="301" spans="2:8">
      <c r="B301" s="1015"/>
      <c r="F301" s="802"/>
      <c r="H301" s="948"/>
    </row>
    <row r="302" spans="2:8">
      <c r="B302" s="1015"/>
      <c r="F302" s="802"/>
    </row>
    <row r="303" spans="2:8">
      <c r="F303" s="802"/>
    </row>
    <row r="304" spans="2:8">
      <c r="B304" s="928" t="s">
        <v>1065</v>
      </c>
      <c r="F304" s="802"/>
    </row>
    <row r="305" spans="2:8">
      <c r="B305" s="1017"/>
      <c r="C305" s="1018"/>
      <c r="D305" s="1018"/>
      <c r="E305" s="1018"/>
      <c r="F305" s="1018"/>
    </row>
    <row r="306" spans="2:8">
      <c r="B306" s="2637" t="s">
        <v>1144</v>
      </c>
      <c r="C306" s="2637"/>
      <c r="D306" s="2637"/>
      <c r="E306" s="2637"/>
      <c r="F306" s="2637"/>
    </row>
    <row r="307" spans="2:8">
      <c r="B307" s="844" t="s">
        <v>1145</v>
      </c>
      <c r="C307" s="826">
        <v>2005</v>
      </c>
      <c r="D307" s="826">
        <v>2009</v>
      </c>
      <c r="E307" s="826">
        <v>2010</v>
      </c>
      <c r="F307" s="826">
        <v>2011</v>
      </c>
      <c r="H307" s="948"/>
    </row>
    <row r="308" spans="2:8">
      <c r="B308" s="1019" t="s">
        <v>75</v>
      </c>
      <c r="C308" s="1020">
        <f>C310+C313</f>
        <v>5552</v>
      </c>
      <c r="D308" s="1020">
        <v>5911</v>
      </c>
      <c r="E308" s="1020">
        <v>5848</v>
      </c>
      <c r="F308" s="1020">
        <v>5708</v>
      </c>
    </row>
    <row r="309" spans="2:8">
      <c r="B309" s="1021" t="s">
        <v>985</v>
      </c>
      <c r="C309" s="1022"/>
      <c r="D309" s="1022"/>
      <c r="E309" s="1022"/>
      <c r="F309" s="1022"/>
    </row>
    <row r="310" spans="2:8">
      <c r="B310" s="920" t="s">
        <v>961</v>
      </c>
      <c r="C310" s="1022">
        <v>3353</v>
      </c>
      <c r="D310" s="1022">
        <v>3687</v>
      </c>
      <c r="E310" s="1022">
        <v>3642</v>
      </c>
      <c r="F310" s="1022">
        <v>3521</v>
      </c>
    </row>
    <row r="311" spans="2:8" ht="15.75" customHeight="1">
      <c r="B311" s="920" t="s">
        <v>962</v>
      </c>
      <c r="C311" s="1022">
        <v>3059</v>
      </c>
      <c r="D311" s="1022">
        <v>3255</v>
      </c>
      <c r="E311" s="1022">
        <v>3242</v>
      </c>
      <c r="F311" s="1022">
        <v>3145</v>
      </c>
    </row>
    <row r="312" spans="2:8" s="957" customFormat="1" ht="15" customHeight="1">
      <c r="B312" s="1021" t="s">
        <v>986</v>
      </c>
      <c r="C312" s="1022"/>
      <c r="D312" s="1022"/>
      <c r="E312" s="1022"/>
      <c r="F312" s="1022"/>
    </row>
    <row r="313" spans="2:8">
      <c r="B313" s="920" t="s">
        <v>961</v>
      </c>
      <c r="C313" s="1022">
        <v>2199</v>
      </c>
      <c r="D313" s="1022">
        <v>2224</v>
      </c>
      <c r="E313" s="1022">
        <v>2206</v>
      </c>
      <c r="F313" s="1022">
        <v>2187</v>
      </c>
    </row>
    <row r="314" spans="2:8" ht="14.25" customHeight="1">
      <c r="B314" s="920" t="s">
        <v>962</v>
      </c>
      <c r="C314" s="1022">
        <v>2493</v>
      </c>
      <c r="D314" s="1022">
        <v>2656</v>
      </c>
      <c r="E314" s="1022">
        <v>2606</v>
      </c>
      <c r="F314" s="1022">
        <v>2563</v>
      </c>
    </row>
    <row r="315" spans="2:8" ht="15.75" customHeight="1">
      <c r="B315" s="920"/>
      <c r="C315" s="1023"/>
      <c r="D315" s="1023"/>
      <c r="E315" s="1024"/>
      <c r="F315" s="1024"/>
    </row>
    <row r="316" spans="2:8">
      <c r="B316" s="1019" t="s">
        <v>238</v>
      </c>
      <c r="C316" s="1020">
        <f>C318+C321</f>
        <v>3318</v>
      </c>
      <c r="D316" s="1020">
        <v>3410</v>
      </c>
      <c r="E316" s="1020">
        <v>3347</v>
      </c>
      <c r="F316" s="1020">
        <v>3226</v>
      </c>
    </row>
    <row r="317" spans="2:8" ht="15.75" customHeight="1">
      <c r="B317" s="1021" t="s">
        <v>985</v>
      </c>
      <c r="C317" s="1023"/>
      <c r="D317" s="1023"/>
      <c r="E317" s="1024"/>
      <c r="F317" s="1024"/>
    </row>
    <row r="318" spans="2:8" ht="16.5" customHeight="1">
      <c r="B318" s="920" t="s">
        <v>961</v>
      </c>
      <c r="C318" s="1022">
        <v>1725</v>
      </c>
      <c r="D318" s="1022">
        <v>1878</v>
      </c>
      <c r="E318" s="1022">
        <v>1818</v>
      </c>
      <c r="F318" s="1022">
        <v>1741</v>
      </c>
    </row>
    <row r="319" spans="2:8">
      <c r="B319" s="920" t="s">
        <v>962</v>
      </c>
      <c r="C319" s="1022">
        <v>1483</v>
      </c>
      <c r="D319" s="1022">
        <v>1582</v>
      </c>
      <c r="E319" s="1022">
        <v>1603</v>
      </c>
      <c r="F319" s="1022">
        <v>1517</v>
      </c>
    </row>
    <row r="320" spans="2:8" ht="12.75" customHeight="1">
      <c r="B320" s="1021" t="s">
        <v>986</v>
      </c>
      <c r="C320" s="1022"/>
      <c r="D320" s="1022"/>
      <c r="E320" s="1022"/>
      <c r="F320" s="1022"/>
    </row>
    <row r="321" spans="2:12" ht="15" customHeight="1">
      <c r="B321" s="920" t="s">
        <v>961</v>
      </c>
      <c r="C321" s="1022">
        <v>1593</v>
      </c>
      <c r="D321" s="1022">
        <v>1532</v>
      </c>
      <c r="E321" s="1022">
        <v>1529</v>
      </c>
      <c r="F321" s="1022">
        <v>1485</v>
      </c>
    </row>
    <row r="322" spans="2:12" ht="15" customHeight="1">
      <c r="B322" s="920" t="s">
        <v>962</v>
      </c>
      <c r="C322" s="1022">
        <v>1835</v>
      </c>
      <c r="D322" s="1022">
        <v>1828</v>
      </c>
      <c r="E322" s="1022">
        <v>1744</v>
      </c>
      <c r="F322" s="1022">
        <v>1709</v>
      </c>
    </row>
    <row r="323" spans="2:12" ht="16.5" customHeight="1">
      <c r="B323" s="920"/>
      <c r="C323" s="1023"/>
      <c r="D323" s="1023"/>
      <c r="E323" s="1024"/>
      <c r="F323" s="1024"/>
    </row>
    <row r="324" spans="2:12" ht="16.5" customHeight="1">
      <c r="B324" s="1019" t="s">
        <v>239</v>
      </c>
      <c r="C324" s="1020">
        <f>C326+C329</f>
        <v>2021</v>
      </c>
      <c r="D324" s="1020">
        <v>2253</v>
      </c>
      <c r="E324" s="1020">
        <v>2250</v>
      </c>
      <c r="F324" s="1020">
        <v>2224</v>
      </c>
    </row>
    <row r="325" spans="2:12" ht="16.5" customHeight="1">
      <c r="B325" s="1021" t="s">
        <v>985</v>
      </c>
      <c r="C325" s="1023"/>
      <c r="D325" s="1023"/>
      <c r="E325" s="1024"/>
      <c r="F325" s="1024"/>
    </row>
    <row r="326" spans="2:12" s="957" customFormat="1" ht="16.5" customHeight="1">
      <c r="B326" s="920" t="s">
        <v>961</v>
      </c>
      <c r="C326" s="1022">
        <v>1453</v>
      </c>
      <c r="D326" s="1022">
        <v>1594</v>
      </c>
      <c r="E326" s="1022">
        <v>1614</v>
      </c>
      <c r="F326" s="1022">
        <v>1578</v>
      </c>
    </row>
    <row r="327" spans="2:12" ht="16.5" customHeight="1">
      <c r="B327" s="920" t="s">
        <v>962</v>
      </c>
      <c r="C327" s="1022">
        <v>1412</v>
      </c>
      <c r="D327" s="1022">
        <v>1463</v>
      </c>
      <c r="E327" s="1022">
        <v>1441</v>
      </c>
      <c r="F327" s="1022">
        <v>1430</v>
      </c>
    </row>
    <row r="328" spans="2:12" ht="16.5" customHeight="1">
      <c r="B328" s="1021" t="s">
        <v>986</v>
      </c>
      <c r="C328" s="1022"/>
      <c r="D328" s="1022"/>
      <c r="E328" s="1022"/>
      <c r="F328" s="1022"/>
    </row>
    <row r="329" spans="2:12" ht="16.5" customHeight="1">
      <c r="B329" s="920" t="s">
        <v>961</v>
      </c>
      <c r="C329" s="1022">
        <v>568</v>
      </c>
      <c r="D329" s="1022">
        <v>659</v>
      </c>
      <c r="E329" s="1022">
        <v>636</v>
      </c>
      <c r="F329" s="1022">
        <v>646</v>
      </c>
    </row>
    <row r="330" spans="2:12" ht="16.5" customHeight="1">
      <c r="B330" s="920" t="s">
        <v>962</v>
      </c>
      <c r="C330" s="1022">
        <v>609</v>
      </c>
      <c r="D330" s="1022">
        <v>790</v>
      </c>
      <c r="E330" s="1022">
        <v>809</v>
      </c>
      <c r="F330" s="1022">
        <v>794</v>
      </c>
    </row>
    <row r="331" spans="2:12" ht="16.5" customHeight="1">
      <c r="B331" s="920"/>
      <c r="C331" s="1023"/>
      <c r="D331" s="1023"/>
      <c r="E331" s="1023"/>
      <c r="F331" s="1023"/>
      <c r="L331" s="1025"/>
    </row>
    <row r="332" spans="2:12" ht="16.5" customHeight="1">
      <c r="B332" s="1019" t="s">
        <v>119</v>
      </c>
      <c r="C332" s="1020">
        <f>C334+C337</f>
        <v>213</v>
      </c>
      <c r="D332" s="1020">
        <v>248</v>
      </c>
      <c r="E332" s="1020">
        <v>251</v>
      </c>
      <c r="F332" s="1020">
        <v>258</v>
      </c>
    </row>
    <row r="333" spans="2:12" ht="16.5" customHeight="1">
      <c r="B333" s="1021" t="s">
        <v>985</v>
      </c>
      <c r="C333" s="1023"/>
      <c r="D333" s="1023"/>
      <c r="E333" s="1026"/>
      <c r="F333" s="1026"/>
    </row>
    <row r="334" spans="2:12" ht="16.5" customHeight="1">
      <c r="B334" s="920" t="s">
        <v>961</v>
      </c>
      <c r="C334" s="1022">
        <v>175</v>
      </c>
      <c r="D334" s="1022">
        <v>215</v>
      </c>
      <c r="E334" s="1022">
        <v>210</v>
      </c>
      <c r="F334" s="1022">
        <v>202</v>
      </c>
    </row>
    <row r="335" spans="2:12" s="957" customFormat="1" ht="16.5" customHeight="1">
      <c r="B335" s="920" t="s">
        <v>962</v>
      </c>
      <c r="C335" s="1022">
        <v>164</v>
      </c>
      <c r="D335" s="1022">
        <v>210</v>
      </c>
      <c r="E335" s="1022">
        <v>198</v>
      </c>
      <c r="F335" s="1022">
        <v>198</v>
      </c>
    </row>
    <row r="336" spans="2:12" ht="16.5" customHeight="1">
      <c r="B336" s="1021" t="s">
        <v>986</v>
      </c>
      <c r="C336" s="1022"/>
      <c r="D336" s="1022"/>
      <c r="E336" s="1022"/>
      <c r="F336" s="1022"/>
    </row>
    <row r="337" spans="2:10" ht="16.5" customHeight="1">
      <c r="B337" s="920" t="s">
        <v>961</v>
      </c>
      <c r="C337" s="1022">
        <v>38</v>
      </c>
      <c r="D337" s="1022">
        <v>33</v>
      </c>
      <c r="E337" s="1022">
        <v>41</v>
      </c>
      <c r="F337" s="1022">
        <v>56</v>
      </c>
    </row>
    <row r="338" spans="2:10" ht="16.5" customHeight="1">
      <c r="B338" s="920" t="s">
        <v>962</v>
      </c>
      <c r="C338" s="1022">
        <v>49</v>
      </c>
      <c r="D338" s="1022">
        <v>38</v>
      </c>
      <c r="E338" s="1022">
        <v>53</v>
      </c>
      <c r="F338" s="1022">
        <v>60</v>
      </c>
    </row>
    <row r="339" spans="2:10" ht="16.5" customHeight="1">
      <c r="B339" s="963" t="s">
        <v>1146</v>
      </c>
      <c r="C339" s="949"/>
      <c r="D339" s="949"/>
      <c r="E339" s="949"/>
      <c r="F339" s="802"/>
    </row>
    <row r="340" spans="2:10" ht="30.75" customHeight="1">
      <c r="B340" s="963"/>
      <c r="C340" s="949"/>
      <c r="D340" s="949"/>
      <c r="E340" s="949"/>
      <c r="F340" s="802"/>
    </row>
    <row r="341" spans="2:10" ht="16.5" customHeight="1">
      <c r="B341" s="929" t="s">
        <v>1147</v>
      </c>
      <c r="F341" s="802"/>
    </row>
    <row r="342" spans="2:10" ht="16.5" customHeight="1">
      <c r="B342" s="844" t="s">
        <v>1057</v>
      </c>
      <c r="C342" s="825">
        <v>1995</v>
      </c>
      <c r="D342" s="825">
        <v>2001</v>
      </c>
      <c r="E342" s="825">
        <v>2005</v>
      </c>
      <c r="F342" s="844">
        <v>2011</v>
      </c>
    </row>
    <row r="343" spans="2:10" ht="16.5" customHeight="1">
      <c r="B343" s="955" t="s">
        <v>992</v>
      </c>
      <c r="C343" s="1027"/>
      <c r="D343" s="1027"/>
      <c r="E343" s="1027"/>
      <c r="F343" s="1028"/>
    </row>
    <row r="344" spans="2:10">
      <c r="B344" s="902" t="s">
        <v>961</v>
      </c>
      <c r="C344" s="903">
        <v>27</v>
      </c>
      <c r="D344" s="903">
        <v>27.3</v>
      </c>
      <c r="E344" s="903">
        <v>26.7</v>
      </c>
      <c r="F344" s="903">
        <v>27.690258261592749</v>
      </c>
    </row>
    <row r="345" spans="2:10" s="957" customFormat="1" ht="12.75">
      <c r="B345" s="902" t="s">
        <v>962</v>
      </c>
      <c r="C345" s="903">
        <v>24.43</v>
      </c>
      <c r="D345" s="903">
        <v>25.2</v>
      </c>
      <c r="E345" s="903">
        <v>25.1</v>
      </c>
      <c r="F345" s="903">
        <v>26.12659149616195</v>
      </c>
    </row>
    <row r="346" spans="2:10">
      <c r="B346" s="955" t="s">
        <v>985</v>
      </c>
      <c r="C346" s="1029"/>
      <c r="D346" s="1029"/>
      <c r="E346" s="1029"/>
      <c r="F346" s="1029"/>
    </row>
    <row r="347" spans="2:10">
      <c r="B347" s="902" t="s">
        <v>961</v>
      </c>
      <c r="C347" s="903">
        <v>25.292225434423901</v>
      </c>
      <c r="D347" s="903">
        <v>25.943443690395949</v>
      </c>
      <c r="E347" s="903">
        <v>26.12103946905648</v>
      </c>
      <c r="F347" s="903">
        <v>26.661874811388511</v>
      </c>
    </row>
    <row r="348" spans="2:10">
      <c r="B348" s="902" t="s">
        <v>962</v>
      </c>
      <c r="C348" s="903">
        <v>23.706246469858943</v>
      </c>
      <c r="D348" s="903">
        <v>24.629873368384491</v>
      </c>
      <c r="E348" s="903">
        <v>25.175383910643774</v>
      </c>
      <c r="F348" s="903">
        <v>25.709402443973023</v>
      </c>
    </row>
    <row r="349" spans="2:10">
      <c r="B349" s="955" t="s">
        <v>986</v>
      </c>
      <c r="C349" s="1029"/>
      <c r="D349" s="1029"/>
      <c r="E349" s="1029"/>
      <c r="F349" s="1029"/>
    </row>
    <row r="350" spans="2:10">
      <c r="B350" s="902" t="s">
        <v>961</v>
      </c>
      <c r="C350" s="903">
        <v>27.152625835168305</v>
      </c>
      <c r="D350" s="903">
        <v>27.489279144270498</v>
      </c>
      <c r="E350" s="903">
        <v>26.791884462013154</v>
      </c>
      <c r="F350" s="903">
        <v>27.812571410078398</v>
      </c>
    </row>
    <row r="351" spans="2:10">
      <c r="B351" s="902" t="s">
        <v>962</v>
      </c>
      <c r="C351" s="903">
        <v>24.525790244522288</v>
      </c>
      <c r="D351" s="903">
        <v>25.325758416004692</v>
      </c>
      <c r="E351" s="903">
        <v>25.063124131792033</v>
      </c>
      <c r="F351" s="903">
        <v>26.253929250148804</v>
      </c>
      <c r="J351" s="1030"/>
    </row>
    <row r="352" spans="2:10">
      <c r="B352" s="928" t="s">
        <v>1065</v>
      </c>
      <c r="C352" s="1031"/>
      <c r="D352" s="1031"/>
      <c r="E352" s="1031"/>
      <c r="F352" s="1031"/>
      <c r="I352" s="948"/>
    </row>
    <row r="353" spans="2:9">
      <c r="B353" s="2638" t="s">
        <v>1148</v>
      </c>
      <c r="C353" s="2638"/>
      <c r="D353" s="2638"/>
      <c r="E353" s="2638"/>
      <c r="F353" s="2638"/>
      <c r="I353" s="948"/>
    </row>
    <row r="354" spans="2:9">
      <c r="B354" s="1032"/>
      <c r="C354" s="1032"/>
      <c r="D354" s="1032"/>
      <c r="E354" s="1032"/>
      <c r="F354" s="1032"/>
    </row>
    <row r="355" spans="2:9">
      <c r="B355" s="929" t="s">
        <v>1149</v>
      </c>
      <c r="C355" s="930"/>
      <c r="D355" s="930"/>
      <c r="E355" s="930"/>
      <c r="F355" s="930"/>
    </row>
    <row r="356" spans="2:9">
      <c r="B356" s="844" t="s">
        <v>1057</v>
      </c>
      <c r="C356" s="898" t="s">
        <v>1150</v>
      </c>
      <c r="D356" s="899" t="s">
        <v>238</v>
      </c>
      <c r="E356" s="898" t="s">
        <v>239</v>
      </c>
      <c r="F356" s="899" t="s">
        <v>457</v>
      </c>
    </row>
    <row r="357" spans="2:9">
      <c r="B357" s="908" t="s">
        <v>1049</v>
      </c>
      <c r="C357" s="1033">
        <v>2.6915615678204672</v>
      </c>
      <c r="D357" s="1033">
        <v>2.4621067574374553</v>
      </c>
      <c r="E357" s="1033">
        <v>3.8030681046732937</v>
      </c>
      <c r="F357" s="1033">
        <v>1.1433585492641292</v>
      </c>
    </row>
    <row r="358" spans="2:9">
      <c r="B358" s="995" t="s">
        <v>1151</v>
      </c>
      <c r="C358" s="1034">
        <v>15.547725024727992</v>
      </c>
      <c r="D358" s="1034">
        <v>14.301086751164377</v>
      </c>
      <c r="E358" s="1034">
        <v>17.454014533951266</v>
      </c>
      <c r="F358" s="1034">
        <v>14.110086616373289</v>
      </c>
    </row>
    <row r="359" spans="2:9">
      <c r="B359" s="995" t="s">
        <v>1152</v>
      </c>
      <c r="C359" s="1035">
        <v>14.79241236259989</v>
      </c>
      <c r="D359" s="1034">
        <v>13.282084508028788</v>
      </c>
      <c r="E359" s="1034">
        <v>16.226766221092525</v>
      </c>
      <c r="F359" s="1034">
        <v>19.281332164767747</v>
      </c>
    </row>
    <row r="360" spans="2:9">
      <c r="B360" s="995" t="s">
        <v>1153</v>
      </c>
      <c r="C360" s="1035">
        <v>1.7174952056203794</v>
      </c>
      <c r="D360" s="1034">
        <v>1.8671659187525069</v>
      </c>
      <c r="E360" s="1034">
        <v>2.2116168082877432</v>
      </c>
      <c r="F360" s="1034">
        <v>0.30115784435517268</v>
      </c>
    </row>
    <row r="361" spans="2:9">
      <c r="B361" s="995" t="s">
        <v>1154</v>
      </c>
      <c r="C361" s="1035">
        <v>6.2778160156565743</v>
      </c>
      <c r="D361" s="1034">
        <v>6.1257993289937769</v>
      </c>
      <c r="E361" s="1034">
        <v>6.9550288186962383</v>
      </c>
      <c r="F361" s="1034">
        <v>3.9690414764834294</v>
      </c>
    </row>
    <row r="362" spans="2:9">
      <c r="B362" s="928" t="s">
        <v>1065</v>
      </c>
      <c r="C362" s="1036"/>
      <c r="D362" s="1036"/>
      <c r="E362" s="1037"/>
      <c r="F362" s="1037"/>
    </row>
    <row r="363" spans="2:9">
      <c r="B363" s="1032"/>
      <c r="C363" s="1032"/>
      <c r="D363" s="1032"/>
      <c r="E363" s="1032"/>
      <c r="F363" s="1032"/>
    </row>
    <row r="364" spans="2:9" ht="27.75" customHeight="1">
      <c r="B364" s="2639" t="s">
        <v>1155</v>
      </c>
      <c r="C364" s="2639"/>
      <c r="D364" s="2639"/>
      <c r="E364" s="2639"/>
      <c r="F364" s="2639"/>
    </row>
    <row r="365" spans="2:9">
      <c r="B365" s="844" t="s">
        <v>1057</v>
      </c>
      <c r="C365" s="898" t="s">
        <v>1150</v>
      </c>
      <c r="D365" s="899" t="s">
        <v>238</v>
      </c>
      <c r="E365" s="898" t="s">
        <v>239</v>
      </c>
      <c r="F365" s="899" t="s">
        <v>457</v>
      </c>
    </row>
    <row r="366" spans="2:9">
      <c r="B366" s="908" t="s">
        <v>1049</v>
      </c>
      <c r="C366" s="1033">
        <v>3.2575148836699661</v>
      </c>
      <c r="D366" s="1033">
        <v>2.9766600692954657</v>
      </c>
      <c r="E366" s="1033">
        <v>4.8320199538090174</v>
      </c>
      <c r="F366" s="1033">
        <v>1.2390264517740168</v>
      </c>
    </row>
    <row r="367" spans="2:9">
      <c r="B367" s="995" t="s">
        <v>1151</v>
      </c>
      <c r="C367" s="1034">
        <v>25.246839663566682</v>
      </c>
      <c r="D367" s="1034">
        <v>23.14513234336156</v>
      </c>
      <c r="E367" s="1034">
        <v>29.170363797692989</v>
      </c>
      <c r="F367" s="1034">
        <v>19.909323871476442</v>
      </c>
    </row>
    <row r="368" spans="2:9">
      <c r="B368" s="995" t="s">
        <v>1152</v>
      </c>
      <c r="C368" s="1035">
        <v>23.91889630835222</v>
      </c>
      <c r="D368" s="1034">
        <v>21.279580299906016</v>
      </c>
      <c r="E368" s="1034">
        <v>26.491293071507965</v>
      </c>
      <c r="F368" s="1034">
        <v>31.848158275695678</v>
      </c>
    </row>
    <row r="369" spans="2:6">
      <c r="B369" s="995" t="s">
        <v>1153</v>
      </c>
      <c r="C369" s="1035">
        <v>1.8708057638268114</v>
      </c>
      <c r="D369" s="1034">
        <v>2.0517709477523782</v>
      </c>
      <c r="E369" s="1034">
        <v>2.4472107101456961</v>
      </c>
      <c r="F369" s="1034">
        <v>0.30892120302742782</v>
      </c>
    </row>
    <row r="370" spans="2:6">
      <c r="B370" s="995" t="s">
        <v>1154</v>
      </c>
      <c r="C370" s="1035">
        <v>8.2070626208804569</v>
      </c>
      <c r="D370" s="1034">
        <v>8.0050587849547981</v>
      </c>
      <c r="E370" s="1034">
        <v>9.0009409044018458</v>
      </c>
      <c r="F370" s="1034">
        <v>5.6662574369628862</v>
      </c>
    </row>
    <row r="371" spans="2:6">
      <c r="B371" s="928" t="s">
        <v>1065</v>
      </c>
      <c r="C371" s="1036"/>
      <c r="D371" s="1036"/>
      <c r="E371" s="1037"/>
      <c r="F371" s="1037"/>
    </row>
    <row r="372" spans="2:6">
      <c r="B372" s="1032"/>
      <c r="C372" s="1032"/>
      <c r="D372" s="1032"/>
      <c r="E372" s="1032"/>
      <c r="F372" s="1032"/>
    </row>
    <row r="373" spans="2:6">
      <c r="B373" s="2637" t="s">
        <v>1156</v>
      </c>
      <c r="C373" s="2637"/>
      <c r="D373" s="2637"/>
      <c r="E373" s="2637"/>
      <c r="F373" s="2637"/>
    </row>
    <row r="374" spans="2:6">
      <c r="B374" s="844" t="s">
        <v>1145</v>
      </c>
      <c r="C374" s="826">
        <v>2005</v>
      </c>
      <c r="D374" s="826">
        <v>2009</v>
      </c>
      <c r="E374" s="826">
        <v>2010</v>
      </c>
      <c r="F374" s="826">
        <v>2011</v>
      </c>
    </row>
    <row r="375" spans="2:6">
      <c r="B375" s="1019" t="s">
        <v>75</v>
      </c>
      <c r="C375" s="1020">
        <f>C377+C380</f>
        <v>1804</v>
      </c>
      <c r="D375" s="1020">
        <v>1779</v>
      </c>
      <c r="E375" s="1020">
        <v>1769</v>
      </c>
      <c r="F375" s="1020">
        <v>1803</v>
      </c>
    </row>
    <row r="376" spans="2:6">
      <c r="B376" s="1021" t="s">
        <v>985</v>
      </c>
      <c r="C376" s="1022"/>
      <c r="D376" s="1022"/>
      <c r="E376" s="1022"/>
      <c r="F376" s="1022"/>
    </row>
    <row r="377" spans="2:6">
      <c r="B377" s="920" t="s">
        <v>961</v>
      </c>
      <c r="C377" s="1022">
        <v>1177</v>
      </c>
      <c r="D377" s="1022">
        <v>1097</v>
      </c>
      <c r="E377" s="1022">
        <v>1091</v>
      </c>
      <c r="F377" s="1022">
        <v>1136</v>
      </c>
    </row>
    <row r="378" spans="2:6">
      <c r="B378" s="920" t="s">
        <v>962</v>
      </c>
      <c r="C378" s="1022">
        <v>839</v>
      </c>
      <c r="D378" s="1022">
        <v>884</v>
      </c>
      <c r="E378" s="1022">
        <v>820</v>
      </c>
      <c r="F378" s="1022">
        <v>897</v>
      </c>
    </row>
    <row r="379" spans="2:6" s="957" customFormat="1" ht="15" customHeight="1">
      <c r="B379" s="1021" t="s">
        <v>986</v>
      </c>
      <c r="C379" s="1022"/>
      <c r="D379" s="1022"/>
      <c r="E379" s="1022"/>
      <c r="F379" s="1022"/>
    </row>
    <row r="380" spans="2:6">
      <c r="B380" s="920" t="s">
        <v>961</v>
      </c>
      <c r="C380" s="1022">
        <v>627</v>
      </c>
      <c r="D380" s="1022">
        <v>682</v>
      </c>
      <c r="E380" s="1022">
        <v>678</v>
      </c>
      <c r="F380" s="1022">
        <v>667</v>
      </c>
    </row>
    <row r="381" spans="2:6">
      <c r="B381" s="920" t="s">
        <v>962</v>
      </c>
      <c r="C381" s="1022">
        <v>965</v>
      </c>
      <c r="D381" s="1022">
        <v>895</v>
      </c>
      <c r="E381" s="1022">
        <v>949</v>
      </c>
      <c r="F381" s="1022">
        <v>906</v>
      </c>
    </row>
    <row r="382" spans="2:6">
      <c r="B382" s="920"/>
      <c r="C382" s="1023"/>
      <c r="D382" s="1023"/>
      <c r="E382" s="1024"/>
      <c r="F382" s="1024"/>
    </row>
    <row r="383" spans="2:6">
      <c r="B383" s="1019" t="s">
        <v>238</v>
      </c>
      <c r="C383" s="1020">
        <f>C385+C388</f>
        <v>1177</v>
      </c>
      <c r="D383" s="1020">
        <v>1156</v>
      </c>
      <c r="E383" s="1020">
        <v>1201</v>
      </c>
      <c r="F383" s="1020">
        <v>1170</v>
      </c>
    </row>
    <row r="384" spans="2:6">
      <c r="B384" s="1021" t="s">
        <v>985</v>
      </c>
      <c r="C384" s="1023"/>
      <c r="D384" s="1023"/>
      <c r="E384" s="1024"/>
      <c r="F384" s="1024"/>
    </row>
    <row r="385" spans="2:6">
      <c r="B385" s="920" t="s">
        <v>961</v>
      </c>
      <c r="C385" s="1022">
        <v>713</v>
      </c>
      <c r="D385" s="1022">
        <v>677</v>
      </c>
      <c r="E385" s="1022">
        <v>707</v>
      </c>
      <c r="F385" s="1022">
        <v>684</v>
      </c>
    </row>
    <row r="386" spans="2:6">
      <c r="B386" s="920" t="s">
        <v>962</v>
      </c>
      <c r="C386" s="1022">
        <v>473</v>
      </c>
      <c r="D386" s="1022">
        <v>537</v>
      </c>
      <c r="E386" s="1022">
        <v>529</v>
      </c>
      <c r="F386" s="1022">
        <v>538</v>
      </c>
    </row>
    <row r="387" spans="2:6">
      <c r="B387" s="1021" t="s">
        <v>986</v>
      </c>
      <c r="C387" s="1022"/>
      <c r="D387" s="1022"/>
      <c r="E387" s="1022"/>
      <c r="F387" s="1022"/>
    </row>
    <row r="388" spans="2:6" s="957" customFormat="1" ht="20.25" customHeight="1">
      <c r="B388" s="920" t="s">
        <v>961</v>
      </c>
      <c r="C388" s="1022">
        <v>464</v>
      </c>
      <c r="D388" s="1022">
        <v>479</v>
      </c>
      <c r="E388" s="1022">
        <v>494</v>
      </c>
      <c r="F388" s="1022">
        <v>486</v>
      </c>
    </row>
    <row r="389" spans="2:6">
      <c r="B389" s="920" t="s">
        <v>962</v>
      </c>
      <c r="C389" s="1022">
        <v>704</v>
      </c>
      <c r="D389" s="1022">
        <v>619</v>
      </c>
      <c r="E389" s="1022">
        <v>672</v>
      </c>
      <c r="F389" s="1022">
        <v>632</v>
      </c>
    </row>
    <row r="390" spans="2:6">
      <c r="B390" s="920"/>
      <c r="C390" s="1023"/>
      <c r="D390" s="1023"/>
      <c r="E390" s="1024"/>
      <c r="F390" s="1024"/>
    </row>
    <row r="391" spans="2:6">
      <c r="B391" s="1019" t="s">
        <v>239</v>
      </c>
      <c r="C391" s="1020">
        <f>C393+C396</f>
        <v>571</v>
      </c>
      <c r="D391" s="1020">
        <v>554</v>
      </c>
      <c r="E391" s="1020">
        <v>512</v>
      </c>
      <c r="F391" s="1020">
        <v>583</v>
      </c>
    </row>
    <row r="392" spans="2:6">
      <c r="B392" s="1021" t="s">
        <v>985</v>
      </c>
      <c r="C392" s="1023"/>
      <c r="D392" s="1023"/>
      <c r="E392" s="1024"/>
      <c r="F392" s="1024"/>
    </row>
    <row r="393" spans="2:6">
      <c r="B393" s="920" t="s">
        <v>961</v>
      </c>
      <c r="C393" s="1022">
        <v>421</v>
      </c>
      <c r="D393" s="1022">
        <v>373</v>
      </c>
      <c r="E393" s="1022">
        <v>346</v>
      </c>
      <c r="F393" s="1022">
        <v>419</v>
      </c>
    </row>
    <row r="394" spans="2:6">
      <c r="B394" s="920" t="s">
        <v>962</v>
      </c>
      <c r="C394" s="1022">
        <v>331</v>
      </c>
      <c r="D394" s="1022">
        <v>304</v>
      </c>
      <c r="E394" s="1022">
        <v>256</v>
      </c>
      <c r="F394" s="1022">
        <v>327</v>
      </c>
    </row>
    <row r="395" spans="2:6">
      <c r="B395" s="1021" t="s">
        <v>986</v>
      </c>
      <c r="C395" s="1022"/>
      <c r="D395" s="1022"/>
      <c r="E395" s="1022"/>
      <c r="F395" s="1022"/>
    </row>
    <row r="396" spans="2:6">
      <c r="B396" s="920" t="s">
        <v>961</v>
      </c>
      <c r="C396" s="1022">
        <v>150</v>
      </c>
      <c r="D396" s="1022">
        <v>181</v>
      </c>
      <c r="E396" s="1022">
        <v>166</v>
      </c>
      <c r="F396" s="1022">
        <v>164</v>
      </c>
    </row>
    <row r="397" spans="2:6">
      <c r="B397" s="920" t="s">
        <v>962</v>
      </c>
      <c r="C397" s="1022">
        <v>240</v>
      </c>
      <c r="D397" s="1022">
        <v>250</v>
      </c>
      <c r="E397" s="1022">
        <v>256</v>
      </c>
      <c r="F397" s="1022">
        <v>256</v>
      </c>
    </row>
    <row r="398" spans="2:6" ht="15" customHeight="1">
      <c r="B398" s="920"/>
      <c r="C398" s="1023"/>
      <c r="D398" s="1023"/>
      <c r="E398" s="1023"/>
      <c r="F398" s="1023"/>
    </row>
    <row r="399" spans="2:6" ht="13.5" customHeight="1">
      <c r="B399" s="1019" t="s">
        <v>119</v>
      </c>
      <c r="C399" s="1020">
        <f>C401+C404</f>
        <v>56</v>
      </c>
      <c r="D399" s="1020">
        <v>69</v>
      </c>
      <c r="E399" s="1020">
        <v>56</v>
      </c>
      <c r="F399" s="1020">
        <v>50</v>
      </c>
    </row>
    <row r="400" spans="2:6" ht="13.5" customHeight="1">
      <c r="B400" s="1021" t="s">
        <v>985</v>
      </c>
      <c r="C400" s="1023"/>
      <c r="D400" s="1023"/>
      <c r="E400" s="1026"/>
      <c r="F400" s="1026"/>
    </row>
    <row r="401" spans="2:6" s="957" customFormat="1" ht="18" customHeight="1">
      <c r="B401" s="920" t="s">
        <v>961</v>
      </c>
      <c r="C401" s="1022">
        <v>43</v>
      </c>
      <c r="D401" s="1022">
        <v>47</v>
      </c>
      <c r="E401" s="1022">
        <v>38</v>
      </c>
      <c r="F401" s="1022">
        <v>33</v>
      </c>
    </row>
    <row r="402" spans="2:6">
      <c r="B402" s="920" t="s">
        <v>962</v>
      </c>
      <c r="C402" s="1022">
        <v>35</v>
      </c>
      <c r="D402" s="1022">
        <v>43</v>
      </c>
      <c r="E402" s="1022">
        <v>35</v>
      </c>
      <c r="F402" s="1022">
        <v>32</v>
      </c>
    </row>
    <row r="403" spans="2:6">
      <c r="B403" s="1021" t="s">
        <v>986</v>
      </c>
      <c r="C403" s="1022"/>
      <c r="D403" s="1022"/>
      <c r="E403" s="1022"/>
      <c r="F403" s="1022"/>
    </row>
    <row r="404" spans="2:6">
      <c r="B404" s="920" t="s">
        <v>961</v>
      </c>
      <c r="C404" s="1022">
        <v>13</v>
      </c>
      <c r="D404" s="1022">
        <v>22</v>
      </c>
      <c r="E404" s="1022">
        <v>18</v>
      </c>
      <c r="F404" s="1022">
        <v>17</v>
      </c>
    </row>
    <row r="405" spans="2:6">
      <c r="B405" s="920" t="s">
        <v>962</v>
      </c>
      <c r="C405" s="1022">
        <v>21</v>
      </c>
      <c r="D405" s="1022">
        <v>26</v>
      </c>
      <c r="E405" s="1022">
        <v>21</v>
      </c>
      <c r="F405" s="1022">
        <v>18</v>
      </c>
    </row>
    <row r="406" spans="2:6">
      <c r="B406" s="963" t="s">
        <v>1157</v>
      </c>
      <c r="C406" s="949"/>
      <c r="D406" s="949"/>
      <c r="E406" s="949"/>
      <c r="F406" s="1038"/>
    </row>
    <row r="407" spans="2:6">
      <c r="F407" s="1038"/>
    </row>
    <row r="408" spans="2:6">
      <c r="B408" s="929" t="s">
        <v>1158</v>
      </c>
      <c r="C408" s="930"/>
      <c r="D408" s="930"/>
      <c r="E408" s="930"/>
      <c r="F408" s="930"/>
    </row>
    <row r="409" spans="2:6">
      <c r="B409" s="844" t="s">
        <v>1057</v>
      </c>
      <c r="C409" s="898" t="s">
        <v>1150</v>
      </c>
      <c r="D409" s="899" t="s">
        <v>238</v>
      </c>
      <c r="E409" s="898" t="s">
        <v>239</v>
      </c>
      <c r="F409" s="899" t="s">
        <v>457</v>
      </c>
    </row>
    <row r="410" spans="2:6">
      <c r="B410" s="908" t="s">
        <v>1049</v>
      </c>
      <c r="C410" s="1033">
        <v>0.85019017287671717</v>
      </c>
      <c r="D410" s="1033">
        <v>0.89295254376993882</v>
      </c>
      <c r="E410" s="1033">
        <v>0.99693736736714478</v>
      </c>
      <c r="F410" s="1033">
        <v>0.22158111419847465</v>
      </c>
    </row>
    <row r="411" spans="2:6">
      <c r="B411" s="995" t="s">
        <v>1151</v>
      </c>
      <c r="C411" s="1034">
        <v>5.016249823371485</v>
      </c>
      <c r="D411" s="1034">
        <v>5.618577448475838</v>
      </c>
      <c r="E411" s="1034">
        <v>4.6344943534382645</v>
      </c>
      <c r="F411" s="1034">
        <v>2.3051131601005865</v>
      </c>
    </row>
    <row r="412" spans="2:6">
      <c r="B412" s="995" t="s">
        <v>1152</v>
      </c>
      <c r="C412" s="1035">
        <v>4.219012365421972</v>
      </c>
      <c r="D412" s="1034">
        <v>4.7104558110214167</v>
      </c>
      <c r="E412" s="1034">
        <v>3.7105961918162631</v>
      </c>
      <c r="F412" s="1034">
        <v>3.1161748953159996</v>
      </c>
    </row>
    <row r="413" spans="2:6">
      <c r="B413" s="995" t="s">
        <v>1153</v>
      </c>
      <c r="C413" s="1035">
        <v>0.52380855150836447</v>
      </c>
      <c r="D413" s="1034">
        <v>0.61107248250082036</v>
      </c>
      <c r="E413" s="1034">
        <v>0.56146309064890076</v>
      </c>
      <c r="F413" s="1034">
        <v>9.1422917036391702E-2</v>
      </c>
    </row>
    <row r="414" spans="2:6">
      <c r="B414" s="995" t="s">
        <v>1154</v>
      </c>
      <c r="C414" s="1035">
        <v>2.2191577488040797</v>
      </c>
      <c r="D414" s="1034">
        <v>2.2653628881943049</v>
      </c>
      <c r="E414" s="1034">
        <v>2.2424274276904752</v>
      </c>
      <c r="F414" s="1034">
        <v>1.1907124429450289</v>
      </c>
    </row>
    <row r="415" spans="2:6">
      <c r="B415" s="928" t="s">
        <v>1065</v>
      </c>
      <c r="C415" s="1036"/>
      <c r="D415" s="1036"/>
      <c r="E415" s="1037"/>
      <c r="F415" s="1037"/>
    </row>
    <row r="416" spans="2:6">
      <c r="B416" s="930"/>
      <c r="C416" s="930"/>
      <c r="D416" s="930"/>
      <c r="E416" s="930"/>
      <c r="F416" s="930"/>
    </row>
    <row r="417" spans="2:6" ht="30.75" customHeight="1">
      <c r="B417" s="2640" t="s">
        <v>1159</v>
      </c>
      <c r="C417" s="2640"/>
      <c r="D417" s="2640"/>
      <c r="E417" s="2640"/>
      <c r="F417" s="2640"/>
    </row>
    <row r="418" spans="2:6">
      <c r="B418" s="844" t="s">
        <v>1057</v>
      </c>
      <c r="C418" s="898" t="s">
        <v>1150</v>
      </c>
      <c r="D418" s="899" t="s">
        <v>238</v>
      </c>
      <c r="E418" s="898" t="s">
        <v>239</v>
      </c>
      <c r="F418" s="899" t="s">
        <v>119</v>
      </c>
    </row>
    <row r="419" spans="2:6">
      <c r="B419" s="908" t="s">
        <v>1049</v>
      </c>
      <c r="C419" s="1033">
        <v>1.028959238832682</v>
      </c>
      <c r="D419" s="1033">
        <v>1.0795698329434888</v>
      </c>
      <c r="E419" s="1033">
        <v>1.2666671012008353</v>
      </c>
      <c r="F419" s="1033">
        <v>0.24012140538256144</v>
      </c>
    </row>
    <row r="420" spans="2:6">
      <c r="B420" s="995" t="s">
        <v>1151</v>
      </c>
      <c r="C420" s="1034">
        <v>8.1455296386855309</v>
      </c>
      <c r="D420" s="1034">
        <v>9.0932053548875977</v>
      </c>
      <c r="E420" s="1034">
        <v>7.745489500147885</v>
      </c>
      <c r="F420" s="1034">
        <v>3.252513305736251</v>
      </c>
    </row>
    <row r="421" spans="2:6">
      <c r="B421" s="995" t="s">
        <v>1152</v>
      </c>
      <c r="C421" s="1035">
        <v>6.822019074274067</v>
      </c>
      <c r="D421" s="1034">
        <v>7.5467463423529573</v>
      </c>
      <c r="E421" s="1034">
        <v>6.0577991848832902</v>
      </c>
      <c r="F421" s="1034">
        <v>5.1471770950619273</v>
      </c>
    </row>
    <row r="422" spans="2:6">
      <c r="B422" s="995" t="s">
        <v>1153</v>
      </c>
      <c r="C422" s="1035">
        <v>0.57056581823158814</v>
      </c>
      <c r="D422" s="1034">
        <v>0.67148867380986921</v>
      </c>
      <c r="E422" s="1034">
        <v>0.62127330721965046</v>
      </c>
      <c r="F422" s="1034">
        <v>9.3779650919040572E-2</v>
      </c>
    </row>
    <row r="423" spans="2:6">
      <c r="B423" s="995" t="s">
        <v>1154</v>
      </c>
      <c r="C423" s="1035">
        <v>2.9011309927888003</v>
      </c>
      <c r="D423" s="1034">
        <v>2.9603260105859759</v>
      </c>
      <c r="E423" s="1034">
        <v>2.9020665888247761</v>
      </c>
      <c r="F423" s="1034">
        <v>1.6998772310888657</v>
      </c>
    </row>
    <row r="424" spans="2:6">
      <c r="B424" s="928" t="s">
        <v>1065</v>
      </c>
      <c r="C424" s="1036"/>
      <c r="D424" s="1036"/>
      <c r="E424" s="1037"/>
      <c r="F424" s="1037"/>
    </row>
    <row r="425" spans="2:6">
      <c r="B425" s="1039"/>
      <c r="C425" s="930"/>
      <c r="D425" s="930"/>
      <c r="E425" s="930"/>
      <c r="F425" s="930"/>
    </row>
    <row r="426" spans="2:6">
      <c r="F426" s="1038"/>
    </row>
  </sheetData>
  <protectedRanges>
    <protectedRange sqref="C176:F178 D183:F185 C182:F182 D179:F181" name="All_6_3_1_1_2"/>
  </protectedRanges>
  <mergeCells count="17">
    <mergeCell ref="B288:F288"/>
    <mergeCell ref="B2:F2"/>
    <mergeCell ref="B59:F59"/>
    <mergeCell ref="B81:F81"/>
    <mergeCell ref="B95:F95"/>
    <mergeCell ref="B133:F134"/>
    <mergeCell ref="B152:F153"/>
    <mergeCell ref="G152:H153"/>
    <mergeCell ref="B172:B173"/>
    <mergeCell ref="B189:F190"/>
    <mergeCell ref="B205:F206"/>
    <mergeCell ref="B274:E275"/>
    <mergeCell ref="B306:F306"/>
    <mergeCell ref="B353:F353"/>
    <mergeCell ref="B364:F364"/>
    <mergeCell ref="B373:F373"/>
    <mergeCell ref="B417:F417"/>
  </mergeCells>
  <pageMargins left="0.7" right="0.7" top="0.75" bottom="0.56999999999999995" header="0.3" footer="0.3"/>
  <pageSetup paperSize="9" scale="85" orientation="portrait" r:id="rId1"/>
  <headerFooter>
    <oddFooter>&amp;C&amp;P</oddFooter>
  </headerFooter>
  <rowBreaks count="13" manualBreakCount="13">
    <brk id="20" max="5" man="1"/>
    <brk id="50" max="5" man="1"/>
    <brk id="66" max="5" man="1"/>
    <brk id="108" max="5" man="1"/>
    <brk id="130" max="5" man="1"/>
    <brk id="170" max="5" man="1"/>
    <brk id="188" max="5" man="1"/>
    <brk id="204" max="5" man="1"/>
    <brk id="252" max="5" man="1"/>
    <brk id="285" max="5" man="1"/>
    <brk id="304" max="5" man="1"/>
    <brk id="354" max="5" man="1"/>
    <brk id="372"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B1:E175"/>
  <sheetViews>
    <sheetView rightToLeft="1" view="pageBreakPreview" zoomScale="112" zoomScaleSheetLayoutView="112" workbookViewId="0">
      <selection activeCell="A5" sqref="A5:XFD5"/>
    </sheetView>
  </sheetViews>
  <sheetFormatPr defaultRowHeight="18.75"/>
  <cols>
    <col min="1" max="1" width="18" style="1041" customWidth="1"/>
    <col min="2" max="16384" width="9.140625" style="1041"/>
  </cols>
  <sheetData>
    <row r="1" spans="2:5">
      <c r="B1" s="1040" t="s">
        <v>1160</v>
      </c>
      <c r="C1" s="10"/>
      <c r="D1" s="6"/>
      <c r="E1" s="5"/>
    </row>
    <row r="2" spans="2:5">
      <c r="B2" s="19" t="s">
        <v>1161</v>
      </c>
      <c r="C2" s="10"/>
      <c r="D2" s="6"/>
      <c r="E2" s="5"/>
    </row>
    <row r="3" spans="2:5">
      <c r="B3" s="19" t="s">
        <v>1162</v>
      </c>
      <c r="C3" s="10"/>
      <c r="D3" s="6"/>
      <c r="E3" s="5"/>
    </row>
    <row r="4" spans="2:5">
      <c r="B4" s="19" t="s">
        <v>1163</v>
      </c>
      <c r="C4" s="10"/>
      <c r="D4" s="6"/>
      <c r="E4" s="5"/>
    </row>
    <row r="5" spans="2:5">
      <c r="B5" s="19" t="s">
        <v>1164</v>
      </c>
      <c r="C5" s="10"/>
      <c r="D5" s="6"/>
      <c r="E5" s="6"/>
    </row>
    <row r="6" spans="2:5">
      <c r="B6" s="19"/>
      <c r="C6" s="10"/>
      <c r="D6" s="6"/>
      <c r="E6" s="6"/>
    </row>
    <row r="55" spans="2:3">
      <c r="B55" s="1042"/>
      <c r="C55" s="1043"/>
    </row>
    <row r="56" spans="2:3">
      <c r="B56" s="1042"/>
      <c r="C56" s="1043"/>
    </row>
    <row r="57" spans="2:3">
      <c r="B57" s="1044"/>
      <c r="C57" s="1045"/>
    </row>
    <row r="58" spans="2:3">
      <c r="B58" s="1046"/>
      <c r="C58" s="1045"/>
    </row>
    <row r="59" spans="2:3">
      <c r="B59" s="1046"/>
      <c r="C59" s="1045"/>
    </row>
    <row r="60" spans="2:3">
      <c r="B60" s="1046"/>
      <c r="C60" s="1045"/>
    </row>
    <row r="61" spans="2:3">
      <c r="B61" s="1046"/>
      <c r="C61" s="1045"/>
    </row>
    <row r="62" spans="2:3">
      <c r="B62" s="1046"/>
      <c r="C62" s="1045"/>
    </row>
    <row r="63" spans="2:3">
      <c r="B63" s="1046"/>
      <c r="C63" s="1045"/>
    </row>
    <row r="69" spans="2:2">
      <c r="B69" s="1044" t="s">
        <v>189</v>
      </c>
    </row>
    <row r="70" spans="2:2">
      <c r="B70" s="1046" t="s">
        <v>204</v>
      </c>
    </row>
    <row r="71" spans="2:2">
      <c r="B71" s="1046" t="s">
        <v>190</v>
      </c>
    </row>
    <row r="72" spans="2:2">
      <c r="B72" s="1046" t="s">
        <v>205</v>
      </c>
    </row>
    <row r="73" spans="2:2">
      <c r="B73" s="1046" t="s">
        <v>191</v>
      </c>
    </row>
    <row r="74" spans="2:2">
      <c r="B74" s="1046" t="s">
        <v>192</v>
      </c>
    </row>
    <row r="75" spans="2:2">
      <c r="B75" s="1046" t="s">
        <v>193</v>
      </c>
    </row>
    <row r="76" spans="2:2">
      <c r="B76" s="1046" t="s">
        <v>194</v>
      </c>
    </row>
    <row r="77" spans="2:2">
      <c r="B77" s="1046" t="s">
        <v>195</v>
      </c>
    </row>
    <row r="78" spans="2:2">
      <c r="B78" s="1046" t="s">
        <v>228</v>
      </c>
    </row>
    <row r="79" spans="2:2">
      <c r="B79" s="1046" t="s">
        <v>196</v>
      </c>
    </row>
    <row r="80" spans="2:2">
      <c r="B80" s="1046" t="s">
        <v>197</v>
      </c>
    </row>
    <row r="85" spans="2:3">
      <c r="B85" s="1047" t="s">
        <v>188</v>
      </c>
      <c r="C85" s="1047"/>
    </row>
    <row r="86" spans="2:3">
      <c r="B86" s="1048" t="s">
        <v>206</v>
      </c>
      <c r="C86" s="1047"/>
    </row>
    <row r="87" spans="2:3">
      <c r="B87" s="1048" t="s">
        <v>207</v>
      </c>
      <c r="C87" s="1047"/>
    </row>
    <row r="88" spans="2:3">
      <c r="B88" s="1048" t="s">
        <v>208</v>
      </c>
      <c r="C88" s="1047"/>
    </row>
    <row r="89" spans="2:3">
      <c r="B89" s="1048" t="s">
        <v>198</v>
      </c>
      <c r="C89" s="1047"/>
    </row>
    <row r="90" spans="2:3">
      <c r="B90" s="1047"/>
      <c r="C90" s="1047"/>
    </row>
    <row r="91" spans="2:3">
      <c r="B91" s="1047"/>
      <c r="C91" s="1047"/>
    </row>
    <row r="93" spans="2:3">
      <c r="B93" s="1047"/>
      <c r="C93" s="1047"/>
    </row>
    <row r="94" spans="2:3">
      <c r="B94" s="1047"/>
      <c r="C94" s="1047"/>
    </row>
    <row r="95" spans="2:3">
      <c r="B95" s="1047"/>
      <c r="C95" s="1047"/>
    </row>
    <row r="96" spans="2:3">
      <c r="B96" s="1047" t="s">
        <v>199</v>
      </c>
      <c r="C96" s="1047"/>
    </row>
    <row r="97" spans="2:3">
      <c r="B97" s="1048" t="s">
        <v>226</v>
      </c>
      <c r="C97" s="1047"/>
    </row>
    <row r="98" spans="2:3">
      <c r="B98" s="1048" t="s">
        <v>225</v>
      </c>
      <c r="C98" s="1047"/>
    </row>
    <row r="99" spans="2:3">
      <c r="B99" s="1048" t="s">
        <v>209</v>
      </c>
      <c r="C99" s="1047"/>
    </row>
    <row r="100" spans="2:3">
      <c r="B100" s="1048" t="s">
        <v>210</v>
      </c>
      <c r="C100" s="1047"/>
    </row>
    <row r="101" spans="2:3">
      <c r="B101" s="1048" t="s">
        <v>228</v>
      </c>
      <c r="C101" s="1047"/>
    </row>
    <row r="102" spans="2:3">
      <c r="B102" s="1048" t="s">
        <v>230</v>
      </c>
      <c r="C102" s="1047"/>
    </row>
    <row r="103" spans="2:3">
      <c r="B103" s="1048" t="s">
        <v>211</v>
      </c>
      <c r="C103" s="1047"/>
    </row>
    <row r="104" spans="2:3">
      <c r="B104" s="1047"/>
    </row>
    <row r="105" spans="2:3">
      <c r="B105" s="1047"/>
      <c r="C105" s="1047"/>
    </row>
    <row r="106" spans="2:3">
      <c r="B106" s="1047"/>
      <c r="C106" s="1047"/>
    </row>
    <row r="107" spans="2:3">
      <c r="B107" s="1047"/>
      <c r="C107" s="1047"/>
    </row>
    <row r="108" spans="2:3">
      <c r="B108" s="1047" t="s">
        <v>200</v>
      </c>
      <c r="C108" s="1047"/>
    </row>
    <row r="109" spans="2:3">
      <c r="B109" s="1048" t="s">
        <v>212</v>
      </c>
      <c r="C109" s="1047"/>
    </row>
    <row r="110" spans="2:3">
      <c r="B110" s="1048" t="s">
        <v>213</v>
      </c>
      <c r="C110" s="1047"/>
    </row>
    <row r="111" spans="2:3">
      <c r="B111" s="1048" t="s">
        <v>201</v>
      </c>
      <c r="C111" s="1047"/>
    </row>
    <row r="112" spans="2:3">
      <c r="B112" s="1048" t="s">
        <v>214</v>
      </c>
      <c r="C112" s="1047"/>
    </row>
    <row r="113" spans="2:3">
      <c r="C113" s="1047"/>
    </row>
    <row r="114" spans="2:3">
      <c r="C114" s="1047"/>
    </row>
    <row r="119" spans="2:3">
      <c r="B119" s="1043" t="s">
        <v>202</v>
      </c>
    </row>
    <row r="120" spans="2:3">
      <c r="B120" s="1042" t="s">
        <v>215</v>
      </c>
    </row>
    <row r="121" spans="2:3">
      <c r="B121" s="1042" t="s">
        <v>203</v>
      </c>
    </row>
    <row r="122" spans="2:3">
      <c r="B122" s="1042" t="s">
        <v>216</v>
      </c>
    </row>
    <row r="123" spans="2:3">
      <c r="B123" s="1042" t="s">
        <v>259</v>
      </c>
    </row>
    <row r="124" spans="2:3">
      <c r="B124" s="1042" t="s">
        <v>261</v>
      </c>
    </row>
    <row r="125" spans="2:3">
      <c r="B125" s="1042" t="s">
        <v>263</v>
      </c>
    </row>
    <row r="126" spans="2:3">
      <c r="B126" s="1042" t="s">
        <v>258</v>
      </c>
    </row>
    <row r="127" spans="2:3">
      <c r="B127" s="1042" t="s">
        <v>224</v>
      </c>
    </row>
    <row r="132" spans="2:5">
      <c r="B132" s="1047" t="s">
        <v>188</v>
      </c>
      <c r="C132" s="1047"/>
      <c r="D132" s="1047"/>
      <c r="E132" s="1047"/>
    </row>
    <row r="133" spans="2:5">
      <c r="B133" s="1048" t="s">
        <v>206</v>
      </c>
      <c r="C133" s="1047"/>
      <c r="D133" s="1047"/>
      <c r="E133" s="1047"/>
    </row>
    <row r="134" spans="2:5">
      <c r="B134" s="1048" t="s">
        <v>207</v>
      </c>
      <c r="C134" s="1047"/>
      <c r="D134" s="1047"/>
      <c r="E134" s="1047"/>
    </row>
    <row r="135" spans="2:5">
      <c r="B135" s="1048" t="s">
        <v>208</v>
      </c>
      <c r="C135" s="1047"/>
      <c r="D135" s="1047"/>
      <c r="E135" s="1047"/>
    </row>
    <row r="136" spans="2:5">
      <c r="B136" s="1048" t="s">
        <v>198</v>
      </c>
      <c r="C136" s="1047"/>
      <c r="D136" s="1047"/>
      <c r="E136" s="1047"/>
    </row>
    <row r="137" spans="2:5">
      <c r="B137" s="1047"/>
      <c r="C137" s="1047"/>
      <c r="D137" s="1047"/>
      <c r="E137" s="1047"/>
    </row>
    <row r="138" spans="2:5">
      <c r="B138" s="1047" t="s">
        <v>199</v>
      </c>
      <c r="C138" s="1047"/>
      <c r="D138" s="1047"/>
      <c r="E138" s="1047"/>
    </row>
    <row r="139" spans="2:5">
      <c r="B139" s="1048" t="s">
        <v>226</v>
      </c>
      <c r="C139" s="1047"/>
      <c r="D139" s="1047"/>
      <c r="E139" s="1047"/>
    </row>
    <row r="140" spans="2:5">
      <c r="B140" s="1048" t="s">
        <v>225</v>
      </c>
      <c r="C140" s="1047"/>
      <c r="D140" s="1047"/>
      <c r="E140" s="1047"/>
    </row>
    <row r="141" spans="2:5">
      <c r="B141" s="1048" t="s">
        <v>209</v>
      </c>
      <c r="C141" s="1047"/>
      <c r="D141" s="1047"/>
      <c r="E141" s="1047"/>
    </row>
    <row r="142" spans="2:5">
      <c r="B142" s="1048" t="s">
        <v>210</v>
      </c>
      <c r="C142" s="1047"/>
      <c r="D142" s="1047"/>
      <c r="E142" s="1047"/>
    </row>
    <row r="143" spans="2:5">
      <c r="B143" s="1048" t="s">
        <v>228</v>
      </c>
      <c r="C143" s="1047"/>
      <c r="D143" s="1047"/>
      <c r="E143" s="1047"/>
    </row>
    <row r="144" spans="2:5">
      <c r="B144" s="1048" t="s">
        <v>230</v>
      </c>
      <c r="C144" s="1047"/>
      <c r="D144" s="1047"/>
      <c r="E144" s="1047"/>
    </row>
    <row r="145" spans="2:5">
      <c r="B145" s="1048" t="s">
        <v>211</v>
      </c>
      <c r="C145" s="1047"/>
      <c r="D145" s="1047"/>
      <c r="E145" s="1047"/>
    </row>
    <row r="146" spans="2:5">
      <c r="B146" s="1047"/>
      <c r="C146" s="1047"/>
      <c r="D146" s="1047"/>
      <c r="E146" s="1047"/>
    </row>
    <row r="147" spans="2:5">
      <c r="B147" s="1047" t="s">
        <v>200</v>
      </c>
      <c r="C147" s="1047"/>
      <c r="D147" s="1047"/>
      <c r="E147" s="1047"/>
    </row>
    <row r="148" spans="2:5">
      <c r="B148" s="1048" t="s">
        <v>212</v>
      </c>
      <c r="C148" s="1047"/>
      <c r="D148" s="1047"/>
      <c r="E148" s="1047"/>
    </row>
    <row r="149" spans="2:5">
      <c r="B149" s="1048" t="s">
        <v>213</v>
      </c>
      <c r="C149" s="1047"/>
      <c r="D149" s="1047"/>
      <c r="E149" s="1047"/>
    </row>
    <row r="150" spans="2:5">
      <c r="B150" s="1048" t="s">
        <v>201</v>
      </c>
      <c r="C150" s="1047"/>
      <c r="D150" s="1047"/>
      <c r="E150" s="1047"/>
    </row>
    <row r="151" spans="2:5">
      <c r="B151" s="1048" t="s">
        <v>214</v>
      </c>
      <c r="C151" s="1047"/>
      <c r="D151" s="1047"/>
      <c r="E151" s="1047"/>
    </row>
    <row r="156" spans="2:5">
      <c r="B156" s="1044" t="s">
        <v>229</v>
      </c>
      <c r="C156" s="1045"/>
    </row>
    <row r="157" spans="2:5">
      <c r="B157" s="1046" t="s">
        <v>217</v>
      </c>
      <c r="C157" s="1045"/>
    </row>
    <row r="158" spans="2:5">
      <c r="B158" s="1046" t="s">
        <v>218</v>
      </c>
      <c r="C158" s="1045"/>
    </row>
    <row r="159" spans="2:5">
      <c r="B159" s="1046" t="s">
        <v>219</v>
      </c>
      <c r="C159" s="1045"/>
    </row>
    <row r="160" spans="2:5">
      <c r="B160" s="1046" t="s">
        <v>220</v>
      </c>
      <c r="C160" s="1045"/>
    </row>
    <row r="161" spans="2:3">
      <c r="B161" s="1046" t="s">
        <v>221</v>
      </c>
      <c r="C161" s="1045"/>
    </row>
    <row r="162" spans="2:3">
      <c r="B162" s="1046" t="s">
        <v>222</v>
      </c>
      <c r="C162" s="1045"/>
    </row>
    <row r="163" spans="2:3">
      <c r="B163" s="1044"/>
      <c r="C163" s="1045"/>
    </row>
    <row r="164" spans="2:3">
      <c r="B164" s="1044" t="s">
        <v>189</v>
      </c>
      <c r="C164" s="1045"/>
    </row>
    <row r="165" spans="2:3">
      <c r="B165" s="1046" t="s">
        <v>204</v>
      </c>
      <c r="C165" s="1045"/>
    </row>
    <row r="166" spans="2:3">
      <c r="B166" s="1046" t="s">
        <v>190</v>
      </c>
      <c r="C166" s="1045"/>
    </row>
    <row r="167" spans="2:3">
      <c r="B167" s="1046" t="s">
        <v>205</v>
      </c>
      <c r="C167" s="1045"/>
    </row>
    <row r="168" spans="2:3">
      <c r="B168" s="1046" t="s">
        <v>191</v>
      </c>
    </row>
    <row r="169" spans="2:3">
      <c r="B169" s="1046" t="s">
        <v>192</v>
      </c>
    </row>
    <row r="170" spans="2:3">
      <c r="B170" s="1046" t="s">
        <v>193</v>
      </c>
    </row>
    <row r="171" spans="2:3">
      <c r="B171" s="1046" t="s">
        <v>194</v>
      </c>
    </row>
    <row r="172" spans="2:3">
      <c r="B172" s="1046" t="s">
        <v>195</v>
      </c>
    </row>
    <row r="173" spans="2:3">
      <c r="B173" s="1046" t="s">
        <v>228</v>
      </c>
    </row>
    <row r="174" spans="2:3">
      <c r="B174" s="1046" t="s">
        <v>196</v>
      </c>
    </row>
    <row r="175" spans="2:3">
      <c r="B175" s="1046" t="s">
        <v>197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54"/>
  <sheetViews>
    <sheetView rightToLeft="1" topLeftCell="A7" zoomScale="110" zoomScaleNormal="110" zoomScaleSheetLayoutView="90" workbookViewId="0">
      <selection activeCell="E23" sqref="E23"/>
    </sheetView>
  </sheetViews>
  <sheetFormatPr defaultRowHeight="14.25"/>
  <cols>
    <col min="1" max="1" width="2.28515625" style="1049" customWidth="1"/>
    <col min="2" max="2" width="31.5703125" style="1049" customWidth="1"/>
    <col min="3" max="3" width="17" style="1049" customWidth="1"/>
    <col min="4" max="4" width="14" style="1049" customWidth="1"/>
    <col min="5" max="5" width="14.28515625" style="1049" bestFit="1" customWidth="1"/>
    <col min="6" max="6" width="12.85546875" style="1049" customWidth="1"/>
    <col min="7" max="7" width="9.140625" style="1049"/>
    <col min="8" max="8" width="12.7109375" style="1049" customWidth="1"/>
    <col min="9" max="9" width="14.7109375" style="1049" customWidth="1"/>
    <col min="10" max="10" width="15.28515625" style="1049" customWidth="1"/>
    <col min="11" max="16384" width="9.140625" style="1049"/>
  </cols>
  <sheetData>
    <row r="1" spans="1:6" ht="15">
      <c r="B1" s="1050" t="s">
        <v>1165</v>
      </c>
    </row>
    <row r="2" spans="1:6" ht="195.75" customHeight="1">
      <c r="B2" s="2669" t="s">
        <v>1166</v>
      </c>
      <c r="C2" s="2669"/>
      <c r="D2" s="2669"/>
      <c r="E2" s="2669"/>
      <c r="F2" s="2669"/>
    </row>
    <row r="3" spans="1:6">
      <c r="B3" s="1051" t="s">
        <v>959</v>
      </c>
    </row>
    <row r="4" spans="1:6">
      <c r="A4" s="1052"/>
      <c r="B4" s="1053" t="s">
        <v>167</v>
      </c>
      <c r="C4" s="1054"/>
      <c r="D4" s="1055"/>
      <c r="E4" s="1056"/>
      <c r="F4" s="2670">
        <v>2011</v>
      </c>
    </row>
    <row r="5" spans="1:6">
      <c r="A5" s="1052"/>
      <c r="B5" s="1057" t="s">
        <v>1167</v>
      </c>
      <c r="C5" s="1054"/>
      <c r="D5" s="1055"/>
      <c r="E5" s="875">
        <v>299</v>
      </c>
      <c r="F5" s="2670"/>
    </row>
    <row r="6" spans="1:6">
      <c r="A6" s="1052"/>
      <c r="B6" s="1057" t="s">
        <v>1168</v>
      </c>
      <c r="C6" s="1054"/>
      <c r="D6" s="1055"/>
      <c r="E6" s="875">
        <v>181</v>
      </c>
      <c r="F6" s="2670"/>
    </row>
    <row r="7" spans="1:6">
      <c r="A7" s="1052"/>
      <c r="B7" s="1057" t="s">
        <v>1169</v>
      </c>
      <c r="C7" s="1054"/>
      <c r="D7" s="1055"/>
      <c r="E7" s="875">
        <v>125949</v>
      </c>
      <c r="F7" s="2670"/>
    </row>
    <row r="8" spans="1:6">
      <c r="A8" s="1052"/>
      <c r="B8" s="1057" t="s">
        <v>1170</v>
      </c>
      <c r="C8" s="1054"/>
      <c r="D8" s="1055"/>
      <c r="E8" s="875">
        <v>180548</v>
      </c>
      <c r="F8" s="2670"/>
    </row>
    <row r="9" spans="1:6">
      <c r="A9" s="1052"/>
      <c r="B9" s="1057" t="s">
        <v>1171</v>
      </c>
      <c r="C9" s="1054"/>
      <c r="D9" s="1055"/>
      <c r="E9" s="861">
        <v>13.794986047348996</v>
      </c>
      <c r="F9" s="2670"/>
    </row>
    <row r="10" spans="1:6">
      <c r="A10" s="1052"/>
      <c r="B10" s="1057" t="s">
        <v>1172</v>
      </c>
      <c r="C10" s="1054"/>
      <c r="D10" s="1055"/>
      <c r="E10" s="861">
        <v>22.656490242460084</v>
      </c>
      <c r="F10" s="2670"/>
    </row>
    <row r="11" spans="1:6">
      <c r="A11" s="1052"/>
      <c r="B11" s="1057" t="s">
        <v>1173</v>
      </c>
      <c r="C11" s="1054"/>
      <c r="D11" s="1055"/>
      <c r="E11" s="875">
        <v>9</v>
      </c>
      <c r="F11" s="2670"/>
    </row>
    <row r="12" spans="1:6">
      <c r="A12" s="1052"/>
      <c r="B12" s="1057" t="s">
        <v>1174</v>
      </c>
      <c r="C12" s="1054"/>
      <c r="D12" s="1055"/>
      <c r="E12" s="861">
        <v>7.5</v>
      </c>
      <c r="F12" s="2670"/>
    </row>
    <row r="13" spans="1:6">
      <c r="A13" s="1052"/>
      <c r="B13" s="1053" t="s">
        <v>81</v>
      </c>
      <c r="C13" s="1055"/>
      <c r="D13" s="1055"/>
      <c r="E13" s="1056"/>
      <c r="F13" s="2670"/>
    </row>
    <row r="14" spans="1:6">
      <c r="A14" s="1052"/>
      <c r="B14" s="1057" t="s">
        <v>1175</v>
      </c>
      <c r="C14" s="1054"/>
      <c r="D14" s="1054"/>
      <c r="E14" s="1058">
        <v>2.3156090004413836</v>
      </c>
      <c r="F14" s="2670"/>
    </row>
    <row r="15" spans="1:6">
      <c r="A15" s="1052"/>
      <c r="B15" s="1057" t="s">
        <v>1176</v>
      </c>
      <c r="C15" s="1054"/>
      <c r="D15" s="1054"/>
      <c r="E15" s="1058">
        <v>4.9639095797216921</v>
      </c>
      <c r="F15" s="2670"/>
    </row>
    <row r="16" spans="1:6">
      <c r="A16" s="1052"/>
      <c r="B16" s="1057" t="s">
        <v>1177</v>
      </c>
      <c r="C16" s="1054"/>
      <c r="D16" s="1054"/>
      <c r="E16" s="1059">
        <v>35</v>
      </c>
      <c r="F16" s="2670"/>
    </row>
    <row r="17" spans="1:8">
      <c r="A17" s="1052"/>
      <c r="B17" s="1057" t="s">
        <v>1178</v>
      </c>
      <c r="C17" s="1054"/>
      <c r="D17" s="1054"/>
      <c r="E17" s="1059">
        <v>494</v>
      </c>
      <c r="F17" s="2670"/>
    </row>
    <row r="18" spans="1:8">
      <c r="A18" s="1052"/>
      <c r="B18" s="1057" t="s">
        <v>1179</v>
      </c>
      <c r="C18" s="1054"/>
      <c r="D18" s="1054"/>
      <c r="E18" s="1059">
        <v>265</v>
      </c>
      <c r="F18" s="2670"/>
    </row>
    <row r="19" spans="1:8">
      <c r="A19" s="1052"/>
      <c r="B19" s="1057" t="s">
        <v>1180</v>
      </c>
      <c r="E19" s="1059">
        <v>427</v>
      </c>
      <c r="F19" s="2670"/>
    </row>
    <row r="20" spans="1:8">
      <c r="A20" s="1052"/>
      <c r="B20" s="1053" t="s">
        <v>1181</v>
      </c>
      <c r="E20" s="1060"/>
      <c r="F20" s="2670"/>
    </row>
    <row r="21" spans="1:8">
      <c r="A21" s="1052"/>
      <c r="B21" s="1057" t="s">
        <v>1182</v>
      </c>
      <c r="E21" s="1061">
        <v>25373</v>
      </c>
      <c r="F21" s="2670"/>
    </row>
    <row r="22" spans="1:8">
      <c r="A22" s="1052"/>
      <c r="B22" s="1057" t="s">
        <v>1183</v>
      </c>
      <c r="E22" s="1062">
        <v>665490</v>
      </c>
      <c r="F22" s="2670"/>
    </row>
    <row r="23" spans="1:8">
      <c r="A23" s="1052"/>
      <c r="B23" s="1053" t="s">
        <v>1184</v>
      </c>
      <c r="E23" s="1065"/>
      <c r="F23" s="2670"/>
    </row>
    <row r="24" spans="1:8">
      <c r="A24" s="1052"/>
      <c r="B24" s="1057" t="s">
        <v>1185</v>
      </c>
      <c r="E24" s="1065">
        <v>1265.0532700964116</v>
      </c>
      <c r="F24" s="2670"/>
    </row>
    <row r="25" spans="1:8">
      <c r="A25" s="1052"/>
      <c r="B25" s="1057" t="s">
        <v>1186</v>
      </c>
      <c r="E25" s="875">
        <v>393587</v>
      </c>
      <c r="F25" s="2670"/>
    </row>
    <row r="26" spans="1:8">
      <c r="B26" s="1057"/>
      <c r="E26" s="1066"/>
      <c r="F26" s="1067"/>
      <c r="H26" s="1068"/>
    </row>
    <row r="27" spans="1:8">
      <c r="B27" s="1057"/>
      <c r="E27" s="1066"/>
      <c r="F27" s="1067"/>
      <c r="H27" s="1069"/>
    </row>
    <row r="28" spans="1:8">
      <c r="B28" s="1057"/>
      <c r="E28" s="1066"/>
      <c r="F28" s="1067"/>
    </row>
    <row r="29" spans="1:8" ht="15">
      <c r="B29" s="1050" t="s">
        <v>1187</v>
      </c>
      <c r="C29" s="1064"/>
      <c r="D29" s="1064"/>
      <c r="E29" s="1064"/>
    </row>
    <row r="30" spans="1:8" ht="268.5" customHeight="1">
      <c r="A30" s="1064"/>
      <c r="B30" s="2658" t="s">
        <v>1188</v>
      </c>
      <c r="C30" s="2658"/>
      <c r="D30" s="2658"/>
      <c r="E30" s="2658"/>
      <c r="F30" s="2658"/>
    </row>
    <row r="31" spans="1:8">
      <c r="B31" s="1070"/>
      <c r="F31" s="1064"/>
    </row>
    <row r="32" spans="1:8">
      <c r="B32" s="1071" t="s">
        <v>1189</v>
      </c>
      <c r="C32" s="1072"/>
      <c r="D32" s="1072"/>
      <c r="E32" s="1072"/>
    </row>
    <row r="33" spans="1:8">
      <c r="B33" s="1073" t="s">
        <v>1190</v>
      </c>
      <c r="C33" s="1074"/>
      <c r="D33" s="1074"/>
      <c r="E33" s="1074"/>
    </row>
    <row r="34" spans="1:8">
      <c r="A34" s="1052"/>
      <c r="B34" s="1057" t="s">
        <v>1191</v>
      </c>
      <c r="C34" s="1075"/>
      <c r="D34" s="1075"/>
      <c r="E34" s="875">
        <v>299</v>
      </c>
    </row>
    <row r="35" spans="1:8">
      <c r="A35" s="1052"/>
      <c r="B35" s="1057" t="s">
        <v>1192</v>
      </c>
      <c r="C35" s="1075"/>
      <c r="D35" s="1075"/>
      <c r="E35" s="875">
        <v>5618</v>
      </c>
    </row>
    <row r="36" spans="1:8">
      <c r="A36" s="1052"/>
      <c r="B36" s="1057" t="s">
        <v>1193</v>
      </c>
      <c r="C36" s="1075"/>
      <c r="D36" s="1075"/>
      <c r="E36" s="875">
        <v>125949</v>
      </c>
    </row>
    <row r="37" spans="1:8">
      <c r="A37" s="1052"/>
      <c r="B37" s="1057" t="s">
        <v>1194</v>
      </c>
      <c r="C37" s="1075"/>
      <c r="D37" s="1075"/>
      <c r="E37" s="875">
        <v>11384</v>
      </c>
      <c r="F37" s="1076"/>
    </row>
    <row r="38" spans="1:8">
      <c r="A38" s="1052"/>
      <c r="B38" s="1057" t="s">
        <v>1195</v>
      </c>
      <c r="C38" s="1075"/>
      <c r="D38" s="1075"/>
      <c r="E38" s="875">
        <v>2201</v>
      </c>
    </row>
    <row r="39" spans="1:8">
      <c r="B39" s="1073" t="s">
        <v>1196</v>
      </c>
      <c r="C39" s="1074"/>
      <c r="D39" s="1074"/>
      <c r="E39" s="875"/>
    </row>
    <row r="40" spans="1:8">
      <c r="A40" s="1052"/>
      <c r="B40" s="1057" t="s">
        <v>1191</v>
      </c>
      <c r="C40" s="1077"/>
      <c r="D40" s="1078"/>
      <c r="E40" s="875">
        <v>181</v>
      </c>
      <c r="F40" s="1076"/>
    </row>
    <row r="41" spans="1:8">
      <c r="A41" s="1052"/>
      <c r="B41" s="1057" t="s">
        <v>1192</v>
      </c>
      <c r="C41" s="1077"/>
      <c r="D41" s="1078"/>
      <c r="E41" s="875">
        <v>7910</v>
      </c>
      <c r="F41" s="1068"/>
      <c r="H41" s="1076"/>
    </row>
    <row r="42" spans="1:8">
      <c r="A42" s="1052"/>
      <c r="B42" s="1057" t="s">
        <v>1193</v>
      </c>
      <c r="C42" s="1077"/>
      <c r="D42" s="1078"/>
      <c r="E42" s="875">
        <v>180548</v>
      </c>
      <c r="H42" s="1076"/>
    </row>
    <row r="43" spans="1:8">
      <c r="A43" s="1063"/>
      <c r="B43" s="1057" t="s">
        <v>1194</v>
      </c>
      <c r="C43" s="1074"/>
      <c r="D43" s="1079"/>
      <c r="E43" s="875">
        <v>10834</v>
      </c>
      <c r="F43" s="1064"/>
    </row>
    <row r="44" spans="1:8">
      <c r="A44" s="1052"/>
      <c r="B44" s="1057" t="s">
        <v>1195</v>
      </c>
      <c r="C44" s="1080"/>
      <c r="D44" s="1080"/>
      <c r="E44" s="875">
        <v>5854</v>
      </c>
      <c r="F44" s="1052"/>
    </row>
    <row r="45" spans="1:8">
      <c r="B45" s="1073" t="s">
        <v>1197</v>
      </c>
      <c r="C45" s="1081"/>
      <c r="D45" s="1081"/>
      <c r="E45" s="875"/>
    </row>
    <row r="46" spans="1:8">
      <c r="A46" s="1063"/>
      <c r="B46" s="1057" t="s">
        <v>1171</v>
      </c>
      <c r="C46" s="1057"/>
      <c r="D46" s="1057"/>
      <c r="E46" s="861">
        <v>13.794986047348996</v>
      </c>
    </row>
    <row r="47" spans="1:8">
      <c r="A47" s="1052"/>
      <c r="B47" s="1057" t="s">
        <v>1172</v>
      </c>
      <c r="C47" s="1057"/>
      <c r="D47" s="1057"/>
      <c r="E47" s="861">
        <v>22.656490242460084</v>
      </c>
      <c r="F47" s="1068"/>
    </row>
    <row r="48" spans="1:8">
      <c r="A48" s="1052"/>
      <c r="B48" s="1057" t="s">
        <v>1173</v>
      </c>
      <c r="C48" s="1057"/>
      <c r="D48" s="1057"/>
      <c r="E48" s="875">
        <v>9</v>
      </c>
    </row>
    <row r="49" spans="1:10">
      <c r="A49" s="1052"/>
      <c r="B49" s="1057" t="s">
        <v>1174</v>
      </c>
      <c r="C49" s="1057"/>
      <c r="D49" s="1057"/>
      <c r="E49" s="943">
        <v>7.5</v>
      </c>
    </row>
    <row r="50" spans="1:10">
      <c r="A50" s="1052"/>
      <c r="B50" s="1057" t="s">
        <v>1198</v>
      </c>
      <c r="C50" s="1057"/>
      <c r="D50" s="1057"/>
      <c r="E50" s="1082">
        <v>7.4354626444491121</v>
      </c>
    </row>
    <row r="51" spans="1:10">
      <c r="A51" s="1052"/>
      <c r="B51" s="1057" t="s">
        <v>1199</v>
      </c>
      <c r="C51" s="1057"/>
      <c r="D51" s="1057"/>
      <c r="E51" s="1082">
        <v>7.5571902230960193</v>
      </c>
    </row>
    <row r="52" spans="1:10">
      <c r="A52" s="1052"/>
      <c r="B52" s="1057" t="s">
        <v>1200</v>
      </c>
      <c r="C52" s="1057"/>
      <c r="D52" s="1057"/>
      <c r="E52" s="1083">
        <v>105.2</v>
      </c>
    </row>
    <row r="53" spans="1:10">
      <c r="B53" s="1084"/>
      <c r="C53" s="1075"/>
      <c r="D53" s="1075"/>
      <c r="E53" s="1075"/>
    </row>
    <row r="54" spans="1:10">
      <c r="B54" s="1085" t="s">
        <v>1201</v>
      </c>
    </row>
    <row r="55" spans="1:10" s="1086" customFormat="1" ht="15">
      <c r="B55" s="1087"/>
    </row>
    <row r="56" spans="1:10" s="1086" customFormat="1" ht="15">
      <c r="B56" s="1087"/>
    </row>
    <row r="57" spans="1:10" s="1086" customFormat="1" ht="15">
      <c r="B57" s="1087"/>
    </row>
    <row r="58" spans="1:10" s="1086" customFormat="1" ht="15">
      <c r="B58" s="1087"/>
    </row>
    <row r="59" spans="1:10" s="1086" customFormat="1" ht="15">
      <c r="B59" s="1087"/>
    </row>
    <row r="60" spans="1:10" s="1088" customFormat="1" ht="15">
      <c r="B60" s="1089"/>
      <c r="C60" s="1090"/>
      <c r="D60" s="1090"/>
      <c r="E60" s="1090"/>
      <c r="F60" s="1090"/>
      <c r="H60" s="1091" t="s">
        <v>1202</v>
      </c>
    </row>
    <row r="61" spans="1:10" s="1086" customFormat="1" ht="15">
      <c r="B61" s="1087"/>
      <c r="H61" s="1092"/>
      <c r="I61" s="1093" t="s">
        <v>1203</v>
      </c>
      <c r="J61" s="1093" t="s">
        <v>1204</v>
      </c>
    </row>
    <row r="62" spans="1:10" s="1086" customFormat="1" ht="15">
      <c r="B62" s="1087"/>
      <c r="H62" s="1094" t="s">
        <v>238</v>
      </c>
      <c r="I62" s="1095">
        <v>128</v>
      </c>
      <c r="J62" s="1095">
        <v>113</v>
      </c>
    </row>
    <row r="63" spans="1:10" s="1086" customFormat="1" ht="15">
      <c r="B63" s="1087"/>
      <c r="H63" s="1094" t="s">
        <v>239</v>
      </c>
      <c r="I63" s="1096">
        <v>128</v>
      </c>
      <c r="J63" s="1096">
        <v>59</v>
      </c>
    </row>
    <row r="64" spans="1:10" s="1086" customFormat="1" ht="15">
      <c r="B64" s="1087"/>
      <c r="H64" s="1097" t="s">
        <v>1205</v>
      </c>
      <c r="I64" s="1098">
        <v>43</v>
      </c>
      <c r="J64" s="1098">
        <v>9</v>
      </c>
    </row>
    <row r="65" spans="1:10" s="1086" customFormat="1" ht="15">
      <c r="B65" s="1087"/>
      <c r="H65" s="1099" t="s">
        <v>1206</v>
      </c>
      <c r="I65" s="1095"/>
      <c r="J65" s="1095"/>
    </row>
    <row r="66" spans="1:10" s="1088" customFormat="1" ht="15">
      <c r="A66" s="1090"/>
      <c r="B66" s="1089"/>
      <c r="C66" s="1090"/>
      <c r="D66" s="1090"/>
      <c r="E66" s="1090"/>
    </row>
    <row r="67" spans="1:10" s="1086" customFormat="1" ht="15">
      <c r="B67" s="1087"/>
    </row>
    <row r="68" spans="1:10" s="1086" customFormat="1" ht="15">
      <c r="B68" s="1087"/>
    </row>
    <row r="69" spans="1:10" s="1086" customFormat="1" ht="15">
      <c r="B69" s="1087"/>
    </row>
    <row r="70" spans="1:10" s="1086" customFormat="1">
      <c r="B70" s="1099" t="s">
        <v>1207</v>
      </c>
    </row>
    <row r="71" spans="1:10" s="1086" customFormat="1"/>
    <row r="72" spans="1:10" ht="15">
      <c r="B72" s="1100"/>
    </row>
    <row r="73" spans="1:10">
      <c r="B73" s="1071" t="s">
        <v>1208</v>
      </c>
      <c r="C73" s="1071"/>
      <c r="D73" s="1071"/>
      <c r="E73" s="1071"/>
    </row>
    <row r="74" spans="1:10">
      <c r="B74" s="1101" t="s">
        <v>1209</v>
      </c>
      <c r="C74" s="1102" t="s">
        <v>1203</v>
      </c>
      <c r="D74" s="1102" t="s">
        <v>1204</v>
      </c>
      <c r="E74" s="1102" t="s">
        <v>234</v>
      </c>
    </row>
    <row r="75" spans="1:10">
      <c r="A75" s="1052"/>
      <c r="B75" s="1103" t="s">
        <v>234</v>
      </c>
      <c r="C75" s="1104">
        <f>SUM(C76:C80)</f>
        <v>299</v>
      </c>
      <c r="D75" s="1104">
        <f>SUM(D76:D80)</f>
        <v>181</v>
      </c>
      <c r="E75" s="1104">
        <f>SUM(E76:E80)</f>
        <v>480</v>
      </c>
      <c r="F75" s="1072"/>
    </row>
    <row r="76" spans="1:10">
      <c r="A76" s="1052"/>
      <c r="B76" s="1105" t="s">
        <v>1210</v>
      </c>
      <c r="C76" s="1106">
        <v>46</v>
      </c>
      <c r="D76" s="1106">
        <v>7</v>
      </c>
      <c r="E76" s="1106">
        <f>SUM(C76:D76)</f>
        <v>53</v>
      </c>
    </row>
    <row r="77" spans="1:10">
      <c r="A77" s="1063"/>
      <c r="B77" s="1105" t="s">
        <v>1211</v>
      </c>
      <c r="C77" s="1106">
        <v>90</v>
      </c>
      <c r="D77" s="1106">
        <v>0</v>
      </c>
      <c r="E77" s="1106">
        <f>SUM(C77:D77)</f>
        <v>90</v>
      </c>
    </row>
    <row r="78" spans="1:10">
      <c r="A78" s="1052"/>
      <c r="B78" s="1105" t="s">
        <v>1212</v>
      </c>
      <c r="C78" s="1106">
        <v>54</v>
      </c>
      <c r="D78" s="1106">
        <v>0</v>
      </c>
      <c r="E78" s="1106">
        <f>SUM(C78:D78)</f>
        <v>54</v>
      </c>
    </row>
    <row r="79" spans="1:10">
      <c r="A79" s="1052"/>
      <c r="B79" s="1105" t="s">
        <v>1213</v>
      </c>
      <c r="C79" s="1106">
        <v>46</v>
      </c>
      <c r="D79" s="1106">
        <v>0</v>
      </c>
      <c r="E79" s="1106">
        <f>SUM(C79:D79)</f>
        <v>46</v>
      </c>
    </row>
    <row r="80" spans="1:10">
      <c r="A80" s="1052"/>
      <c r="B80" s="1107" t="s">
        <v>1214</v>
      </c>
      <c r="C80" s="1106">
        <v>63</v>
      </c>
      <c r="D80" s="1106">
        <v>174</v>
      </c>
      <c r="E80" s="1106">
        <f>SUM(C80:D80)</f>
        <v>237</v>
      </c>
    </row>
    <row r="81" spans="1:7">
      <c r="B81" s="1099" t="s">
        <v>1206</v>
      </c>
      <c r="C81" s="1072"/>
      <c r="D81" s="1072"/>
      <c r="E81" s="1072"/>
      <c r="F81" s="1072"/>
    </row>
    <row r="82" spans="1:7">
      <c r="B82" s="1108"/>
      <c r="C82" s="1108"/>
      <c r="D82" s="1108"/>
      <c r="E82" s="1108"/>
      <c r="F82" s="1108"/>
    </row>
    <row r="83" spans="1:7">
      <c r="B83" s="1071" t="s">
        <v>1215</v>
      </c>
      <c r="C83" s="1071"/>
      <c r="D83" s="1071"/>
      <c r="E83" s="1071"/>
    </row>
    <row r="84" spans="1:7">
      <c r="B84" s="1102" t="s">
        <v>1119</v>
      </c>
      <c r="C84" s="1102" t="s">
        <v>1203</v>
      </c>
      <c r="D84" s="1102" t="s">
        <v>1204</v>
      </c>
      <c r="E84" s="1102" t="s">
        <v>234</v>
      </c>
    </row>
    <row r="85" spans="1:7">
      <c r="B85" s="1109" t="s">
        <v>234</v>
      </c>
      <c r="C85" s="1104">
        <f>SUM(C86:C88)</f>
        <v>3</v>
      </c>
      <c r="D85" s="1104">
        <f>SUM(D86:D88)</f>
        <v>28</v>
      </c>
      <c r="E85" s="1104">
        <f>SUM(E86:E88)</f>
        <v>31</v>
      </c>
    </row>
    <row r="86" spans="1:7">
      <c r="A86" s="1052"/>
      <c r="B86" s="1105" t="s">
        <v>1216</v>
      </c>
      <c r="C86" s="1106">
        <v>3</v>
      </c>
      <c r="D86" s="1106">
        <v>6</v>
      </c>
      <c r="E86" s="1106">
        <f>SUM(C86:D86)</f>
        <v>9</v>
      </c>
    </row>
    <row r="87" spans="1:7">
      <c r="A87" s="1052"/>
      <c r="B87" s="1105" t="s">
        <v>1217</v>
      </c>
      <c r="C87" s="1106">
        <v>0</v>
      </c>
      <c r="D87" s="1106">
        <v>15</v>
      </c>
      <c r="E87" s="1106">
        <f>SUM(C87:D87)</f>
        <v>15</v>
      </c>
      <c r="F87" s="1076"/>
      <c r="G87" s="1076"/>
    </row>
    <row r="88" spans="1:7">
      <c r="A88" s="1052"/>
      <c r="B88" s="1107" t="s">
        <v>1218</v>
      </c>
      <c r="C88" s="1106">
        <v>0</v>
      </c>
      <c r="D88" s="1106">
        <v>7</v>
      </c>
      <c r="E88" s="1106">
        <f>SUM(C88:D88)</f>
        <v>7</v>
      </c>
      <c r="F88" s="1076"/>
      <c r="G88" s="1076"/>
    </row>
    <row r="89" spans="1:7">
      <c r="B89" s="1110" t="s">
        <v>1219</v>
      </c>
      <c r="C89" s="1072"/>
      <c r="D89" s="1072"/>
      <c r="E89" s="1072"/>
      <c r="F89" s="1076"/>
      <c r="G89" s="1076"/>
    </row>
    <row r="90" spans="1:7">
      <c r="F90" s="1076"/>
      <c r="G90" s="1076"/>
    </row>
    <row r="91" spans="1:7">
      <c r="B91" s="1071" t="s">
        <v>1220</v>
      </c>
      <c r="C91" s="1071"/>
      <c r="D91" s="1071"/>
      <c r="E91" s="1071"/>
      <c r="F91" s="1076"/>
      <c r="G91" s="1076"/>
    </row>
    <row r="92" spans="1:7">
      <c r="B92" s="1101" t="s">
        <v>1209</v>
      </c>
      <c r="C92" s="1102" t="s">
        <v>1203</v>
      </c>
      <c r="D92" s="1102" t="s">
        <v>1204</v>
      </c>
      <c r="E92" s="1102" t="s">
        <v>234</v>
      </c>
      <c r="F92" s="1076"/>
      <c r="G92" s="1076"/>
    </row>
    <row r="93" spans="1:7">
      <c r="B93" s="1103" t="s">
        <v>234</v>
      </c>
      <c r="C93" s="1104">
        <f>SUM(C94:C97)</f>
        <v>5618</v>
      </c>
      <c r="D93" s="1104">
        <f>SUM(D94:D97)</f>
        <v>7910</v>
      </c>
      <c r="E93" s="1104">
        <f>SUM(E94:E97)</f>
        <v>13528</v>
      </c>
      <c r="F93" s="1076"/>
      <c r="G93" s="1076"/>
    </row>
    <row r="94" spans="1:7">
      <c r="A94" s="1052"/>
      <c r="B94" s="1105" t="s">
        <v>1210</v>
      </c>
      <c r="C94" s="1106">
        <v>563</v>
      </c>
      <c r="D94" s="1106">
        <v>1516</v>
      </c>
      <c r="E94" s="1106">
        <f>SUM(C94:D94)</f>
        <v>2079</v>
      </c>
      <c r="F94" s="1111"/>
      <c r="G94" s="1076"/>
    </row>
    <row r="95" spans="1:7">
      <c r="A95" s="1063"/>
      <c r="B95" s="1105" t="s">
        <v>1211</v>
      </c>
      <c r="C95" s="1106">
        <v>2112</v>
      </c>
      <c r="D95" s="1106">
        <v>3325</v>
      </c>
      <c r="E95" s="1106">
        <f>SUM(C95:D95)</f>
        <v>5437</v>
      </c>
      <c r="F95" s="1111"/>
      <c r="G95" s="1076"/>
    </row>
    <row r="96" spans="1:7">
      <c r="A96" s="1052"/>
      <c r="B96" s="1105" t="s">
        <v>1212</v>
      </c>
      <c r="C96" s="1106">
        <v>1656</v>
      </c>
      <c r="D96" s="1106">
        <v>1917</v>
      </c>
      <c r="E96" s="1106">
        <f>SUM(C96:D96)</f>
        <v>3573</v>
      </c>
      <c r="F96" s="1111"/>
      <c r="G96" s="1076"/>
    </row>
    <row r="97" spans="1:10">
      <c r="A97" s="1052"/>
      <c r="B97" s="1105" t="s">
        <v>1213</v>
      </c>
      <c r="C97" s="1106">
        <v>1287</v>
      </c>
      <c r="D97" s="1106">
        <v>1152</v>
      </c>
      <c r="E97" s="1106">
        <f>SUM(C97:D97)</f>
        <v>2439</v>
      </c>
      <c r="F97" s="1111"/>
    </row>
    <row r="98" spans="1:10">
      <c r="B98" s="1099" t="s">
        <v>1206</v>
      </c>
      <c r="C98" s="1111"/>
      <c r="D98" s="1111"/>
      <c r="E98" s="1111"/>
      <c r="F98" s="1111"/>
    </row>
    <row r="100" spans="1:10">
      <c r="B100" s="1071" t="s">
        <v>1221</v>
      </c>
      <c r="C100" s="1071"/>
      <c r="D100" s="1071"/>
      <c r="E100" s="1071"/>
    </row>
    <row r="101" spans="1:10">
      <c r="B101" s="1101" t="s">
        <v>1209</v>
      </c>
      <c r="C101" s="1102" t="s">
        <v>1203</v>
      </c>
      <c r="D101" s="1102" t="s">
        <v>1222</v>
      </c>
      <c r="E101" s="1102" t="s">
        <v>234</v>
      </c>
    </row>
    <row r="102" spans="1:10">
      <c r="A102" s="1064"/>
      <c r="B102" s="1103" t="s">
        <v>234</v>
      </c>
      <c r="C102" s="1104">
        <f>SUM(C103:C106)</f>
        <v>125949</v>
      </c>
      <c r="D102" s="1104">
        <f>SUM(D103:D106)</f>
        <v>180530</v>
      </c>
      <c r="E102" s="1104">
        <f>SUM(E103:E106)</f>
        <v>306479</v>
      </c>
    </row>
    <row r="103" spans="1:10">
      <c r="A103" s="1052"/>
      <c r="B103" s="1105" t="s">
        <v>1210</v>
      </c>
      <c r="C103" s="1106">
        <v>12109</v>
      </c>
      <c r="D103" s="1106">
        <v>35029</v>
      </c>
      <c r="E103" s="1106">
        <f>SUM(C103:D103)</f>
        <v>47138</v>
      </c>
    </row>
    <row r="104" spans="1:10">
      <c r="A104" s="1052"/>
      <c r="B104" s="1105" t="s">
        <v>1211</v>
      </c>
      <c r="C104" s="1106">
        <v>45775</v>
      </c>
      <c r="D104" s="1106">
        <v>81181</v>
      </c>
      <c r="E104" s="1106">
        <f>SUM(C104:D104)</f>
        <v>126956</v>
      </c>
    </row>
    <row r="105" spans="1:10">
      <c r="A105" s="1052"/>
      <c r="B105" s="1105" t="s">
        <v>1212</v>
      </c>
      <c r="C105" s="1106">
        <v>39920</v>
      </c>
      <c r="D105" s="1106">
        <v>42480</v>
      </c>
      <c r="E105" s="1106">
        <f>SUM(C105:D105)</f>
        <v>82400</v>
      </c>
    </row>
    <row r="106" spans="1:10">
      <c r="A106" s="1052"/>
      <c r="B106" s="1105" t="s">
        <v>1213</v>
      </c>
      <c r="C106" s="1106">
        <v>28145</v>
      </c>
      <c r="D106" s="1106">
        <v>21840</v>
      </c>
      <c r="E106" s="1106">
        <f>SUM(C106:D106)</f>
        <v>49985</v>
      </c>
      <c r="F106" s="1064"/>
    </row>
    <row r="107" spans="1:10">
      <c r="B107" s="1099" t="s">
        <v>1206</v>
      </c>
      <c r="C107" s="1112"/>
      <c r="D107" s="1112"/>
      <c r="E107" s="1112"/>
    </row>
    <row r="108" spans="1:10">
      <c r="B108" s="1113" t="s">
        <v>1223</v>
      </c>
    </row>
    <row r="109" spans="1:10">
      <c r="A109" s="1064"/>
      <c r="B109" s="1064"/>
      <c r="C109" s="1064"/>
      <c r="D109" s="1064"/>
      <c r="E109" s="1064"/>
    </row>
    <row r="110" spans="1:10" ht="15">
      <c r="B110" s="2650" t="s">
        <v>1224</v>
      </c>
      <c r="C110" s="2650"/>
      <c r="D110" s="2650"/>
      <c r="E110" s="2650"/>
      <c r="F110" s="2650"/>
      <c r="G110" s="1114"/>
      <c r="H110" s="1114"/>
      <c r="I110" s="1114"/>
    </row>
    <row r="111" spans="1:10">
      <c r="B111" s="1101" t="s">
        <v>232</v>
      </c>
      <c r="C111" s="1115" t="s">
        <v>1225</v>
      </c>
      <c r="D111" s="1115" t="s">
        <v>1226</v>
      </c>
      <c r="E111" s="1115" t="s">
        <v>1227</v>
      </c>
      <c r="F111" s="1115" t="s">
        <v>1228</v>
      </c>
      <c r="J111" s="1081"/>
    </row>
    <row r="112" spans="1:10">
      <c r="B112" s="1116" t="s">
        <v>234</v>
      </c>
      <c r="C112" s="1117"/>
      <c r="D112" s="1117"/>
      <c r="E112" s="1117"/>
      <c r="F112" s="1117"/>
      <c r="J112" s="1081"/>
    </row>
    <row r="113" spans="1:9">
      <c r="A113" s="1052"/>
      <c r="B113" s="1118" t="s">
        <v>1229</v>
      </c>
      <c r="C113" s="875">
        <f>SUM(C119+C125)</f>
        <v>495</v>
      </c>
      <c r="D113" s="875">
        <f>SUM(D119+D125)</f>
        <v>474</v>
      </c>
      <c r="E113" s="875">
        <f>SUM(E119+E125)</f>
        <v>489</v>
      </c>
      <c r="F113" s="1106">
        <f>SUM(F119+F125)</f>
        <v>480</v>
      </c>
      <c r="I113" s="1081"/>
    </row>
    <row r="114" spans="1:9">
      <c r="A114" s="1052"/>
      <c r="B114" s="1118" t="s">
        <v>1230</v>
      </c>
      <c r="C114" s="875">
        <f t="shared" ref="C114:F117" si="0">SUM(C120+C126)</f>
        <v>11328</v>
      </c>
      <c r="D114" s="875">
        <f t="shared" si="0"/>
        <v>11751</v>
      </c>
      <c r="E114" s="875">
        <f t="shared" si="0"/>
        <v>12038</v>
      </c>
      <c r="F114" s="1106">
        <f t="shared" si="0"/>
        <v>13528</v>
      </c>
      <c r="I114" s="1081"/>
    </row>
    <row r="115" spans="1:9">
      <c r="A115" s="1052"/>
      <c r="B115" s="1118" t="s">
        <v>1193</v>
      </c>
      <c r="C115" s="875">
        <f t="shared" si="0"/>
        <v>250909</v>
      </c>
      <c r="D115" s="875">
        <f t="shared" si="0"/>
        <v>275758</v>
      </c>
      <c r="E115" s="875">
        <f>SUM(E121+E127)</f>
        <v>291512</v>
      </c>
      <c r="F115" s="1106">
        <f t="shared" si="0"/>
        <v>306497</v>
      </c>
      <c r="G115" s="1068"/>
      <c r="I115" s="1081"/>
    </row>
    <row r="116" spans="1:9">
      <c r="A116" s="1052"/>
      <c r="B116" s="1118" t="s">
        <v>1231</v>
      </c>
      <c r="C116" s="875">
        <f t="shared" si="0"/>
        <v>18712</v>
      </c>
      <c r="D116" s="875">
        <f t="shared" si="0"/>
        <v>20239</v>
      </c>
      <c r="E116" s="875">
        <f t="shared" si="0"/>
        <v>20372</v>
      </c>
      <c r="F116" s="1106">
        <f t="shared" si="0"/>
        <v>22218</v>
      </c>
      <c r="I116" s="1081"/>
    </row>
    <row r="117" spans="1:9">
      <c r="A117" s="1052"/>
      <c r="B117" s="1118" t="s">
        <v>1232</v>
      </c>
      <c r="C117" s="875" t="s">
        <v>644</v>
      </c>
      <c r="D117" s="875">
        <f t="shared" si="0"/>
        <v>5114</v>
      </c>
      <c r="E117" s="875">
        <f>SUM(E123+E129)</f>
        <v>5299</v>
      </c>
      <c r="F117" s="1106">
        <f>SUM(F123+F129)</f>
        <v>8055</v>
      </c>
      <c r="I117" s="1081"/>
    </row>
    <row r="118" spans="1:9">
      <c r="B118" s="1116" t="s">
        <v>1233</v>
      </c>
      <c r="C118" s="1119"/>
      <c r="D118" s="1119"/>
      <c r="E118" s="1120"/>
      <c r="F118" s="1121"/>
    </row>
    <row r="119" spans="1:9">
      <c r="A119" s="1052"/>
      <c r="B119" s="1118" t="s">
        <v>1229</v>
      </c>
      <c r="C119" s="875">
        <v>322</v>
      </c>
      <c r="D119" s="875">
        <v>301</v>
      </c>
      <c r="E119" s="875">
        <v>305</v>
      </c>
      <c r="F119" s="1106">
        <v>299</v>
      </c>
    </row>
    <row r="120" spans="1:9">
      <c r="A120" s="1052"/>
      <c r="B120" s="1118" t="s">
        <v>1230</v>
      </c>
      <c r="C120" s="875">
        <v>5492</v>
      </c>
      <c r="D120" s="875">
        <v>5285</v>
      </c>
      <c r="E120" s="1122">
        <v>5272</v>
      </c>
      <c r="F120" s="1106">
        <v>5618</v>
      </c>
    </row>
    <row r="121" spans="1:9">
      <c r="A121" s="1052"/>
      <c r="B121" s="1118" t="s">
        <v>1193</v>
      </c>
      <c r="C121" s="875">
        <v>127136</v>
      </c>
      <c r="D121" s="875">
        <v>118066</v>
      </c>
      <c r="E121" s="1122">
        <v>126492</v>
      </c>
      <c r="F121" s="1106">
        <v>125949</v>
      </c>
      <c r="I121" s="1081"/>
    </row>
    <row r="122" spans="1:9" s="1125" customFormat="1">
      <c r="A122" s="1123"/>
      <c r="B122" s="1118" t="s">
        <v>1231</v>
      </c>
      <c r="C122" s="875">
        <v>10436</v>
      </c>
      <c r="D122" s="875">
        <v>10518</v>
      </c>
      <c r="E122" s="1124">
        <v>10854</v>
      </c>
      <c r="F122" s="1106">
        <v>11384</v>
      </c>
      <c r="G122" s="1066"/>
      <c r="I122" s="1081"/>
    </row>
    <row r="123" spans="1:9">
      <c r="A123" s="1052"/>
      <c r="B123" s="1118" t="s">
        <v>1232</v>
      </c>
      <c r="C123" s="875" t="s">
        <v>644</v>
      </c>
      <c r="D123" s="875">
        <v>2102</v>
      </c>
      <c r="E123" s="1122">
        <v>2233</v>
      </c>
      <c r="F123" s="1126">
        <v>2201</v>
      </c>
      <c r="G123" s="1066"/>
      <c r="I123" s="1081"/>
    </row>
    <row r="124" spans="1:9">
      <c r="B124" s="1116" t="s">
        <v>1234</v>
      </c>
      <c r="C124" s="1119"/>
      <c r="D124" s="1119"/>
      <c r="E124" s="1120"/>
      <c r="F124" s="1127"/>
      <c r="G124" s="1128"/>
      <c r="I124" s="1081"/>
    </row>
    <row r="125" spans="1:9">
      <c r="A125" s="1052"/>
      <c r="B125" s="1118" t="s">
        <v>1229</v>
      </c>
      <c r="C125" s="875">
        <v>173</v>
      </c>
      <c r="D125" s="875">
        <v>173</v>
      </c>
      <c r="E125" s="875">
        <v>184</v>
      </c>
      <c r="F125" s="1106">
        <v>181</v>
      </c>
      <c r="G125" s="1066"/>
    </row>
    <row r="126" spans="1:9">
      <c r="A126" s="1052"/>
      <c r="B126" s="1118" t="s">
        <v>1230</v>
      </c>
      <c r="C126" s="875">
        <v>5836</v>
      </c>
      <c r="D126" s="875">
        <v>6466</v>
      </c>
      <c r="E126" s="1122">
        <v>6766</v>
      </c>
      <c r="F126" s="1106">
        <v>7910</v>
      </c>
      <c r="G126" s="1066"/>
    </row>
    <row r="127" spans="1:9">
      <c r="A127" s="1052"/>
      <c r="B127" s="1118" t="s">
        <v>1193</v>
      </c>
      <c r="C127" s="875">
        <v>123773</v>
      </c>
      <c r="D127" s="875">
        <v>157692</v>
      </c>
      <c r="E127" s="1122">
        <v>165020</v>
      </c>
      <c r="F127" s="1106">
        <v>180548</v>
      </c>
      <c r="G127" s="1066"/>
    </row>
    <row r="128" spans="1:9">
      <c r="A128" s="1052"/>
      <c r="B128" s="1118" t="s">
        <v>1231</v>
      </c>
      <c r="C128" s="875">
        <v>8276</v>
      </c>
      <c r="D128" s="875">
        <v>9721</v>
      </c>
      <c r="E128" s="1122">
        <v>9518</v>
      </c>
      <c r="F128" s="1106">
        <v>10834</v>
      </c>
      <c r="G128" s="1066"/>
    </row>
    <row r="129" spans="1:9">
      <c r="A129" s="1052"/>
      <c r="B129" s="1118" t="s">
        <v>1232</v>
      </c>
      <c r="C129" s="875" t="s">
        <v>644</v>
      </c>
      <c r="D129" s="875">
        <v>3012</v>
      </c>
      <c r="E129" s="1122">
        <v>3066</v>
      </c>
      <c r="F129" s="1129">
        <v>5854</v>
      </c>
      <c r="G129" s="1066"/>
      <c r="I129" s="1081"/>
    </row>
    <row r="130" spans="1:9">
      <c r="B130" s="1099" t="s">
        <v>1206</v>
      </c>
      <c r="C130" s="1130"/>
      <c r="D130" s="1130"/>
      <c r="E130" s="1130"/>
      <c r="F130" s="1130"/>
      <c r="G130" s="1066"/>
      <c r="I130" s="1081"/>
    </row>
    <row r="131" spans="1:9">
      <c r="B131" s="1131" t="s">
        <v>1235</v>
      </c>
      <c r="D131" s="1132"/>
      <c r="E131" s="1132"/>
      <c r="F131" s="1132"/>
      <c r="G131" s="1132"/>
      <c r="H131" s="1132"/>
      <c r="I131" s="1132"/>
    </row>
    <row r="132" spans="1:9">
      <c r="C132" s="1125"/>
      <c r="D132" s="1125"/>
      <c r="E132" s="1125"/>
      <c r="F132" s="1125"/>
      <c r="G132" s="1125"/>
      <c r="H132" s="1125"/>
      <c r="I132" s="1125"/>
    </row>
    <row r="133" spans="1:9" s="1133" customFormat="1" ht="30.75" customHeight="1">
      <c r="B133" s="2662" t="s">
        <v>1236</v>
      </c>
      <c r="C133" s="2662"/>
      <c r="D133" s="2662"/>
      <c r="E133" s="2662"/>
      <c r="F133" s="2662"/>
      <c r="G133" s="1134"/>
    </row>
    <row r="134" spans="1:9">
      <c r="B134" s="1102" t="s">
        <v>1237</v>
      </c>
      <c r="C134" s="1102"/>
      <c r="D134" s="1102" t="s">
        <v>1193</v>
      </c>
      <c r="E134" s="1102" t="s">
        <v>1238</v>
      </c>
      <c r="F134" s="1135" t="s">
        <v>1239</v>
      </c>
      <c r="G134" s="1136"/>
    </row>
    <row r="135" spans="1:9">
      <c r="B135" s="1137" t="s">
        <v>234</v>
      </c>
      <c r="C135" s="1137"/>
      <c r="D135" s="1138"/>
      <c r="E135" s="1138"/>
      <c r="F135" s="1138"/>
      <c r="G135" s="1139"/>
    </row>
    <row r="136" spans="1:9">
      <c r="A136" s="1052"/>
      <c r="B136" s="1140" t="s">
        <v>75</v>
      </c>
      <c r="C136" s="1140"/>
      <c r="D136" s="1141">
        <f t="shared" ref="D136:F138" si="1">SUM(D139+D142+D145)</f>
        <v>306497</v>
      </c>
      <c r="E136" s="1141">
        <f t="shared" si="1"/>
        <v>22218</v>
      </c>
      <c r="F136" s="1141">
        <f t="shared" si="1"/>
        <v>8055</v>
      </c>
      <c r="G136" s="1142"/>
    </row>
    <row r="137" spans="1:9">
      <c r="A137" s="1052"/>
      <c r="B137" s="1143" t="s">
        <v>961</v>
      </c>
      <c r="C137" s="1143"/>
      <c r="D137" s="1106">
        <f t="shared" si="1"/>
        <v>156484</v>
      </c>
      <c r="E137" s="1106">
        <f t="shared" si="1"/>
        <v>6603</v>
      </c>
      <c r="F137" s="1106">
        <f t="shared" si="1"/>
        <v>3395</v>
      </c>
      <c r="G137" s="1144"/>
    </row>
    <row r="138" spans="1:9">
      <c r="A138" s="1052"/>
      <c r="B138" s="1143" t="s">
        <v>962</v>
      </c>
      <c r="C138" s="1143"/>
      <c r="D138" s="1106">
        <f t="shared" si="1"/>
        <v>150013</v>
      </c>
      <c r="E138" s="1106">
        <f t="shared" si="1"/>
        <v>15615</v>
      </c>
      <c r="F138" s="1106">
        <f t="shared" si="1"/>
        <v>4660</v>
      </c>
      <c r="G138" s="1144"/>
    </row>
    <row r="139" spans="1:9">
      <c r="A139" s="1052"/>
      <c r="B139" s="1140" t="s">
        <v>238</v>
      </c>
      <c r="C139" s="1140"/>
      <c r="D139" s="1141">
        <f>SUM(D140:D141)</f>
        <v>184165</v>
      </c>
      <c r="E139" s="1141">
        <f>SUM(E140:E141)</f>
        <v>12268</v>
      </c>
      <c r="F139" s="1141">
        <f>SUM(F140:F141)</f>
        <v>4497</v>
      </c>
      <c r="G139" s="1142"/>
    </row>
    <row r="140" spans="1:9">
      <c r="A140" s="1052"/>
      <c r="B140" s="1143" t="s">
        <v>961</v>
      </c>
      <c r="C140" s="1143"/>
      <c r="D140" s="1106">
        <f t="shared" ref="D140:F141" si="2">SUM(D153+D166)</f>
        <v>93768</v>
      </c>
      <c r="E140" s="1106">
        <f t="shared" si="2"/>
        <v>3230</v>
      </c>
      <c r="F140" s="1106">
        <f t="shared" si="2"/>
        <v>1945</v>
      </c>
      <c r="G140" s="1144"/>
    </row>
    <row r="141" spans="1:9">
      <c r="A141" s="1052"/>
      <c r="B141" s="1143" t="s">
        <v>962</v>
      </c>
      <c r="C141" s="1143"/>
      <c r="D141" s="1106">
        <f t="shared" si="2"/>
        <v>90397</v>
      </c>
      <c r="E141" s="1106">
        <f t="shared" si="2"/>
        <v>9038</v>
      </c>
      <c r="F141" s="1106">
        <f t="shared" si="2"/>
        <v>2552</v>
      </c>
      <c r="G141" s="1144"/>
    </row>
    <row r="142" spans="1:9">
      <c r="A142" s="1052"/>
      <c r="B142" s="1140" t="s">
        <v>239</v>
      </c>
      <c r="C142" s="1140"/>
      <c r="D142" s="1141">
        <f>SUM(D143:D144)</f>
        <v>105358</v>
      </c>
      <c r="E142" s="1141">
        <f>SUM(E143:E144)</f>
        <v>8341</v>
      </c>
      <c r="F142" s="1141">
        <f>SUM(F143:F144)</f>
        <v>3206</v>
      </c>
      <c r="G142" s="1142"/>
    </row>
    <row r="143" spans="1:9">
      <c r="A143" s="1052"/>
      <c r="B143" s="1143" t="s">
        <v>961</v>
      </c>
      <c r="C143" s="1143"/>
      <c r="D143" s="1106">
        <f t="shared" ref="D143:F144" si="3">SUM(D156+D169)</f>
        <v>54100</v>
      </c>
      <c r="E143" s="1106">
        <f t="shared" si="3"/>
        <v>2795</v>
      </c>
      <c r="F143" s="1106">
        <f t="shared" si="3"/>
        <v>1290</v>
      </c>
      <c r="G143" s="1144"/>
    </row>
    <row r="144" spans="1:9">
      <c r="A144" s="1052"/>
      <c r="B144" s="1143" t="s">
        <v>962</v>
      </c>
      <c r="C144" s="1143"/>
      <c r="D144" s="1106">
        <f t="shared" si="3"/>
        <v>51258</v>
      </c>
      <c r="E144" s="1106">
        <f t="shared" si="3"/>
        <v>5546</v>
      </c>
      <c r="F144" s="1106">
        <f t="shared" si="3"/>
        <v>1916</v>
      </c>
      <c r="G144" s="1144"/>
    </row>
    <row r="145" spans="1:7">
      <c r="A145" s="1052"/>
      <c r="B145" s="1140" t="s">
        <v>1205</v>
      </c>
      <c r="C145" s="1140"/>
      <c r="D145" s="1141">
        <f>SUM(D146:D147)</f>
        <v>16974</v>
      </c>
      <c r="E145" s="1141">
        <f>SUM(E146:E147)</f>
        <v>1609</v>
      </c>
      <c r="F145" s="1141">
        <f>SUM(F146:F147)</f>
        <v>352</v>
      </c>
      <c r="G145" s="1142"/>
    </row>
    <row r="146" spans="1:7">
      <c r="A146" s="1052"/>
      <c r="B146" s="1143" t="s">
        <v>961</v>
      </c>
      <c r="C146" s="1143"/>
      <c r="D146" s="1106">
        <f t="shared" ref="D146:F147" si="4">SUM(D159+D172)</f>
        <v>8616</v>
      </c>
      <c r="E146" s="1106">
        <f t="shared" si="4"/>
        <v>578</v>
      </c>
      <c r="F146" s="1106">
        <f t="shared" si="4"/>
        <v>160</v>
      </c>
      <c r="G146" s="1144"/>
    </row>
    <row r="147" spans="1:7">
      <c r="A147" s="1052"/>
      <c r="B147" s="1143" t="s">
        <v>962</v>
      </c>
      <c r="C147" s="1143"/>
      <c r="D147" s="1106">
        <f t="shared" si="4"/>
        <v>8358</v>
      </c>
      <c r="E147" s="1106">
        <f t="shared" si="4"/>
        <v>1031</v>
      </c>
      <c r="F147" s="1106">
        <f t="shared" si="4"/>
        <v>192</v>
      </c>
      <c r="G147" s="1144"/>
    </row>
    <row r="148" spans="1:7">
      <c r="B148" s="1137" t="s">
        <v>1233</v>
      </c>
      <c r="C148" s="1137"/>
      <c r="D148" s="1121"/>
      <c r="E148" s="1121"/>
      <c r="F148" s="1121"/>
      <c r="G148" s="1142"/>
    </row>
    <row r="149" spans="1:7">
      <c r="A149" s="1052"/>
      <c r="B149" s="1140" t="s">
        <v>75</v>
      </c>
      <c r="C149" s="1140"/>
      <c r="D149" s="1141">
        <f>SUM(D150:D151)</f>
        <v>125949</v>
      </c>
      <c r="E149" s="1141">
        <f>SUM(E150:E151)</f>
        <v>11384</v>
      </c>
      <c r="F149" s="1141">
        <f>SUM(F150:F151)</f>
        <v>2201</v>
      </c>
      <c r="G149" s="1142"/>
    </row>
    <row r="150" spans="1:7">
      <c r="A150" s="1052"/>
      <c r="B150" s="1143" t="s">
        <v>961</v>
      </c>
      <c r="C150" s="1143"/>
      <c r="D150" s="1106">
        <f>D153+D156+D159</f>
        <v>60114</v>
      </c>
      <c r="E150" s="1106">
        <f>SUM(E153+E156+E159)</f>
        <v>4354</v>
      </c>
      <c r="F150" s="1106">
        <f>SUM(F153+F156+F159)</f>
        <v>746</v>
      </c>
      <c r="G150" s="1144"/>
    </row>
    <row r="151" spans="1:7">
      <c r="A151" s="1052"/>
      <c r="B151" s="1143" t="s">
        <v>962</v>
      </c>
      <c r="C151" s="1143"/>
      <c r="D151" s="1106">
        <f>D154+D157+D160</f>
        <v>65835</v>
      </c>
      <c r="E151" s="1106">
        <f>SUM(E154+E157+E160)</f>
        <v>7030</v>
      </c>
      <c r="F151" s="1106">
        <f>SUM(F154+F157+F160)</f>
        <v>1455</v>
      </c>
      <c r="G151" s="1144"/>
    </row>
    <row r="152" spans="1:7">
      <c r="A152" s="1052"/>
      <c r="B152" s="1140" t="s">
        <v>238</v>
      </c>
      <c r="C152" s="1140"/>
      <c r="D152" s="1141">
        <f>SUM(D153:D154)</f>
        <v>62474</v>
      </c>
      <c r="E152" s="1141">
        <f>SUM(E153:E154)</f>
        <v>5050</v>
      </c>
      <c r="F152" s="1141">
        <f>SUM(F153:F154)</f>
        <v>934</v>
      </c>
      <c r="G152" s="1142"/>
    </row>
    <row r="153" spans="1:7">
      <c r="A153" s="1052"/>
      <c r="B153" s="1143" t="s">
        <v>961</v>
      </c>
      <c r="C153" s="1143"/>
      <c r="D153" s="1106">
        <v>30143</v>
      </c>
      <c r="E153" s="1106">
        <v>1856</v>
      </c>
      <c r="F153" s="1106">
        <v>305</v>
      </c>
      <c r="G153" s="1144"/>
    </row>
    <row r="154" spans="1:7">
      <c r="A154" s="1052"/>
      <c r="B154" s="1143" t="s">
        <v>962</v>
      </c>
      <c r="C154" s="1143"/>
      <c r="D154" s="1106">
        <v>32331</v>
      </c>
      <c r="E154" s="1106">
        <v>3194</v>
      </c>
      <c r="F154" s="1106">
        <v>629</v>
      </c>
      <c r="G154" s="1144"/>
    </row>
    <row r="155" spans="1:7">
      <c r="A155" s="1052"/>
      <c r="B155" s="1140" t="s">
        <v>239</v>
      </c>
      <c r="C155" s="1140"/>
      <c r="D155" s="1141">
        <f>SUM(D156:D157)</f>
        <v>51746</v>
      </c>
      <c r="E155" s="1141">
        <f>SUM(E156:E157)</f>
        <v>5040</v>
      </c>
      <c r="F155" s="1141">
        <f>SUM(F156:F157)</f>
        <v>1056</v>
      </c>
      <c r="G155" s="1142"/>
    </row>
    <row r="156" spans="1:7">
      <c r="A156" s="1052"/>
      <c r="B156" s="1143" t="s">
        <v>961</v>
      </c>
      <c r="C156" s="1143"/>
      <c r="D156" s="1106">
        <v>24181</v>
      </c>
      <c r="E156" s="1106">
        <v>1980</v>
      </c>
      <c r="F156" s="1106">
        <v>352</v>
      </c>
      <c r="G156" s="1144"/>
    </row>
    <row r="157" spans="1:7">
      <c r="A157" s="1052"/>
      <c r="B157" s="1143" t="s">
        <v>962</v>
      </c>
      <c r="C157" s="1143"/>
      <c r="D157" s="1106">
        <v>27565</v>
      </c>
      <c r="E157" s="1106">
        <v>3060</v>
      </c>
      <c r="F157" s="1106">
        <v>704</v>
      </c>
      <c r="G157" s="1144"/>
    </row>
    <row r="158" spans="1:7">
      <c r="A158" s="1052"/>
      <c r="B158" s="1140" t="s">
        <v>1205</v>
      </c>
      <c r="C158" s="1140"/>
      <c r="D158" s="1141">
        <f>SUM(D159:D160)</f>
        <v>11729</v>
      </c>
      <c r="E158" s="1141">
        <f>SUM(E159:E160)</f>
        <v>1294</v>
      </c>
      <c r="F158" s="1141">
        <f>SUM(F159:F160)</f>
        <v>211</v>
      </c>
      <c r="G158" s="1142"/>
    </row>
    <row r="159" spans="1:7">
      <c r="A159" s="1052"/>
      <c r="B159" s="1143" t="s">
        <v>961</v>
      </c>
      <c r="C159" s="1143"/>
      <c r="D159" s="1106">
        <v>5790</v>
      </c>
      <c r="E159" s="1106">
        <v>518</v>
      </c>
      <c r="F159" s="1106">
        <v>89</v>
      </c>
      <c r="G159" s="1144"/>
    </row>
    <row r="160" spans="1:7">
      <c r="A160" s="1052"/>
      <c r="B160" s="1143" t="s">
        <v>962</v>
      </c>
      <c r="C160" s="1143"/>
      <c r="D160" s="1106">
        <v>5939</v>
      </c>
      <c r="E160" s="1106">
        <v>776</v>
      </c>
      <c r="F160" s="1106">
        <v>122</v>
      </c>
      <c r="G160" s="1144"/>
    </row>
    <row r="161" spans="1:8">
      <c r="B161" s="1137" t="s">
        <v>1234</v>
      </c>
      <c r="C161" s="1137"/>
      <c r="D161" s="1127"/>
      <c r="E161" s="1127"/>
      <c r="F161" s="1127"/>
      <c r="G161" s="1142"/>
    </row>
    <row r="162" spans="1:8">
      <c r="A162" s="1052"/>
      <c r="B162" s="1140" t="s">
        <v>75</v>
      </c>
      <c r="C162" s="1140"/>
      <c r="D162" s="1141">
        <f>SUM(D163:D164)</f>
        <v>180548</v>
      </c>
      <c r="E162" s="1141">
        <f>SUM(E163:E164)</f>
        <v>10834</v>
      </c>
      <c r="F162" s="1141">
        <f>SUM(F163:F164)</f>
        <v>5854</v>
      </c>
      <c r="G162" s="1142"/>
    </row>
    <row r="163" spans="1:8">
      <c r="A163" s="1052"/>
      <c r="B163" s="1143" t="s">
        <v>961</v>
      </c>
      <c r="C163" s="1143"/>
      <c r="D163" s="1106">
        <f>D166+D169+D172</f>
        <v>96370</v>
      </c>
      <c r="E163" s="1106">
        <f>SUM(E166+E169+E172)</f>
        <v>2249</v>
      </c>
      <c r="F163" s="1106">
        <f>SUM(F166+F169+F172)</f>
        <v>2649</v>
      </c>
      <c r="G163" s="1144"/>
    </row>
    <row r="164" spans="1:8">
      <c r="A164" s="1052"/>
      <c r="B164" s="1143" t="s">
        <v>962</v>
      </c>
      <c r="C164" s="1143"/>
      <c r="D164" s="1106">
        <f>D167+D170+D173</f>
        <v>84178</v>
      </c>
      <c r="E164" s="1106">
        <f>SUM(E167+E170+E173)</f>
        <v>8585</v>
      </c>
      <c r="F164" s="1106">
        <f>SUM(F167+F170+F173)</f>
        <v>3205</v>
      </c>
      <c r="G164" s="1144"/>
    </row>
    <row r="165" spans="1:8">
      <c r="A165" s="1052"/>
      <c r="B165" s="1140" t="s">
        <v>238</v>
      </c>
      <c r="C165" s="1140"/>
      <c r="D165" s="1141">
        <f>SUM(D166:D167)</f>
        <v>121691</v>
      </c>
      <c r="E165" s="1141">
        <f>SUM(E166:E167)</f>
        <v>7218</v>
      </c>
      <c r="F165" s="1141">
        <f>SUM(F166:F167)</f>
        <v>3563</v>
      </c>
      <c r="G165" s="1142"/>
    </row>
    <row r="166" spans="1:8">
      <c r="A166" s="1052"/>
      <c r="B166" s="1143" t="s">
        <v>961</v>
      </c>
      <c r="C166" s="1143"/>
      <c r="D166" s="1106">
        <v>63625</v>
      </c>
      <c r="E166" s="1106">
        <v>1374</v>
      </c>
      <c r="F166" s="1106">
        <v>1640</v>
      </c>
      <c r="G166" s="1144"/>
    </row>
    <row r="167" spans="1:8">
      <c r="A167" s="1052"/>
      <c r="B167" s="1143" t="s">
        <v>962</v>
      </c>
      <c r="C167" s="1143"/>
      <c r="D167" s="1106">
        <v>58066</v>
      </c>
      <c r="E167" s="1106">
        <v>5844</v>
      </c>
      <c r="F167" s="1106">
        <v>1923</v>
      </c>
      <c r="G167" s="1144"/>
    </row>
    <row r="168" spans="1:8">
      <c r="A168" s="1052"/>
      <c r="B168" s="1140" t="s">
        <v>239</v>
      </c>
      <c r="C168" s="1140"/>
      <c r="D168" s="1141">
        <f>SUM(D169:D170)</f>
        <v>53612</v>
      </c>
      <c r="E168" s="1141">
        <f>SUM(E169:E170)</f>
        <v>3301</v>
      </c>
      <c r="F168" s="1141">
        <f>SUM(F169:F170)</f>
        <v>2150</v>
      </c>
      <c r="G168" s="1142"/>
    </row>
    <row r="169" spans="1:8">
      <c r="A169" s="1052"/>
      <c r="B169" s="1143" t="s">
        <v>961</v>
      </c>
      <c r="C169" s="1143"/>
      <c r="D169" s="1106">
        <v>29919</v>
      </c>
      <c r="E169" s="1106">
        <v>815</v>
      </c>
      <c r="F169" s="1106">
        <v>938</v>
      </c>
      <c r="G169" s="1144"/>
    </row>
    <row r="170" spans="1:8">
      <c r="A170" s="1052"/>
      <c r="B170" s="1143" t="s">
        <v>962</v>
      </c>
      <c r="C170" s="1143"/>
      <c r="D170" s="1106">
        <v>23693</v>
      </c>
      <c r="E170" s="1106">
        <v>2486</v>
      </c>
      <c r="F170" s="1106">
        <v>1212</v>
      </c>
      <c r="G170" s="1144"/>
      <c r="H170" s="1081"/>
    </row>
    <row r="171" spans="1:8">
      <c r="A171" s="1052"/>
      <c r="B171" s="1140" t="s">
        <v>1205</v>
      </c>
      <c r="C171" s="1140"/>
      <c r="D171" s="1141">
        <f>SUM(D172:D173)</f>
        <v>5245</v>
      </c>
      <c r="E171" s="1141">
        <f>SUM(E172:E173)</f>
        <v>315</v>
      </c>
      <c r="F171" s="1141">
        <f>SUM(F172:F173)</f>
        <v>141</v>
      </c>
      <c r="G171" s="1142"/>
      <c r="H171" s="1081"/>
    </row>
    <row r="172" spans="1:8">
      <c r="A172" s="1052"/>
      <c r="B172" s="1143" t="s">
        <v>961</v>
      </c>
      <c r="C172" s="1143"/>
      <c r="D172" s="1106">
        <v>2826</v>
      </c>
      <c r="E172" s="1106">
        <v>60</v>
      </c>
      <c r="F172" s="1106">
        <v>71</v>
      </c>
      <c r="G172" s="1144"/>
    </row>
    <row r="173" spans="1:8">
      <c r="A173" s="1052"/>
      <c r="B173" s="1143" t="s">
        <v>962</v>
      </c>
      <c r="C173" s="1143"/>
      <c r="D173" s="1106">
        <v>2419</v>
      </c>
      <c r="E173" s="1106">
        <v>255</v>
      </c>
      <c r="F173" s="1106">
        <v>70</v>
      </c>
      <c r="G173" s="1144"/>
    </row>
    <row r="174" spans="1:8">
      <c r="B174" s="1099" t="s">
        <v>1206</v>
      </c>
      <c r="C174" s="1145"/>
      <c r="D174" s="1145"/>
      <c r="E174" s="1145"/>
      <c r="F174" s="1145"/>
    </row>
    <row r="175" spans="1:8">
      <c r="B175" s="1131" t="s">
        <v>1235</v>
      </c>
      <c r="C175" s="1145"/>
      <c r="D175" s="1145"/>
      <c r="E175" s="1145"/>
      <c r="F175" s="1145"/>
    </row>
    <row r="176" spans="1:8">
      <c r="B176" s="1146"/>
      <c r="C176" s="1145"/>
      <c r="D176" s="1145"/>
      <c r="E176" s="1145"/>
      <c r="F176" s="1145"/>
    </row>
    <row r="177" spans="2:10">
      <c r="B177" s="1085" t="s">
        <v>1240</v>
      </c>
      <c r="C177" s="1145"/>
      <c r="D177" s="1145"/>
      <c r="E177" s="1145"/>
      <c r="F177" s="1145"/>
    </row>
    <row r="178" spans="2:10" s="1086" customFormat="1">
      <c r="B178" s="1147"/>
      <c r="C178" s="1148"/>
      <c r="D178" s="1148"/>
      <c r="E178" s="1148"/>
      <c r="F178" s="1148"/>
    </row>
    <row r="179" spans="2:10" s="1086" customFormat="1">
      <c r="B179" s="1147"/>
      <c r="C179" s="1148"/>
      <c r="D179" s="1148"/>
      <c r="E179" s="1148"/>
      <c r="F179" s="1148"/>
    </row>
    <row r="180" spans="2:10" s="1086" customFormat="1">
      <c r="B180" s="1147"/>
      <c r="C180" s="1148"/>
      <c r="D180" s="1148"/>
      <c r="E180" s="1148"/>
      <c r="F180" s="1148"/>
      <c r="I180" s="1102"/>
      <c r="J180" s="1102"/>
    </row>
    <row r="181" spans="2:10" s="1086" customFormat="1">
      <c r="B181" s="1147"/>
      <c r="C181" s="1148"/>
      <c r="D181" s="1148"/>
      <c r="E181" s="1148"/>
      <c r="F181" s="1148"/>
      <c r="H181" s="1091" t="s">
        <v>1241</v>
      </c>
      <c r="I181" s="1088"/>
      <c r="J181" s="1088"/>
    </row>
    <row r="182" spans="2:10" s="1086" customFormat="1">
      <c r="B182" s="1147"/>
      <c r="C182" s="1148"/>
      <c r="D182" s="1148"/>
      <c r="E182" s="1148"/>
      <c r="F182" s="1148"/>
      <c r="H182" s="1092"/>
      <c r="I182" s="1093" t="s">
        <v>961</v>
      </c>
      <c r="J182" s="1093" t="s">
        <v>962</v>
      </c>
    </row>
    <row r="183" spans="2:10" s="1086" customFormat="1">
      <c r="B183" s="1147"/>
      <c r="C183" s="1148"/>
      <c r="D183" s="1148"/>
      <c r="E183" s="1148"/>
      <c r="F183" s="1148"/>
      <c r="H183" s="1094" t="s">
        <v>238</v>
      </c>
      <c r="I183" s="1149">
        <v>93768</v>
      </c>
      <c r="J183" s="1149">
        <v>90397</v>
      </c>
    </row>
    <row r="184" spans="2:10" s="1086" customFormat="1">
      <c r="B184" s="1147"/>
      <c r="C184" s="1148"/>
      <c r="D184" s="1148"/>
      <c r="E184" s="1148"/>
      <c r="F184" s="1148"/>
      <c r="H184" s="1094" t="s">
        <v>239</v>
      </c>
      <c r="I184" s="1149">
        <v>54100</v>
      </c>
      <c r="J184" s="1149">
        <v>51258</v>
      </c>
    </row>
    <row r="185" spans="2:10" s="1086" customFormat="1">
      <c r="B185" s="1147"/>
      <c r="C185" s="1148"/>
      <c r="D185" s="1148"/>
      <c r="E185" s="1148"/>
      <c r="F185" s="1148"/>
      <c r="H185" s="1097" t="s">
        <v>1205</v>
      </c>
      <c r="I185" s="1150">
        <v>8616</v>
      </c>
      <c r="J185" s="1150">
        <v>8358</v>
      </c>
    </row>
    <row r="186" spans="2:10" s="1086" customFormat="1">
      <c r="B186" s="1147"/>
      <c r="C186" s="1148"/>
      <c r="D186" s="1148"/>
      <c r="E186" s="1148"/>
      <c r="F186" s="1148"/>
      <c r="H186" s="1099" t="s">
        <v>1206</v>
      </c>
      <c r="I186" s="1095"/>
      <c r="J186" s="1095"/>
    </row>
    <row r="187" spans="2:10" s="1086" customFormat="1">
      <c r="B187" s="1147"/>
      <c r="C187" s="1148"/>
      <c r="D187" s="1148"/>
      <c r="E187" s="1148"/>
      <c r="F187" s="1148"/>
    </row>
    <row r="188" spans="2:10" s="1086" customFormat="1">
      <c r="B188" s="1147"/>
      <c r="C188" s="1148"/>
      <c r="D188" s="1148"/>
      <c r="E188" s="1148"/>
      <c r="F188" s="1148"/>
    </row>
    <row r="189" spans="2:10" s="1086" customFormat="1">
      <c r="B189" s="1147"/>
      <c r="C189" s="1148"/>
      <c r="D189" s="1148"/>
      <c r="E189" s="1148"/>
      <c r="F189" s="1148"/>
    </row>
    <row r="190" spans="2:10" s="1086" customFormat="1">
      <c r="B190" s="1147"/>
      <c r="C190" s="1148"/>
      <c r="D190" s="1148"/>
      <c r="E190" s="1148"/>
      <c r="F190" s="1148"/>
    </row>
    <row r="191" spans="2:10" s="1086" customFormat="1">
      <c r="B191" s="1099" t="s">
        <v>1206</v>
      </c>
      <c r="C191" s="1148"/>
      <c r="D191" s="1148"/>
      <c r="E191" s="1148"/>
      <c r="F191" s="1148"/>
    </row>
    <row r="192" spans="2:10" s="1086" customFormat="1">
      <c r="B192" s="1099"/>
      <c r="C192" s="1148"/>
      <c r="D192" s="1148"/>
      <c r="E192" s="1148"/>
      <c r="F192" s="1148"/>
    </row>
    <row r="193" spans="2:7" s="1086" customFormat="1">
      <c r="B193" s="1085" t="s">
        <v>1242</v>
      </c>
      <c r="C193" s="1151"/>
      <c r="D193" s="1151"/>
      <c r="E193" s="1151"/>
      <c r="F193" s="1151"/>
      <c r="G193" s="1088"/>
    </row>
    <row r="194" spans="2:7" s="1086" customFormat="1">
      <c r="B194" s="1152"/>
      <c r="C194" s="1148"/>
      <c r="D194" s="1148"/>
      <c r="E194" s="1148"/>
      <c r="F194" s="1148"/>
    </row>
    <row r="195" spans="2:7" s="1086" customFormat="1">
      <c r="B195" s="1099"/>
      <c r="C195" s="1148"/>
      <c r="D195" s="1148"/>
      <c r="E195" s="1148"/>
      <c r="F195" s="1148"/>
    </row>
    <row r="196" spans="2:7" s="1086" customFormat="1">
      <c r="B196" s="1099"/>
      <c r="C196" s="1148"/>
      <c r="D196" s="1148"/>
      <c r="E196" s="1148"/>
      <c r="F196" s="1148"/>
    </row>
    <row r="197" spans="2:7" s="1086" customFormat="1">
      <c r="B197" s="1099"/>
      <c r="C197" s="1148"/>
      <c r="D197" s="1148"/>
      <c r="E197" s="1148"/>
      <c r="F197" s="1148"/>
    </row>
    <row r="198" spans="2:7" s="1086" customFormat="1">
      <c r="B198" s="1099"/>
      <c r="C198" s="1148"/>
      <c r="D198" s="1148"/>
      <c r="E198" s="1148"/>
      <c r="F198" s="1148"/>
    </row>
    <row r="199" spans="2:7" s="1086" customFormat="1">
      <c r="B199" s="1099"/>
      <c r="C199" s="1148"/>
      <c r="D199" s="1148"/>
      <c r="E199" s="1148"/>
      <c r="F199" s="1148"/>
    </row>
    <row r="200" spans="2:7" s="1086" customFormat="1">
      <c r="B200" s="1099"/>
      <c r="C200" s="1148"/>
      <c r="D200" s="1148"/>
      <c r="E200" s="1148"/>
      <c r="F200" s="1148"/>
    </row>
    <row r="201" spans="2:7" s="1086" customFormat="1">
      <c r="B201" s="1099"/>
      <c r="C201" s="1148"/>
      <c r="D201" s="1148"/>
      <c r="E201" s="1148"/>
      <c r="F201" s="1148"/>
    </row>
    <row r="202" spans="2:7" s="1086" customFormat="1">
      <c r="B202" s="1099"/>
      <c r="C202" s="1148"/>
      <c r="D202" s="1148"/>
      <c r="E202" s="1148"/>
      <c r="F202" s="1148"/>
    </row>
    <row r="203" spans="2:7" s="1086" customFormat="1">
      <c r="B203" s="1099"/>
      <c r="C203" s="1148"/>
      <c r="D203" s="1148"/>
      <c r="E203" s="1148"/>
      <c r="F203" s="1148"/>
    </row>
    <row r="204" spans="2:7" s="1086" customFormat="1">
      <c r="B204" s="1099"/>
      <c r="C204" s="1148"/>
      <c r="D204" s="1148"/>
      <c r="E204" s="1148"/>
      <c r="F204" s="1148"/>
    </row>
    <row r="205" spans="2:7" s="1086" customFormat="1">
      <c r="B205" s="1099"/>
      <c r="C205" s="1148"/>
      <c r="D205" s="1148"/>
      <c r="E205" s="1148"/>
      <c r="F205" s="1148"/>
    </row>
    <row r="206" spans="2:7" s="1086" customFormat="1">
      <c r="B206" s="1099"/>
      <c r="C206" s="1148"/>
      <c r="D206" s="1148"/>
      <c r="E206" s="1148"/>
      <c r="F206" s="1148"/>
    </row>
    <row r="207" spans="2:7" s="1086" customFormat="1">
      <c r="B207" s="1099" t="s">
        <v>1206</v>
      </c>
      <c r="C207" s="1148"/>
      <c r="D207" s="1148"/>
      <c r="E207" s="1148"/>
      <c r="F207" s="1148"/>
    </row>
    <row r="208" spans="2:7" s="1086" customFormat="1">
      <c r="B208" s="1099"/>
      <c r="C208" s="1148"/>
      <c r="D208" s="1148"/>
      <c r="E208" s="1148"/>
      <c r="F208" s="1148"/>
    </row>
    <row r="209" spans="1:6">
      <c r="B209" s="1153"/>
      <c r="C209" s="1145"/>
      <c r="D209" s="1145"/>
      <c r="E209" s="1145"/>
      <c r="F209" s="1145"/>
    </row>
    <row r="210" spans="1:6" ht="30" customHeight="1">
      <c r="B210" s="2650" t="s">
        <v>1243</v>
      </c>
      <c r="C210" s="2650"/>
      <c r="D210" s="2650"/>
      <c r="E210" s="2650"/>
      <c r="F210" s="2650"/>
    </row>
    <row r="211" spans="1:6" ht="29.25" customHeight="1">
      <c r="B211" s="1101" t="s">
        <v>1209</v>
      </c>
      <c r="C211" s="1102" t="s">
        <v>961</v>
      </c>
      <c r="D211" s="1102" t="s">
        <v>962</v>
      </c>
      <c r="E211" s="1102" t="s">
        <v>234</v>
      </c>
      <c r="F211" s="1154" t="s">
        <v>1244</v>
      </c>
    </row>
    <row r="212" spans="1:6">
      <c r="B212" s="1109" t="s">
        <v>454</v>
      </c>
      <c r="C212" s="1104">
        <f>SUM(C213:C216)</f>
        <v>156469</v>
      </c>
      <c r="D212" s="1104">
        <f>SUM(D213:D216)</f>
        <v>150010</v>
      </c>
      <c r="E212" s="1104">
        <f>SUM(E213:E216)</f>
        <v>306479</v>
      </c>
      <c r="F212" s="1155">
        <f>D212/C212*100</f>
        <v>95.872025768682619</v>
      </c>
    </row>
    <row r="213" spans="1:6">
      <c r="A213" s="1052"/>
      <c r="B213" s="1105" t="s">
        <v>1210</v>
      </c>
      <c r="C213" s="1106">
        <f>SUM(C218+C223)</f>
        <v>24554</v>
      </c>
      <c r="D213" s="1106">
        <f>SUM(D218+D223)</f>
        <v>22584</v>
      </c>
      <c r="E213" s="1106">
        <f>SUM(C213:D213)</f>
        <v>47138</v>
      </c>
      <c r="F213" s="1156">
        <f>D213/C213*100</f>
        <v>91.976867312861444</v>
      </c>
    </row>
    <row r="214" spans="1:6">
      <c r="A214" s="1052"/>
      <c r="B214" s="1105" t="s">
        <v>1211</v>
      </c>
      <c r="C214" s="1106">
        <f t="shared" ref="C214:D216" si="5">SUM(C219+C224)</f>
        <v>64923</v>
      </c>
      <c r="D214" s="1106">
        <f t="shared" si="5"/>
        <v>62033</v>
      </c>
      <c r="E214" s="1106">
        <f>SUM(C214:D214)</f>
        <v>126956</v>
      </c>
      <c r="F214" s="1156">
        <f t="shared" ref="F214:F226" si="6">D214/C214*100</f>
        <v>95.548572924849438</v>
      </c>
    </row>
    <row r="215" spans="1:6">
      <c r="A215" s="1052"/>
      <c r="B215" s="1105" t="s">
        <v>1212</v>
      </c>
      <c r="C215" s="1106">
        <f t="shared" si="5"/>
        <v>42234</v>
      </c>
      <c r="D215" s="1106">
        <f t="shared" si="5"/>
        <v>40166</v>
      </c>
      <c r="E215" s="1106">
        <f>SUM(C215:D215)</f>
        <v>82400</v>
      </c>
      <c r="F215" s="1156">
        <f t="shared" si="6"/>
        <v>95.103471136998635</v>
      </c>
    </row>
    <row r="216" spans="1:6">
      <c r="A216" s="1052"/>
      <c r="B216" s="1107" t="s">
        <v>1213</v>
      </c>
      <c r="C216" s="1106">
        <f t="shared" si="5"/>
        <v>24758</v>
      </c>
      <c r="D216" s="1106">
        <f t="shared" si="5"/>
        <v>25227</v>
      </c>
      <c r="E216" s="1106">
        <f>SUM(C216:D216)</f>
        <v>49985</v>
      </c>
      <c r="F216" s="1156">
        <f t="shared" si="6"/>
        <v>101.89433718394054</v>
      </c>
    </row>
    <row r="217" spans="1:6">
      <c r="B217" s="1137" t="s">
        <v>1233</v>
      </c>
      <c r="C217" s="1104">
        <f>SUM(C218:C221)</f>
        <v>60114</v>
      </c>
      <c r="D217" s="1104">
        <f>SUM(D218:D221)</f>
        <v>65835</v>
      </c>
      <c r="E217" s="1104">
        <f>SUM(E218:E221)</f>
        <v>125949</v>
      </c>
      <c r="F217" s="1157">
        <f t="shared" si="6"/>
        <v>109.51691785607348</v>
      </c>
    </row>
    <row r="218" spans="1:6">
      <c r="A218" s="1052"/>
      <c r="B218" s="1107" t="s">
        <v>1210</v>
      </c>
      <c r="C218" s="1106">
        <v>5949</v>
      </c>
      <c r="D218" s="1106">
        <v>6160</v>
      </c>
      <c r="E218" s="1106">
        <f>SUM(C218:D218)</f>
        <v>12109</v>
      </c>
      <c r="F218" s="1156">
        <f t="shared" si="6"/>
        <v>103.5468145906875</v>
      </c>
    </row>
    <row r="219" spans="1:6">
      <c r="A219" s="1052"/>
      <c r="B219" s="1107" t="s">
        <v>1211</v>
      </c>
      <c r="C219" s="1106">
        <v>21842</v>
      </c>
      <c r="D219" s="1106">
        <v>23933</v>
      </c>
      <c r="E219" s="1106">
        <f>SUM(C219:D219)</f>
        <v>45775</v>
      </c>
      <c r="F219" s="1156">
        <f t="shared" si="6"/>
        <v>109.57329914842964</v>
      </c>
    </row>
    <row r="220" spans="1:6">
      <c r="A220" s="1052"/>
      <c r="B220" s="1107" t="s">
        <v>1212</v>
      </c>
      <c r="C220" s="1106">
        <v>19326</v>
      </c>
      <c r="D220" s="1106">
        <v>20594</v>
      </c>
      <c r="E220" s="1106">
        <f>SUM(C220:D220)</f>
        <v>39920</v>
      </c>
      <c r="F220" s="1156">
        <f t="shared" si="6"/>
        <v>106.56110938631895</v>
      </c>
    </row>
    <row r="221" spans="1:6">
      <c r="A221" s="1052"/>
      <c r="B221" s="1107" t="s">
        <v>1213</v>
      </c>
      <c r="C221" s="1106">
        <v>12997</v>
      </c>
      <c r="D221" s="1106">
        <v>15148</v>
      </c>
      <c r="E221" s="1106">
        <f>SUM(C221:D221)</f>
        <v>28145</v>
      </c>
      <c r="F221" s="1156">
        <f t="shared" si="6"/>
        <v>116.54997307070862</v>
      </c>
    </row>
    <row r="222" spans="1:6">
      <c r="B222" s="1137" t="s">
        <v>1245</v>
      </c>
      <c r="C222" s="1104">
        <f>SUM(C223:C226)</f>
        <v>96355</v>
      </c>
      <c r="D222" s="1104">
        <f>SUM(D223:D226)</f>
        <v>84175</v>
      </c>
      <c r="E222" s="1104">
        <f>SUM(E223:E226)</f>
        <v>180530</v>
      </c>
      <c r="F222" s="1157">
        <f t="shared" si="6"/>
        <v>87.359244460588442</v>
      </c>
    </row>
    <row r="223" spans="1:6">
      <c r="A223" s="1052"/>
      <c r="B223" s="1107" t="s">
        <v>1210</v>
      </c>
      <c r="C223" s="1106">
        <v>18605</v>
      </c>
      <c r="D223" s="1106">
        <v>16424</v>
      </c>
      <c r="E223" s="1106">
        <f>SUM(C223:D223)</f>
        <v>35029</v>
      </c>
      <c r="F223" s="1156">
        <f t="shared" si="6"/>
        <v>88.277344799785013</v>
      </c>
    </row>
    <row r="224" spans="1:6">
      <c r="A224" s="1052"/>
      <c r="B224" s="1107" t="s">
        <v>1211</v>
      </c>
      <c r="C224" s="1106">
        <v>43081</v>
      </c>
      <c r="D224" s="1106">
        <v>38100</v>
      </c>
      <c r="E224" s="1106">
        <f>SUM(C224:D224)</f>
        <v>81181</v>
      </c>
      <c r="F224" s="1156">
        <f t="shared" si="6"/>
        <v>88.438058540888093</v>
      </c>
    </row>
    <row r="225" spans="1:7">
      <c r="A225" s="1052"/>
      <c r="B225" s="1107" t="s">
        <v>1212</v>
      </c>
      <c r="C225" s="1106">
        <v>22908</v>
      </c>
      <c r="D225" s="1106">
        <v>19572</v>
      </c>
      <c r="E225" s="1106">
        <f>SUM(C225:D225)</f>
        <v>42480</v>
      </c>
      <c r="F225" s="1156">
        <f t="shared" si="6"/>
        <v>85.437401781037195</v>
      </c>
    </row>
    <row r="226" spans="1:7">
      <c r="A226" s="1052"/>
      <c r="B226" s="1107" t="s">
        <v>1213</v>
      </c>
      <c r="C226" s="1106">
        <v>11761</v>
      </c>
      <c r="D226" s="1106">
        <v>10079</v>
      </c>
      <c r="E226" s="1106">
        <f>SUM(C226:D226)</f>
        <v>21840</v>
      </c>
      <c r="F226" s="1156">
        <f t="shared" si="6"/>
        <v>85.69849502593317</v>
      </c>
    </row>
    <row r="227" spans="1:7">
      <c r="B227" s="1158" t="s">
        <v>1246</v>
      </c>
      <c r="C227" s="919"/>
      <c r="D227" s="919"/>
      <c r="E227" s="1159"/>
      <c r="F227" s="1160"/>
      <c r="G227" s="1072"/>
    </row>
    <row r="228" spans="1:7">
      <c r="B228" s="1113" t="s">
        <v>1223</v>
      </c>
      <c r="D228" s="1161"/>
      <c r="E228" s="1161"/>
    </row>
    <row r="229" spans="1:7">
      <c r="B229" s="1162"/>
      <c r="D229" s="1161"/>
      <c r="E229" s="1161"/>
    </row>
    <row r="230" spans="1:7">
      <c r="B230" s="2650" t="s">
        <v>1247</v>
      </c>
      <c r="C230" s="2650"/>
      <c r="D230" s="2650"/>
      <c r="E230" s="2650"/>
      <c r="F230" s="2650"/>
    </row>
    <row r="231" spans="1:7">
      <c r="B231" s="2650"/>
      <c r="C231" s="2650"/>
      <c r="D231" s="2650"/>
      <c r="E231" s="2650"/>
      <c r="F231" s="2650"/>
    </row>
    <row r="232" spans="1:7">
      <c r="B232" s="1163" t="s">
        <v>1248</v>
      </c>
      <c r="C232" s="1164" t="s">
        <v>1211</v>
      </c>
      <c r="D232" s="1164" t="s">
        <v>1212</v>
      </c>
      <c r="E232" s="1164" t="s">
        <v>1213</v>
      </c>
      <c r="F232" s="1164" t="s">
        <v>234</v>
      </c>
    </row>
    <row r="233" spans="1:7">
      <c r="B233" s="1165" t="s">
        <v>75</v>
      </c>
      <c r="C233" s="1166"/>
      <c r="D233" s="1166"/>
      <c r="E233" s="1166"/>
      <c r="F233" s="1166"/>
    </row>
    <row r="234" spans="1:7">
      <c r="A234" s="1052"/>
      <c r="B234" s="1167" t="s">
        <v>454</v>
      </c>
      <c r="C234" s="1168">
        <v>36.055798859447371</v>
      </c>
      <c r="D234" s="1168">
        <v>48.446601941747574</v>
      </c>
      <c r="E234" s="1168">
        <v>56.306892067620282</v>
      </c>
      <c r="F234" s="1168">
        <v>43.895874543554626</v>
      </c>
    </row>
    <row r="235" spans="1:7">
      <c r="A235" s="1052"/>
      <c r="B235" s="1169" t="s">
        <v>961</v>
      </c>
      <c r="C235" s="1083">
        <v>33.64293085655315</v>
      </c>
      <c r="D235" s="1083">
        <v>45.759340815456738</v>
      </c>
      <c r="E235" s="1083">
        <v>52.496162856450447</v>
      </c>
      <c r="F235" s="1083">
        <v>41.06053140279726</v>
      </c>
    </row>
    <row r="236" spans="1:7">
      <c r="A236" s="1052"/>
      <c r="B236" s="1169" t="s">
        <v>962</v>
      </c>
      <c r="C236" s="1083">
        <v>38.581077813421885</v>
      </c>
      <c r="D236" s="1083">
        <v>51.272220285813873</v>
      </c>
      <c r="E236" s="1083">
        <v>60.046775280453481</v>
      </c>
      <c r="F236" s="1083">
        <v>46.831101972909764</v>
      </c>
    </row>
    <row r="237" spans="1:7">
      <c r="A237" s="1052"/>
      <c r="B237" s="1167" t="s">
        <v>985</v>
      </c>
      <c r="C237" s="1168">
        <v>64.548830300779798</v>
      </c>
      <c r="D237" s="1168">
        <v>78.395560584020259</v>
      </c>
      <c r="E237" s="1168">
        <v>78.112759121517541</v>
      </c>
      <c r="F237" s="1168">
        <v>71.779988214910773</v>
      </c>
    </row>
    <row r="238" spans="1:7">
      <c r="A238" s="1052"/>
      <c r="B238" s="1169" t="s">
        <v>961</v>
      </c>
      <c r="C238" s="1083">
        <v>60.543992952318028</v>
      </c>
      <c r="D238" s="1083">
        <v>74.099494546421923</v>
      </c>
      <c r="E238" s="1083">
        <v>71.582867783985108</v>
      </c>
      <c r="F238" s="1083">
        <v>67.119306773750395</v>
      </c>
    </row>
    <row r="239" spans="1:7">
      <c r="A239" s="1052"/>
      <c r="B239" s="1169" t="s">
        <v>962</v>
      </c>
      <c r="C239" s="1083">
        <v>68.647856632978915</v>
      </c>
      <c r="D239" s="1083">
        <v>82.801331369018385</v>
      </c>
      <c r="E239" s="1083">
        <v>83.966279943243478</v>
      </c>
      <c r="F239" s="1083">
        <v>76.428634167764599</v>
      </c>
    </row>
    <row r="240" spans="1:7">
      <c r="A240" s="1052"/>
      <c r="B240" s="1167" t="s">
        <v>986</v>
      </c>
      <c r="C240" s="1168">
        <v>15.0610156506512</v>
      </c>
      <c r="D240" s="1168">
        <v>23.892398074119882</v>
      </c>
      <c r="E240" s="1168">
        <v>38.134536384976528</v>
      </c>
      <c r="F240" s="1168">
        <v>22.126093464617753</v>
      </c>
    </row>
    <row r="241" spans="1:6">
      <c r="A241" s="1052"/>
      <c r="B241" s="1169" t="s">
        <v>961</v>
      </c>
      <c r="C241" s="1083">
        <v>14.193205944798301</v>
      </c>
      <c r="D241" s="1083">
        <v>23.034259140748325</v>
      </c>
      <c r="E241" s="1083">
        <v>37.872735054929372</v>
      </c>
      <c r="F241" s="1083">
        <v>21.368966022066356</v>
      </c>
    </row>
    <row r="242" spans="1:6">
      <c r="A242" s="1052"/>
      <c r="B242" s="1169" t="s">
        <v>962</v>
      </c>
      <c r="C242" s="1083">
        <v>15.984300880957758</v>
      </c>
      <c r="D242" s="1083">
        <v>24.81340720728971</v>
      </c>
      <c r="E242" s="1083">
        <v>38.411595953495393</v>
      </c>
      <c r="F242" s="1083">
        <v>22.933008042439116</v>
      </c>
    </row>
    <row r="243" spans="1:6">
      <c r="B243" s="1170" t="s">
        <v>238</v>
      </c>
      <c r="C243" s="1127"/>
      <c r="D243" s="1127"/>
      <c r="E243" s="1127"/>
      <c r="F243" s="1127"/>
    </row>
    <row r="244" spans="1:6">
      <c r="A244" s="1052"/>
      <c r="B244" s="1167" t="s">
        <v>454</v>
      </c>
      <c r="C244" s="1168">
        <v>29.032426641582397</v>
      </c>
      <c r="D244" s="1168">
        <v>40.644832159983672</v>
      </c>
      <c r="E244" s="1168">
        <v>49.242321282957327</v>
      </c>
      <c r="F244" s="1168">
        <v>36.542370256615413</v>
      </c>
    </row>
    <row r="245" spans="1:6">
      <c r="A245" s="1052"/>
      <c r="B245" s="1169" t="s">
        <v>961</v>
      </c>
      <c r="C245" s="1083">
        <v>27.240170874581125</v>
      </c>
      <c r="D245" s="1083">
        <v>39.306566424058225</v>
      </c>
      <c r="E245" s="1083">
        <v>46.374019540388055</v>
      </c>
      <c r="F245" s="1083">
        <v>34.61396614652881</v>
      </c>
    </row>
    <row r="246" spans="1:6">
      <c r="A246" s="1052"/>
      <c r="B246" s="1169" t="s">
        <v>962</v>
      </c>
      <c r="C246" s="1083">
        <v>30.903361905524847</v>
      </c>
      <c r="D246" s="1083">
        <v>42.039251635484817</v>
      </c>
      <c r="E246" s="1083">
        <v>52.040542354678479</v>
      </c>
      <c r="F246" s="1083">
        <v>38.528541115448093</v>
      </c>
    </row>
    <row r="247" spans="1:6">
      <c r="A247" s="1052"/>
      <c r="B247" s="1167" t="s">
        <v>985</v>
      </c>
      <c r="C247" s="1168">
        <v>59.833747240618109</v>
      </c>
      <c r="D247" s="1168">
        <v>73.019726858877092</v>
      </c>
      <c r="E247" s="1168">
        <v>74.861666808546872</v>
      </c>
      <c r="F247" s="1168">
        <v>67.059445702292223</v>
      </c>
    </row>
    <row r="248" spans="1:6">
      <c r="A248" s="1052"/>
      <c r="B248" s="1169" t="s">
        <v>961</v>
      </c>
      <c r="C248" s="1083">
        <v>56.627488280453832</v>
      </c>
      <c r="D248" s="1083">
        <v>70.437300319488813</v>
      </c>
      <c r="E248" s="1083">
        <v>69.153593578985777</v>
      </c>
      <c r="F248" s="1083">
        <v>63.477512658437306</v>
      </c>
    </row>
    <row r="249" spans="1:6">
      <c r="A249" s="1052"/>
      <c r="B249" s="1169" t="s">
        <v>962</v>
      </c>
      <c r="C249" s="1083">
        <v>63.140194773348277</v>
      </c>
      <c r="D249" s="1083">
        <v>75.671519376665984</v>
      </c>
      <c r="E249" s="1083">
        <v>79.856344772545896</v>
      </c>
      <c r="F249" s="1083">
        <v>70.632510233725071</v>
      </c>
    </row>
    <row r="250" spans="1:6">
      <c r="A250" s="1052"/>
      <c r="B250" s="1167" t="s">
        <v>986</v>
      </c>
      <c r="C250" s="1168">
        <v>10.252365930599369</v>
      </c>
      <c r="D250" s="1168">
        <v>18.75149649392851</v>
      </c>
      <c r="E250" s="1168">
        <v>32.225049476957871</v>
      </c>
      <c r="F250" s="1168">
        <v>16.995871705303269</v>
      </c>
    </row>
    <row r="251" spans="1:6">
      <c r="A251" s="1052"/>
      <c r="B251" s="1169" t="s">
        <v>961</v>
      </c>
      <c r="C251" s="1083">
        <v>9.4937228193977194</v>
      </c>
      <c r="D251" s="1083">
        <v>18.505670446964643</v>
      </c>
      <c r="E251" s="1083">
        <v>32.578435704816613</v>
      </c>
      <c r="F251" s="1083">
        <v>16.599884335756773</v>
      </c>
    </row>
    <row r="252" spans="1:6">
      <c r="A252" s="1052"/>
      <c r="B252" s="1169" t="s">
        <v>962</v>
      </c>
      <c r="C252" s="1083">
        <v>11.05022437003797</v>
      </c>
      <c r="D252" s="1083">
        <v>19.010179010179009</v>
      </c>
      <c r="E252" s="1083">
        <v>31.854511757210702</v>
      </c>
      <c r="F252" s="1083">
        <v>17.412168324141224</v>
      </c>
    </row>
    <row r="253" spans="1:6">
      <c r="B253" s="1170" t="s">
        <v>239</v>
      </c>
      <c r="C253" s="1127"/>
      <c r="D253" s="1127"/>
      <c r="E253" s="1127"/>
      <c r="F253" s="1127"/>
    </row>
    <row r="254" spans="1:6">
      <c r="A254" s="1052"/>
      <c r="B254" s="1167" t="s">
        <v>454</v>
      </c>
      <c r="C254" s="1168">
        <v>44.294106762882784</v>
      </c>
      <c r="D254" s="1168">
        <v>56.937099916504316</v>
      </c>
      <c r="E254" s="1168">
        <v>62.706344750140374</v>
      </c>
      <c r="F254" s="1168">
        <v>51.993540483350046</v>
      </c>
    </row>
    <row r="255" spans="1:6">
      <c r="A255" s="1052"/>
      <c r="B255" s="1169" t="s">
        <v>961</v>
      </c>
      <c r="C255" s="1083">
        <v>40.614411565394171</v>
      </c>
      <c r="D255" s="1083">
        <v>51.697707254756942</v>
      </c>
      <c r="E255" s="1083">
        <v>56.819201435621359</v>
      </c>
      <c r="F255" s="1083">
        <v>47.349969514850621</v>
      </c>
    </row>
    <row r="256" spans="1:6">
      <c r="A256" s="1052"/>
      <c r="B256" s="1169" t="s">
        <v>962</v>
      </c>
      <c r="C256" s="1083">
        <v>48.154115918676837</v>
      </c>
      <c r="D256" s="1083">
        <v>62.554970802393484</v>
      </c>
      <c r="E256" s="1083">
        <v>68.608050371036654</v>
      </c>
      <c r="F256" s="1083">
        <v>56.854967400720383</v>
      </c>
    </row>
    <row r="257" spans="1:6">
      <c r="A257" s="1052"/>
      <c r="B257" s="1167" t="s">
        <v>985</v>
      </c>
      <c r="C257" s="1168">
        <v>67.277451114453712</v>
      </c>
      <c r="D257" s="1168">
        <v>82.548530954879325</v>
      </c>
      <c r="E257" s="1168">
        <v>79.272054287476863</v>
      </c>
      <c r="F257" s="1168">
        <v>74.72768742139705</v>
      </c>
    </row>
    <row r="258" spans="1:6">
      <c r="A258" s="1052"/>
      <c r="B258" s="1169" t="s">
        <v>961</v>
      </c>
      <c r="C258" s="1083">
        <v>61.966353111432703</v>
      </c>
      <c r="D258" s="1083">
        <v>75.576574242031612</v>
      </c>
      <c r="E258" s="1083">
        <v>70.830650354153263</v>
      </c>
      <c r="F258" s="1083">
        <v>68.211496607348607</v>
      </c>
    </row>
    <row r="259" spans="1:6">
      <c r="A259" s="1052"/>
      <c r="B259" s="1169" t="s">
        <v>962</v>
      </c>
      <c r="C259" s="1083">
        <v>72.672976201415054</v>
      </c>
      <c r="D259" s="1083">
        <v>89.694555112881801</v>
      </c>
      <c r="E259" s="1083">
        <v>87.033747779751337</v>
      </c>
      <c r="F259" s="1083">
        <v>81.230834752981266</v>
      </c>
    </row>
    <row r="260" spans="1:6">
      <c r="A260" s="1052"/>
      <c r="B260" s="1167" t="s">
        <v>986</v>
      </c>
      <c r="C260" s="1168">
        <v>20.617927407616097</v>
      </c>
      <c r="D260" s="1168">
        <v>28.000889152341436</v>
      </c>
      <c r="E260" s="1168">
        <v>42.775853537852548</v>
      </c>
      <c r="F260" s="1168">
        <v>27.119434661939966</v>
      </c>
    </row>
    <row r="261" spans="1:6">
      <c r="A261" s="1052"/>
      <c r="B261" s="1169" t="s">
        <v>961</v>
      </c>
      <c r="C261" s="1083">
        <v>19.306796642296238</v>
      </c>
      <c r="D261" s="1083">
        <v>25.939902166317257</v>
      </c>
      <c r="E261" s="1083">
        <v>41.484613577636829</v>
      </c>
      <c r="F261" s="1083">
        <v>25.614690320572674</v>
      </c>
    </row>
    <row r="262" spans="1:6">
      <c r="A262" s="1052"/>
      <c r="B262" s="1169" t="s">
        <v>962</v>
      </c>
      <c r="C262" s="1083">
        <v>22.039538070072421</v>
      </c>
      <c r="D262" s="1083">
        <v>30.32644693266046</v>
      </c>
      <c r="E262" s="1083">
        <v>44.212176639665536</v>
      </c>
      <c r="F262" s="1083">
        <v>28.779554596291572</v>
      </c>
    </row>
    <row r="263" spans="1:6">
      <c r="B263" s="1170" t="s">
        <v>1205</v>
      </c>
      <c r="C263" s="1127"/>
      <c r="D263" s="1127"/>
      <c r="E263" s="1127"/>
      <c r="F263" s="1127"/>
    </row>
    <row r="264" spans="1:6">
      <c r="A264" s="1052"/>
      <c r="B264" s="1167" t="s">
        <v>454</v>
      </c>
      <c r="C264" s="1168">
        <v>61.326274728336585</v>
      </c>
      <c r="D264" s="1168">
        <v>78.176736185766501</v>
      </c>
      <c r="E264" s="1168">
        <v>90.557783448778707</v>
      </c>
      <c r="F264" s="1168">
        <v>72.206972275597039</v>
      </c>
    </row>
    <row r="265" spans="1:6">
      <c r="A265" s="1052"/>
      <c r="B265" s="1169" t="s">
        <v>961</v>
      </c>
      <c r="C265" s="1083">
        <v>59.621109607577807</v>
      </c>
      <c r="D265" s="1083">
        <v>76.772823779193217</v>
      </c>
      <c r="E265" s="1083">
        <v>91.055045871559642</v>
      </c>
      <c r="F265" s="1083">
        <v>70.6985593911389</v>
      </c>
    </row>
    <row r="266" spans="1:6">
      <c r="A266" s="1052"/>
      <c r="B266" s="1169" t="s">
        <v>962</v>
      </c>
      <c r="C266" s="1083">
        <v>63.135228251507328</v>
      </c>
      <c r="D266" s="1083">
        <v>79.616724738675956</v>
      </c>
      <c r="E266" s="1083">
        <v>90.104529616724733</v>
      </c>
      <c r="F266" s="1083">
        <v>73.745494871084006</v>
      </c>
    </row>
    <row r="267" spans="1:6">
      <c r="A267" s="1052"/>
      <c r="B267" s="1167" t="s">
        <v>985</v>
      </c>
      <c r="C267" s="1168">
        <v>90.781836804370101</v>
      </c>
      <c r="D267" s="1168">
        <v>98.811787072243348</v>
      </c>
      <c r="E267" s="1168">
        <v>99.679487179487182</v>
      </c>
      <c r="F267" s="1168">
        <v>95.239611526826934</v>
      </c>
    </row>
    <row r="268" spans="1:6">
      <c r="A268" s="1052"/>
      <c r="B268" s="1169" t="s">
        <v>961</v>
      </c>
      <c r="C268" s="1083">
        <v>89.10081743869209</v>
      </c>
      <c r="D268" s="1083">
        <v>97.92648444863336</v>
      </c>
      <c r="E268" s="1083">
        <v>99.666110183639404</v>
      </c>
      <c r="F268" s="1083">
        <v>94.117647058823522</v>
      </c>
    </row>
    <row r="269" spans="1:6">
      <c r="A269" s="1052"/>
      <c r="B269" s="1169" t="s">
        <v>962</v>
      </c>
      <c r="C269" s="1083">
        <v>92.470910335386719</v>
      </c>
      <c r="D269" s="1083">
        <v>99.712368168744007</v>
      </c>
      <c r="E269" s="1083">
        <v>99.691833590138685</v>
      </c>
      <c r="F269" s="1083">
        <v>96.352679987313678</v>
      </c>
    </row>
    <row r="270" spans="1:6">
      <c r="A270" s="1052"/>
      <c r="B270" s="1167" t="s">
        <v>986</v>
      </c>
      <c r="C270" s="1168">
        <v>41.021416803953869</v>
      </c>
      <c r="D270" s="1168">
        <v>61.130742049469966</v>
      </c>
      <c r="E270" s="1168">
        <v>82.943143812709025</v>
      </c>
      <c r="F270" s="1168">
        <v>54.75817151127729</v>
      </c>
    </row>
    <row r="271" spans="1:6">
      <c r="A271" s="1052"/>
      <c r="B271" s="1169" t="s">
        <v>961</v>
      </c>
      <c r="C271" s="1083">
        <v>40.188594521778178</v>
      </c>
      <c r="D271" s="1083">
        <v>59.428129829984542</v>
      </c>
      <c r="E271" s="1083">
        <v>83.779971791255292</v>
      </c>
      <c r="F271" s="1083">
        <v>53.380614657210401</v>
      </c>
    </row>
    <row r="272" spans="1:6">
      <c r="A272" s="1052"/>
      <c r="B272" s="1169" t="s">
        <v>962</v>
      </c>
      <c r="C272" s="1083">
        <v>41.938674579624134</v>
      </c>
      <c r="D272" s="1083">
        <v>62.889066241021553</v>
      </c>
      <c r="E272" s="1083">
        <v>82.188295165394393</v>
      </c>
      <c r="F272" s="1083">
        <v>56.193055897562175</v>
      </c>
    </row>
    <row r="273" spans="1:7">
      <c r="B273" s="1171" t="s">
        <v>1249</v>
      </c>
      <c r="C273" s="1160"/>
      <c r="D273" s="1160"/>
      <c r="E273" s="1160"/>
      <c r="F273" s="1160"/>
      <c r="G273" s="1162"/>
    </row>
    <row r="274" spans="1:7">
      <c r="B274" s="1162"/>
      <c r="C274" s="1125"/>
      <c r="D274" s="1016"/>
      <c r="E274" s="1016"/>
      <c r="F274" s="1016"/>
    </row>
    <row r="275" spans="1:7">
      <c r="B275" s="2650" t="s">
        <v>1250</v>
      </c>
      <c r="C275" s="2650"/>
      <c r="D275" s="2650"/>
      <c r="E275" s="2650"/>
      <c r="F275" s="2650"/>
    </row>
    <row r="276" spans="1:7">
      <c r="B276" s="2650"/>
      <c r="C276" s="2650"/>
      <c r="D276" s="2650"/>
      <c r="E276" s="2650"/>
      <c r="F276" s="2650"/>
    </row>
    <row r="277" spans="1:7" s="1075" customFormat="1" ht="12.75">
      <c r="B277" s="1164" t="s">
        <v>1251</v>
      </c>
      <c r="C277" s="1164" t="s">
        <v>1211</v>
      </c>
      <c r="D277" s="1164" t="s">
        <v>1212</v>
      </c>
      <c r="E277" s="1164" t="s">
        <v>1213</v>
      </c>
      <c r="F277" s="1164" t="s">
        <v>234</v>
      </c>
    </row>
    <row r="278" spans="1:7" s="1075" customFormat="1" ht="12.75">
      <c r="B278" s="1165" t="s">
        <v>75</v>
      </c>
      <c r="C278" s="1166"/>
      <c r="D278" s="1166"/>
      <c r="E278" s="1166"/>
      <c r="F278" s="1166"/>
    </row>
    <row r="279" spans="1:7" s="1075" customFormat="1" ht="12.75">
      <c r="A279" s="1172"/>
      <c r="B279" s="1167" t="s">
        <v>454</v>
      </c>
      <c r="C279" s="1168">
        <v>63.944201140552636</v>
      </c>
      <c r="D279" s="1168">
        <v>51.553398058252434</v>
      </c>
      <c r="E279" s="1168">
        <v>43.693107932379718</v>
      </c>
      <c r="F279" s="1168">
        <v>56.104125456445374</v>
      </c>
    </row>
    <row r="280" spans="1:7" s="1075" customFormat="1" ht="12.75">
      <c r="A280" s="1172"/>
      <c r="B280" s="1169" t="s">
        <v>961</v>
      </c>
      <c r="C280" s="1083">
        <v>66.35706914344685</v>
      </c>
      <c r="D280" s="1083">
        <v>54.240659184543262</v>
      </c>
      <c r="E280" s="1083">
        <v>47.503837143549561</v>
      </c>
      <c r="F280" s="1083">
        <v>58.939468597202747</v>
      </c>
    </row>
    <row r="281" spans="1:7" s="1075" customFormat="1" ht="12.75">
      <c r="A281" s="1172"/>
      <c r="B281" s="1169" t="s">
        <v>962</v>
      </c>
      <c r="C281" s="1083">
        <v>61.418922186578108</v>
      </c>
      <c r="D281" s="1083">
        <v>48.727779714186127</v>
      </c>
      <c r="E281" s="1083">
        <v>39.953224719546512</v>
      </c>
      <c r="F281" s="1083">
        <v>53.168898027090229</v>
      </c>
    </row>
    <row r="282" spans="1:7" s="1075" customFormat="1" ht="12.75">
      <c r="A282" s="1172"/>
      <c r="B282" s="1167" t="s">
        <v>985</v>
      </c>
      <c r="C282" s="1168">
        <v>35.451169699220202</v>
      </c>
      <c r="D282" s="1168">
        <v>21.604439415979744</v>
      </c>
      <c r="E282" s="1168">
        <v>21.887240878482462</v>
      </c>
      <c r="F282" s="1168">
        <v>28.220011785089223</v>
      </c>
    </row>
    <row r="283" spans="1:7" s="1075" customFormat="1" ht="12.75">
      <c r="A283" s="1172"/>
      <c r="B283" s="1169" t="s">
        <v>961</v>
      </c>
      <c r="C283" s="1083">
        <v>39.456007047681972</v>
      </c>
      <c r="D283" s="1083">
        <v>25.900505453578077</v>
      </c>
      <c r="E283" s="1083">
        <v>28.417132216014895</v>
      </c>
      <c r="F283" s="1083">
        <v>32.880693226249605</v>
      </c>
    </row>
    <row r="284" spans="1:7" s="1075" customFormat="1" ht="12.75">
      <c r="A284" s="1172"/>
      <c r="B284" s="1169" t="s">
        <v>962</v>
      </c>
      <c r="C284" s="1083">
        <v>31.352143367021078</v>
      </c>
      <c r="D284" s="1083">
        <v>17.198668630981611</v>
      </c>
      <c r="E284" s="1083">
        <v>16.033720056756533</v>
      </c>
      <c r="F284" s="1083">
        <v>23.571365832235397</v>
      </c>
    </row>
    <row r="285" spans="1:7" s="1075" customFormat="1" ht="12.75">
      <c r="A285" s="1172"/>
      <c r="B285" s="1167" t="s">
        <v>986</v>
      </c>
      <c r="C285" s="1168">
        <v>84.9389843493488</v>
      </c>
      <c r="D285" s="1168">
        <v>76.107601925880118</v>
      </c>
      <c r="E285" s="1168">
        <v>61.865463615023472</v>
      </c>
      <c r="F285" s="1168">
        <v>77.873906535382247</v>
      </c>
    </row>
    <row r="286" spans="1:7" s="1075" customFormat="1" ht="12.75">
      <c r="A286" s="1172"/>
      <c r="B286" s="1169" t="s">
        <v>961</v>
      </c>
      <c r="C286" s="1083">
        <v>85.806794055201692</v>
      </c>
      <c r="D286" s="1083">
        <v>76.965740859251667</v>
      </c>
      <c r="E286" s="1083">
        <v>62.127264945070628</v>
      </c>
      <c r="F286" s="1083">
        <v>78.63103397793364</v>
      </c>
    </row>
    <row r="287" spans="1:7" s="1075" customFormat="1" ht="12.75">
      <c r="A287" s="1172"/>
      <c r="B287" s="1169" t="s">
        <v>962</v>
      </c>
      <c r="C287" s="1083">
        <v>84.015699119042239</v>
      </c>
      <c r="D287" s="1083">
        <v>75.1865927927103</v>
      </c>
      <c r="E287" s="1083">
        <v>61.588404046504607</v>
      </c>
      <c r="F287" s="1083">
        <v>77.066991957560887</v>
      </c>
    </row>
    <row r="288" spans="1:7" s="1075" customFormat="1" ht="12.75">
      <c r="B288" s="1170" t="s">
        <v>238</v>
      </c>
      <c r="C288" s="1127"/>
      <c r="D288" s="1127"/>
      <c r="E288" s="1127"/>
      <c r="F288" s="1127"/>
    </row>
    <row r="289" spans="1:6" s="1075" customFormat="1" ht="12.75">
      <c r="A289" s="1172"/>
      <c r="B289" s="1167" t="s">
        <v>454</v>
      </c>
      <c r="C289" s="1168">
        <v>70.967573358417596</v>
      </c>
      <c r="D289" s="1168">
        <v>59.355167840016321</v>
      </c>
      <c r="E289" s="1168">
        <v>50.757678717042673</v>
      </c>
      <c r="F289" s="1168">
        <v>63.457629743384594</v>
      </c>
    </row>
    <row r="290" spans="1:6" s="1075" customFormat="1" ht="12.75">
      <c r="A290" s="1172"/>
      <c r="B290" s="1169" t="s">
        <v>961</v>
      </c>
      <c r="C290" s="1083">
        <v>72.759829125418875</v>
      </c>
      <c r="D290" s="1083">
        <v>60.693433575941768</v>
      </c>
      <c r="E290" s="1083">
        <v>53.625980459611945</v>
      </c>
      <c r="F290" s="1083">
        <v>65.38603385347119</v>
      </c>
    </row>
    <row r="291" spans="1:6" s="1075" customFormat="1" ht="12.75">
      <c r="A291" s="1172"/>
      <c r="B291" s="1169" t="s">
        <v>962</v>
      </c>
      <c r="C291" s="1083">
        <v>69.096638094475153</v>
      </c>
      <c r="D291" s="1083">
        <v>57.96074836451519</v>
      </c>
      <c r="E291" s="1083">
        <v>47.959457645321521</v>
      </c>
      <c r="F291" s="1083">
        <v>61.471458884551907</v>
      </c>
    </row>
    <row r="292" spans="1:6" s="1075" customFormat="1" ht="12.75">
      <c r="A292" s="1172"/>
      <c r="B292" s="1167" t="s">
        <v>985</v>
      </c>
      <c r="C292" s="1168">
        <v>40.166252759381898</v>
      </c>
      <c r="D292" s="1168">
        <v>26.980273141122911</v>
      </c>
      <c r="E292" s="1168">
        <v>25.138333191453139</v>
      </c>
      <c r="F292" s="1168">
        <v>32.940554297707777</v>
      </c>
    </row>
    <row r="293" spans="1:6" s="1075" customFormat="1" ht="12.75">
      <c r="A293" s="1172"/>
      <c r="B293" s="1169" t="s">
        <v>961</v>
      </c>
      <c r="C293" s="1083">
        <v>43.372511719546161</v>
      </c>
      <c r="D293" s="1083">
        <v>29.562699680511184</v>
      </c>
      <c r="E293" s="1083">
        <v>30.846406421014226</v>
      </c>
      <c r="F293" s="1083">
        <v>36.522487341562702</v>
      </c>
    </row>
    <row r="294" spans="1:6" s="1075" customFormat="1" ht="12.75">
      <c r="A294" s="1172"/>
      <c r="B294" s="1169" t="s">
        <v>962</v>
      </c>
      <c r="C294" s="1083">
        <v>36.859805226651723</v>
      </c>
      <c r="D294" s="1083">
        <v>24.328480623334016</v>
      </c>
      <c r="E294" s="1083">
        <v>20.143655227454111</v>
      </c>
      <c r="F294" s="1083">
        <v>29.367489766274922</v>
      </c>
    </row>
    <row r="295" spans="1:6" s="1075" customFormat="1" ht="12.75">
      <c r="A295" s="1172"/>
      <c r="B295" s="1167" t="s">
        <v>986</v>
      </c>
      <c r="C295" s="1168">
        <v>89.747634069400632</v>
      </c>
      <c r="D295" s="1168">
        <v>81.248503506071486</v>
      </c>
      <c r="E295" s="1168">
        <v>67.774950523042122</v>
      </c>
      <c r="F295" s="1168">
        <v>83.004128294696727</v>
      </c>
    </row>
    <row r="296" spans="1:6" s="1075" customFormat="1" ht="12.75">
      <c r="A296" s="1172"/>
      <c r="B296" s="1169" t="s">
        <v>961</v>
      </c>
      <c r="C296" s="1083">
        <v>90.506277180602282</v>
      </c>
      <c r="D296" s="1083">
        <v>81.494329553035357</v>
      </c>
      <c r="E296" s="1083">
        <v>67.421564295183387</v>
      </c>
      <c r="F296" s="1083">
        <v>83.400115664243231</v>
      </c>
    </row>
    <row r="297" spans="1:6" s="1075" customFormat="1" ht="12.75">
      <c r="A297" s="1172"/>
      <c r="B297" s="1169" t="s">
        <v>962</v>
      </c>
      <c r="C297" s="1083">
        <v>88.949775629962019</v>
      </c>
      <c r="D297" s="1083">
        <v>80.989820989820998</v>
      </c>
      <c r="E297" s="1083">
        <v>68.145488242789298</v>
      </c>
      <c r="F297" s="1083">
        <v>82.587831675858766</v>
      </c>
    </row>
    <row r="298" spans="1:6" s="1075" customFormat="1" ht="12.75">
      <c r="B298" s="1170" t="s">
        <v>239</v>
      </c>
      <c r="C298" s="1127"/>
      <c r="D298" s="1127"/>
      <c r="E298" s="1127"/>
      <c r="F298" s="1127"/>
    </row>
    <row r="299" spans="1:6" s="1075" customFormat="1" ht="12.75">
      <c r="A299" s="1172"/>
      <c r="B299" s="1167" t="s">
        <v>454</v>
      </c>
      <c r="C299" s="1168">
        <v>55.705893237117223</v>
      </c>
      <c r="D299" s="1168">
        <v>43.062900083495684</v>
      </c>
      <c r="E299" s="1168">
        <v>37.293655249859633</v>
      </c>
      <c r="F299" s="1168">
        <v>48.006459516649961</v>
      </c>
    </row>
    <row r="300" spans="1:6" s="1075" customFormat="1" ht="12.75">
      <c r="A300" s="1172"/>
      <c r="B300" s="1169" t="s">
        <v>961</v>
      </c>
      <c r="C300" s="1083">
        <v>59.385588434605829</v>
      </c>
      <c r="D300" s="1083">
        <v>48.302292745243058</v>
      </c>
      <c r="E300" s="1083">
        <v>43.180798564378648</v>
      </c>
      <c r="F300" s="1083">
        <v>52.650030485149379</v>
      </c>
    </row>
    <row r="301" spans="1:6" s="1075" customFormat="1" ht="12.75">
      <c r="A301" s="1172"/>
      <c r="B301" s="1169" t="s">
        <v>962</v>
      </c>
      <c r="C301" s="1083">
        <v>51.845884081323156</v>
      </c>
      <c r="D301" s="1083">
        <v>37.445029197606516</v>
      </c>
      <c r="E301" s="1083">
        <v>31.391949628963346</v>
      </c>
      <c r="F301" s="1083">
        <v>43.145032599279624</v>
      </c>
    </row>
    <row r="302" spans="1:6" s="1075" customFormat="1" ht="12.75">
      <c r="A302" s="1172"/>
      <c r="B302" s="1167" t="s">
        <v>985</v>
      </c>
      <c r="C302" s="1168">
        <v>32.722548885546288</v>
      </c>
      <c r="D302" s="1168">
        <v>17.451469045120671</v>
      </c>
      <c r="E302" s="1168">
        <v>20.727945712523134</v>
      </c>
      <c r="F302" s="1168">
        <v>25.272312578602946</v>
      </c>
    </row>
    <row r="303" spans="1:6" s="1075" customFormat="1" ht="12.75">
      <c r="A303" s="1172"/>
      <c r="B303" s="1169" t="s">
        <v>961</v>
      </c>
      <c r="C303" s="1083">
        <v>38.033646888567297</v>
      </c>
      <c r="D303" s="1083">
        <v>24.423425757968388</v>
      </c>
      <c r="E303" s="1083">
        <v>29.169349645846747</v>
      </c>
      <c r="F303" s="1083">
        <v>31.788503392651389</v>
      </c>
    </row>
    <row r="304" spans="1:6" s="1075" customFormat="1" ht="12.75">
      <c r="A304" s="1172"/>
      <c r="B304" s="1169" t="s">
        <v>962</v>
      </c>
      <c r="C304" s="1083">
        <v>27.32702379858495</v>
      </c>
      <c r="D304" s="1083">
        <v>10.305444887118194</v>
      </c>
      <c r="E304" s="1083">
        <v>12.966252220248666</v>
      </c>
      <c r="F304" s="1083">
        <v>18.769165247018741</v>
      </c>
    </row>
    <row r="305" spans="1:6" s="1075" customFormat="1" ht="12.75">
      <c r="A305" s="1172"/>
      <c r="B305" s="1167" t="s">
        <v>986</v>
      </c>
      <c r="C305" s="1168">
        <v>79.382072592383906</v>
      </c>
      <c r="D305" s="1168">
        <v>71.999110847658571</v>
      </c>
      <c r="E305" s="1168">
        <v>57.224146462147452</v>
      </c>
      <c r="F305" s="1168">
        <v>72.880565338060038</v>
      </c>
    </row>
    <row r="306" spans="1:6" s="1075" customFormat="1" ht="12.75">
      <c r="A306" s="1172"/>
      <c r="B306" s="1169" t="s">
        <v>961</v>
      </c>
      <c r="C306" s="1083">
        <v>80.693203357703766</v>
      </c>
      <c r="D306" s="1083">
        <v>74.060097833682732</v>
      </c>
      <c r="E306" s="1083">
        <v>58.515386422363171</v>
      </c>
      <c r="F306" s="1083">
        <v>74.385309679427323</v>
      </c>
    </row>
    <row r="307" spans="1:6" s="1075" customFormat="1" ht="12.75">
      <c r="A307" s="1172"/>
      <c r="B307" s="1169" t="s">
        <v>962</v>
      </c>
      <c r="C307" s="1083">
        <v>77.96046192992759</v>
      </c>
      <c r="D307" s="1083">
        <v>69.673553067339526</v>
      </c>
      <c r="E307" s="1083">
        <v>55.787823360334464</v>
      </c>
      <c r="F307" s="1083">
        <v>71.220445403708439</v>
      </c>
    </row>
    <row r="308" spans="1:6" s="1075" customFormat="1" ht="12.75">
      <c r="B308" s="1170" t="s">
        <v>1205</v>
      </c>
      <c r="C308" s="1127"/>
      <c r="D308" s="1127"/>
      <c r="E308" s="1127"/>
      <c r="F308" s="1127"/>
    </row>
    <row r="309" spans="1:6" s="1075" customFormat="1" ht="12.75">
      <c r="A309" s="1172"/>
      <c r="B309" s="1167" t="s">
        <v>454</v>
      </c>
      <c r="C309" s="1168">
        <v>38.673725271663415</v>
      </c>
      <c r="D309" s="1168">
        <v>21.823263814233499</v>
      </c>
      <c r="E309" s="1168">
        <v>9.4422165512212892</v>
      </c>
      <c r="F309" s="1168">
        <v>27.793027724402965</v>
      </c>
    </row>
    <row r="310" spans="1:6" s="1075" customFormat="1" ht="12.75">
      <c r="A310" s="1172"/>
      <c r="B310" s="1169" t="s">
        <v>961</v>
      </c>
      <c r="C310" s="1083">
        <v>40.378890392422193</v>
      </c>
      <c r="D310" s="1083">
        <v>23.227176220806793</v>
      </c>
      <c r="E310" s="1083">
        <v>8.9449541284403669</v>
      </c>
      <c r="F310" s="1083">
        <v>29.3014406088611</v>
      </c>
    </row>
    <row r="311" spans="1:6" s="1075" customFormat="1" ht="12.75">
      <c r="A311" s="1172"/>
      <c r="B311" s="1169" t="s">
        <v>962</v>
      </c>
      <c r="C311" s="1083">
        <v>36.864771748492679</v>
      </c>
      <c r="D311" s="1083">
        <v>20.383275261324041</v>
      </c>
      <c r="E311" s="1083">
        <v>9.89547038327526</v>
      </c>
      <c r="F311" s="1083">
        <v>26.254505128915994</v>
      </c>
    </row>
    <row r="312" spans="1:6" s="1075" customFormat="1" ht="12.75">
      <c r="A312" s="1172"/>
      <c r="B312" s="1167" t="s">
        <v>985</v>
      </c>
      <c r="C312" s="1168">
        <v>9.2181631956299075</v>
      </c>
      <c r="D312" s="1168">
        <v>1.188212927756654</v>
      </c>
      <c r="E312" s="1168">
        <v>0.32051282051282048</v>
      </c>
      <c r="F312" s="1168">
        <v>4.7603884731730615</v>
      </c>
    </row>
    <row r="313" spans="1:6" s="1075" customFormat="1" ht="12.75">
      <c r="A313" s="1172"/>
      <c r="B313" s="1169" t="s">
        <v>961</v>
      </c>
      <c r="C313" s="1083">
        <v>10.899182561307901</v>
      </c>
      <c r="D313" s="1083">
        <v>2.0735155513666355</v>
      </c>
      <c r="E313" s="1083">
        <v>0.333889816360601</v>
      </c>
      <c r="F313" s="1083">
        <v>5.8823529411764701</v>
      </c>
    </row>
    <row r="314" spans="1:6" s="1075" customFormat="1" ht="12.75">
      <c r="A314" s="1172"/>
      <c r="B314" s="1169" t="s">
        <v>962</v>
      </c>
      <c r="C314" s="1083">
        <v>7.5290896646132781</v>
      </c>
      <c r="D314" s="1083">
        <v>0.28763183125599234</v>
      </c>
      <c r="E314" s="1083">
        <v>0.30816640986132515</v>
      </c>
      <c r="F314" s="1083">
        <v>3.6473200126863303</v>
      </c>
    </row>
    <row r="315" spans="1:6" s="1075" customFormat="1" ht="12.75">
      <c r="A315" s="1172"/>
      <c r="B315" s="1167" t="s">
        <v>986</v>
      </c>
      <c r="C315" s="1168">
        <v>58.978583196046131</v>
      </c>
      <c r="D315" s="1168">
        <v>38.869257950530034</v>
      </c>
      <c r="E315" s="1168">
        <v>17.056856187290968</v>
      </c>
      <c r="F315" s="1168">
        <v>45.24182848872271</v>
      </c>
    </row>
    <row r="316" spans="1:6" s="1075" customFormat="1" ht="12.75">
      <c r="A316" s="1172"/>
      <c r="B316" s="1169" t="s">
        <v>961</v>
      </c>
      <c r="C316" s="1083">
        <v>59.811405478221822</v>
      </c>
      <c r="D316" s="1083">
        <v>40.571870170015458</v>
      </c>
      <c r="E316" s="1083">
        <v>16.220028208744711</v>
      </c>
      <c r="F316" s="1083">
        <v>46.619385342789599</v>
      </c>
    </row>
    <row r="317" spans="1:6" s="1075" customFormat="1" ht="12.75">
      <c r="A317" s="1172"/>
      <c r="B317" s="1169" t="s">
        <v>962</v>
      </c>
      <c r="C317" s="1083">
        <v>58.061325420375866</v>
      </c>
      <c r="D317" s="1083">
        <v>37.110933758978454</v>
      </c>
      <c r="E317" s="1083">
        <v>17.8117048346056</v>
      </c>
      <c r="F317" s="1083">
        <v>43.806944102437825</v>
      </c>
    </row>
    <row r="318" spans="1:6" s="1075" customFormat="1" ht="12.75">
      <c r="B318" s="1171" t="s">
        <v>1249</v>
      </c>
      <c r="C318" s="1173"/>
      <c r="D318" s="1173"/>
      <c r="E318" s="1173"/>
      <c r="F318" s="1173"/>
    </row>
    <row r="319" spans="1:6">
      <c r="B319" s="1113" t="s">
        <v>1223</v>
      </c>
      <c r="C319" s="1161"/>
      <c r="D319" s="1161"/>
      <c r="E319" s="1161"/>
    </row>
    <row r="320" spans="1:6">
      <c r="B320" s="1158"/>
      <c r="C320" s="1161"/>
      <c r="D320" s="1161"/>
      <c r="E320" s="1161"/>
    </row>
    <row r="321" spans="1:6" ht="30" customHeight="1">
      <c r="B321" s="2662" t="s">
        <v>1252</v>
      </c>
      <c r="C321" s="2662"/>
      <c r="D321" s="2662"/>
      <c r="E321" s="2662"/>
      <c r="F321" s="2662"/>
    </row>
    <row r="322" spans="1:6">
      <c r="B322" s="1174" t="s">
        <v>1253</v>
      </c>
      <c r="C322" s="1175" t="s">
        <v>1225</v>
      </c>
      <c r="D322" s="1175" t="s">
        <v>1226</v>
      </c>
      <c r="E322" s="1175" t="s">
        <v>1227</v>
      </c>
      <c r="F322" s="1175" t="s">
        <v>1228</v>
      </c>
    </row>
    <row r="323" spans="1:6">
      <c r="A323" s="1072"/>
      <c r="B323" s="989" t="s">
        <v>75</v>
      </c>
      <c r="C323" s="909">
        <v>87.216182538557391</v>
      </c>
      <c r="D323" s="909">
        <v>87.420904895570672</v>
      </c>
      <c r="E323" s="909">
        <v>84.25869741100324</v>
      </c>
      <c r="F323" s="990">
        <v>79.439487611821463</v>
      </c>
    </row>
    <row r="324" spans="1:6">
      <c r="A324" s="1052"/>
      <c r="B324" s="1094" t="s">
        <v>238</v>
      </c>
      <c r="C324" s="911">
        <v>67.822481329582303</v>
      </c>
      <c r="D324" s="911">
        <v>69.993721222268732</v>
      </c>
      <c r="E324" s="911">
        <v>68.590015829504651</v>
      </c>
      <c r="F324" s="942">
        <v>64.424227273538918</v>
      </c>
    </row>
    <row r="325" spans="1:6">
      <c r="A325" s="1052"/>
      <c r="B325" s="1094" t="s">
        <v>239</v>
      </c>
      <c r="C325" s="911">
        <v>129.64449691722419</v>
      </c>
      <c r="D325" s="911">
        <v>126.21766918160633</v>
      </c>
      <c r="E325" s="911">
        <v>119.90859192197512</v>
      </c>
      <c r="F325" s="942">
        <v>113.77729080431781</v>
      </c>
    </row>
    <row r="326" spans="1:6">
      <c r="A326" s="1052"/>
      <c r="B326" s="1094" t="s">
        <v>1205</v>
      </c>
      <c r="C326" s="911">
        <v>100.64891172096797</v>
      </c>
      <c r="D326" s="911">
        <v>85.459183673469383</v>
      </c>
      <c r="E326" s="911">
        <v>83.48169014084506</v>
      </c>
      <c r="F326" s="942">
        <v>78.335784828745531</v>
      </c>
    </row>
    <row r="327" spans="1:6">
      <c r="A327" s="1072"/>
      <c r="B327" s="989" t="s">
        <v>1233</v>
      </c>
      <c r="C327" s="909">
        <v>265.31233837135795</v>
      </c>
      <c r="D327" s="909">
        <v>334.20984884704501</v>
      </c>
      <c r="E327" s="909">
        <v>270.91165000146617</v>
      </c>
      <c r="F327" s="909">
        <v>275.85496866606985</v>
      </c>
    </row>
    <row r="328" spans="1:6">
      <c r="A328" s="1052"/>
      <c r="B328" s="1094" t="s">
        <v>238</v>
      </c>
      <c r="C328" s="911">
        <v>254.91055562137186</v>
      </c>
      <c r="D328" s="911">
        <v>377.49358426005131</v>
      </c>
      <c r="E328" s="911">
        <v>263.13470901924416</v>
      </c>
      <c r="F328" s="942">
        <v>276.98527636978037</v>
      </c>
    </row>
    <row r="329" spans="1:6">
      <c r="A329" s="1052"/>
      <c r="B329" s="1094" t="s">
        <v>239</v>
      </c>
      <c r="C329" s="911">
        <v>310.22810890360557</v>
      </c>
      <c r="D329" s="911">
        <v>368.80809940174873</v>
      </c>
      <c r="E329" s="911">
        <v>330.30303030303031</v>
      </c>
      <c r="F329" s="942">
        <v>326.80633454305507</v>
      </c>
    </row>
    <row r="330" spans="1:6">
      <c r="A330" s="1052"/>
      <c r="B330" s="1094" t="s">
        <v>1205</v>
      </c>
      <c r="C330" s="911">
        <v>164.8960739030023</v>
      </c>
      <c r="D330" s="911">
        <v>143.98188093183779</v>
      </c>
      <c r="E330" s="911">
        <v>147.46835443037975</v>
      </c>
      <c r="F330" s="942">
        <v>143.64353967594516</v>
      </c>
    </row>
    <row r="331" spans="1:6">
      <c r="B331" s="989" t="s">
        <v>1234</v>
      </c>
      <c r="C331" s="909">
        <v>24.74727622733549</v>
      </c>
      <c r="D331" s="909">
        <v>31.473545547014393</v>
      </c>
      <c r="E331" s="909">
        <v>32.968051246928006</v>
      </c>
      <c r="F331" s="909">
        <v>31.500823027283719</v>
      </c>
    </row>
    <row r="332" spans="1:6">
      <c r="A332" s="1052"/>
      <c r="B332" s="1094" t="s">
        <v>238</v>
      </c>
      <c r="C332" s="911">
        <v>23.727086154662345</v>
      </c>
      <c r="D332" s="911">
        <v>27.133659234529627</v>
      </c>
      <c r="E332" s="911">
        <v>29.722531035760607</v>
      </c>
      <c r="F332" s="942">
        <v>27.513255233983696</v>
      </c>
    </row>
    <row r="333" spans="1:6">
      <c r="A333" s="1052"/>
      <c r="B333" s="1094" t="s">
        <v>239</v>
      </c>
      <c r="C333" s="911">
        <v>29.577981651376145</v>
      </c>
      <c r="D333" s="911">
        <v>45.057888902574213</v>
      </c>
      <c r="E333" s="911">
        <v>44.113272651555711</v>
      </c>
      <c r="F333" s="942">
        <v>44.273412271259424</v>
      </c>
    </row>
    <row r="334" spans="1:6">
      <c r="A334" s="1072"/>
      <c r="B334" s="1094" t="s">
        <v>1205</v>
      </c>
      <c r="C334" s="911">
        <v>9.9445712422562771</v>
      </c>
      <c r="D334" s="911">
        <v>10.011123470522804</v>
      </c>
      <c r="E334" s="911">
        <v>10.133010882708584</v>
      </c>
      <c r="F334" s="942">
        <v>11.500850340136054</v>
      </c>
    </row>
    <row r="335" spans="1:6">
      <c r="B335" s="1171" t="s">
        <v>1249</v>
      </c>
      <c r="C335" s="1176"/>
      <c r="D335" s="1176"/>
      <c r="E335" s="1176"/>
      <c r="F335" s="919"/>
    </row>
    <row r="336" spans="1:6">
      <c r="B336" s="1158"/>
      <c r="C336" s="1161"/>
      <c r="D336" s="1161"/>
      <c r="E336" s="1161"/>
    </row>
    <row r="337" spans="2:6" ht="30" customHeight="1">
      <c r="B337" s="2662" t="s">
        <v>1254</v>
      </c>
      <c r="C337" s="2662"/>
      <c r="D337" s="2662"/>
      <c r="E337" s="2662"/>
      <c r="F337" s="2662"/>
    </row>
    <row r="338" spans="2:6" ht="15">
      <c r="B338" s="1102" t="s">
        <v>1255</v>
      </c>
      <c r="C338" s="1102" t="s">
        <v>238</v>
      </c>
      <c r="D338" s="1102" t="s">
        <v>239</v>
      </c>
      <c r="E338" s="1102" t="s">
        <v>1205</v>
      </c>
      <c r="F338"/>
    </row>
    <row r="339" spans="2:6" ht="15">
      <c r="B339" s="1177" t="s">
        <v>75</v>
      </c>
      <c r="C339" s="1104">
        <f>SUM(C340:C347)</f>
        <v>2305</v>
      </c>
      <c r="D339" s="1104">
        <f>SUM(D340:D347)</f>
        <v>1138</v>
      </c>
      <c r="E339" s="1104">
        <f>SUM(E340:E347)</f>
        <v>143</v>
      </c>
      <c r="F339"/>
    </row>
    <row r="340" spans="2:6" ht="15">
      <c r="B340" s="1178" t="s">
        <v>1256</v>
      </c>
      <c r="C340" s="1106">
        <v>1677</v>
      </c>
      <c r="D340" s="1106">
        <v>814</v>
      </c>
      <c r="E340" s="1106">
        <v>100</v>
      </c>
      <c r="F340"/>
    </row>
    <row r="341" spans="2:6" ht="15">
      <c r="B341" s="1178" t="s">
        <v>1257</v>
      </c>
      <c r="C341" s="1106">
        <v>57</v>
      </c>
      <c r="D341" s="1106">
        <v>61</v>
      </c>
      <c r="E341" s="1106">
        <v>11</v>
      </c>
      <c r="F341"/>
    </row>
    <row r="342" spans="2:6" ht="15">
      <c r="B342" s="1178" t="s">
        <v>1258</v>
      </c>
      <c r="C342" s="1106">
        <v>141</v>
      </c>
      <c r="D342" s="1106">
        <v>54</v>
      </c>
      <c r="E342" s="1106">
        <v>10</v>
      </c>
      <c r="F342"/>
    </row>
    <row r="343" spans="2:6" ht="15">
      <c r="B343" s="1178" t="s">
        <v>1259</v>
      </c>
      <c r="C343" s="1106">
        <v>350</v>
      </c>
      <c r="D343" s="1106">
        <v>131</v>
      </c>
      <c r="E343" s="1106">
        <v>12</v>
      </c>
      <c r="F343"/>
    </row>
    <row r="344" spans="2:6" ht="15">
      <c r="B344" s="1179" t="s">
        <v>1260</v>
      </c>
      <c r="C344" s="1106">
        <v>48</v>
      </c>
      <c r="D344" s="1106">
        <v>52</v>
      </c>
      <c r="E344" s="1106">
        <v>3</v>
      </c>
      <c r="F344"/>
    </row>
    <row r="345" spans="2:6" ht="15">
      <c r="B345" s="1178" t="s">
        <v>1261</v>
      </c>
      <c r="C345" s="1106">
        <v>6</v>
      </c>
      <c r="D345" s="1106">
        <v>4</v>
      </c>
      <c r="E345" s="1106">
        <v>4</v>
      </c>
      <c r="F345"/>
    </row>
    <row r="346" spans="2:6" ht="15">
      <c r="B346" s="1178" t="s">
        <v>1262</v>
      </c>
      <c r="C346" s="1106">
        <v>14</v>
      </c>
      <c r="D346" s="1106">
        <v>5</v>
      </c>
      <c r="E346" s="1106" t="s">
        <v>644</v>
      </c>
      <c r="F346"/>
    </row>
    <row r="347" spans="2:6" ht="15">
      <c r="B347" s="1178" t="s">
        <v>1263</v>
      </c>
      <c r="C347" s="1106">
        <v>12</v>
      </c>
      <c r="D347" s="1106">
        <v>17</v>
      </c>
      <c r="E347" s="1106">
        <v>3</v>
      </c>
      <c r="F347"/>
    </row>
    <row r="348" spans="2:6" ht="15">
      <c r="B348" s="1099" t="s">
        <v>1206</v>
      </c>
      <c r="C348" s="1180"/>
      <c r="D348" s="1180"/>
      <c r="E348" s="1180"/>
      <c r="F348"/>
    </row>
    <row r="349" spans="2:6" ht="15">
      <c r="B349" s="1099"/>
      <c r="C349" s="1180"/>
      <c r="D349" s="1180"/>
      <c r="E349" s="1180"/>
      <c r="F349"/>
    </row>
    <row r="350" spans="2:6">
      <c r="B350" s="2650" t="s">
        <v>1264</v>
      </c>
      <c r="C350" s="2650"/>
      <c r="D350" s="2650"/>
      <c r="E350" s="2650"/>
      <c r="F350" s="2650"/>
    </row>
    <row r="351" spans="2:6">
      <c r="B351" s="1101" t="s">
        <v>1209</v>
      </c>
      <c r="C351" s="1102" t="s">
        <v>961</v>
      </c>
      <c r="D351" s="1102" t="s">
        <v>962</v>
      </c>
      <c r="E351" s="1102" t="s">
        <v>234</v>
      </c>
    </row>
    <row r="352" spans="2:6">
      <c r="B352" s="1103" t="s">
        <v>234</v>
      </c>
      <c r="C352" s="1104">
        <f>SUM(C353:C357)</f>
        <v>4354</v>
      </c>
      <c r="D352" s="1104">
        <f>SUM(D353:D357)</f>
        <v>7030</v>
      </c>
      <c r="E352" s="1104">
        <f>SUM(E353:E357)</f>
        <v>11384</v>
      </c>
    </row>
    <row r="353" spans="1:6">
      <c r="A353" s="1052"/>
      <c r="B353" s="1105" t="s">
        <v>1210</v>
      </c>
      <c r="C353" s="1106">
        <v>0</v>
      </c>
      <c r="D353" s="1106">
        <v>982</v>
      </c>
      <c r="E353" s="1106">
        <f>SUM(C353:D353)</f>
        <v>982</v>
      </c>
    </row>
    <row r="354" spans="1:6">
      <c r="A354" s="1052"/>
      <c r="B354" s="1105" t="s">
        <v>1211</v>
      </c>
      <c r="C354" s="1106">
        <v>1044</v>
      </c>
      <c r="D354" s="1106">
        <v>2371</v>
      </c>
      <c r="E354" s="1106">
        <f>SUM(C354:D354)</f>
        <v>3415</v>
      </c>
    </row>
    <row r="355" spans="1:6">
      <c r="A355" s="1052"/>
      <c r="B355" s="1105" t="s">
        <v>1212</v>
      </c>
      <c r="C355" s="1106">
        <v>1151</v>
      </c>
      <c r="D355" s="1106">
        <v>1091</v>
      </c>
      <c r="E355" s="1106">
        <f>SUM(C355:D355)</f>
        <v>2242</v>
      </c>
    </row>
    <row r="356" spans="1:6">
      <c r="A356" s="1052"/>
      <c r="B356" s="1105" t="s">
        <v>1213</v>
      </c>
      <c r="C356" s="1106">
        <v>989</v>
      </c>
      <c r="D356" s="1106">
        <v>1205</v>
      </c>
      <c r="E356" s="1106">
        <f>SUM(C356:D356)</f>
        <v>2194</v>
      </c>
    </row>
    <row r="357" spans="1:6">
      <c r="A357" s="1052"/>
      <c r="B357" s="1107" t="s">
        <v>1214</v>
      </c>
      <c r="C357" s="1106">
        <v>1170</v>
      </c>
      <c r="D357" s="1106">
        <v>1381</v>
      </c>
      <c r="E357" s="1106">
        <f>SUM(C357:D357)</f>
        <v>2551</v>
      </c>
      <c r="F357" s="1145"/>
    </row>
    <row r="358" spans="1:6">
      <c r="A358" s="1072"/>
      <c r="B358" s="1099" t="s">
        <v>1206</v>
      </c>
      <c r="C358" s="1139"/>
      <c r="D358" s="1139"/>
      <c r="E358" s="1181"/>
      <c r="F358" s="1145"/>
    </row>
    <row r="359" spans="1:6">
      <c r="A359" s="1072"/>
      <c r="B359" s="1182" t="s">
        <v>1265</v>
      </c>
      <c r="C359" s="1139"/>
      <c r="D359" s="1139"/>
      <c r="E359" s="1181"/>
      <c r="F359" s="1145"/>
    </row>
    <row r="360" spans="1:6">
      <c r="B360" s="1153"/>
      <c r="C360" s="1145"/>
      <c r="D360" s="1145"/>
      <c r="E360" s="1145"/>
      <c r="F360" s="1145"/>
    </row>
    <row r="361" spans="1:6" ht="30" customHeight="1">
      <c r="B361" s="2650" t="s">
        <v>1266</v>
      </c>
      <c r="C361" s="2650"/>
      <c r="D361" s="2650"/>
      <c r="E361" s="2650"/>
      <c r="F361" s="2650"/>
    </row>
    <row r="362" spans="1:6">
      <c r="B362" s="1163" t="s">
        <v>1251</v>
      </c>
      <c r="C362" s="1102" t="s">
        <v>1211</v>
      </c>
      <c r="D362" s="1102" t="s">
        <v>1212</v>
      </c>
      <c r="E362" s="1102" t="s">
        <v>1213</v>
      </c>
      <c r="F362" s="1102" t="s">
        <v>234</v>
      </c>
    </row>
    <row r="363" spans="1:6">
      <c r="B363" s="1183" t="s">
        <v>75</v>
      </c>
      <c r="C363" s="1117"/>
      <c r="D363" s="1117"/>
      <c r="E363" s="1117"/>
      <c r="F363" s="1117"/>
    </row>
    <row r="364" spans="1:6">
      <c r="A364" s="1052"/>
      <c r="B364" s="1167" t="s">
        <v>454</v>
      </c>
      <c r="C364" s="1184">
        <f>SUM(C365:C366)</f>
        <v>3415</v>
      </c>
      <c r="D364" s="1184">
        <f>SUM(D365:D366)</f>
        <v>2242</v>
      </c>
      <c r="E364" s="1184">
        <f>SUM(E365:E366)</f>
        <v>2194</v>
      </c>
      <c r="F364" s="1184">
        <f>SUM(F365:F366)</f>
        <v>7851</v>
      </c>
    </row>
    <row r="365" spans="1:6">
      <c r="A365" s="1052"/>
      <c r="B365" s="1169" t="s">
        <v>961</v>
      </c>
      <c r="C365" s="1185">
        <f>SUM(C368+C371)</f>
        <v>1044</v>
      </c>
      <c r="D365" s="1185">
        <f t="shared" ref="D365:F366" si="7">SUM(D368+D371)</f>
        <v>1151</v>
      </c>
      <c r="E365" s="1185">
        <f t="shared" si="7"/>
        <v>989</v>
      </c>
      <c r="F365" s="1185">
        <f t="shared" si="7"/>
        <v>3184</v>
      </c>
    </row>
    <row r="366" spans="1:6">
      <c r="A366" s="1052"/>
      <c r="B366" s="1169" t="s">
        <v>962</v>
      </c>
      <c r="C366" s="1185">
        <f>SUM(C369+C372)</f>
        <v>2371</v>
      </c>
      <c r="D366" s="1185">
        <f t="shared" si="7"/>
        <v>1091</v>
      </c>
      <c r="E366" s="1185">
        <f t="shared" si="7"/>
        <v>1205</v>
      </c>
      <c r="F366" s="1185">
        <f t="shared" si="7"/>
        <v>4667</v>
      </c>
    </row>
    <row r="367" spans="1:6">
      <c r="A367" s="1052"/>
      <c r="B367" s="1167" t="s">
        <v>985</v>
      </c>
      <c r="C367" s="1184">
        <f>SUM(C368:C369)</f>
        <v>1468</v>
      </c>
      <c r="D367" s="1184">
        <f>SUM(D368:D369)</f>
        <v>946</v>
      </c>
      <c r="E367" s="1184">
        <f>SUM(E368:E369)</f>
        <v>694</v>
      </c>
      <c r="F367" s="1184">
        <f>SUM(F368:F369)</f>
        <v>3108</v>
      </c>
    </row>
    <row r="368" spans="1:6">
      <c r="A368" s="1052"/>
      <c r="B368" s="1169" t="s">
        <v>961</v>
      </c>
      <c r="C368" s="1185">
        <f t="shared" ref="C368:E369" si="8">SUM(C378+C398+C388)</f>
        <v>101</v>
      </c>
      <c r="D368" s="1185">
        <f t="shared" si="8"/>
        <v>193</v>
      </c>
      <c r="E368" s="1185">
        <f t="shared" si="8"/>
        <v>85</v>
      </c>
      <c r="F368" s="1185">
        <f>SUM(F378+F388+F398)</f>
        <v>379</v>
      </c>
    </row>
    <row r="369" spans="1:6">
      <c r="A369" s="1052"/>
      <c r="B369" s="1169" t="s">
        <v>962</v>
      </c>
      <c r="C369" s="1185">
        <f t="shared" si="8"/>
        <v>1367</v>
      </c>
      <c r="D369" s="1185">
        <f t="shared" si="8"/>
        <v>753</v>
      </c>
      <c r="E369" s="1185">
        <f t="shared" si="8"/>
        <v>609</v>
      </c>
      <c r="F369" s="1185">
        <f>SUM(F379+F389+F399)</f>
        <v>2729</v>
      </c>
    </row>
    <row r="370" spans="1:6">
      <c r="A370" s="1052"/>
      <c r="B370" s="1167" t="s">
        <v>986</v>
      </c>
      <c r="C370" s="1184">
        <f>SUM(C371:C372)</f>
        <v>1947</v>
      </c>
      <c r="D370" s="1184">
        <f>SUM(D371:D372)</f>
        <v>1296</v>
      </c>
      <c r="E370" s="1184">
        <f>SUM(E371:E372)</f>
        <v>1500</v>
      </c>
      <c r="F370" s="1184">
        <f>SUM(F371:F372)</f>
        <v>4743</v>
      </c>
    </row>
    <row r="371" spans="1:6">
      <c r="A371" s="1052"/>
      <c r="B371" s="1169" t="s">
        <v>961</v>
      </c>
      <c r="C371" s="1185">
        <f>SUM(C381+C391+C401)</f>
        <v>943</v>
      </c>
      <c r="D371" s="1185">
        <f t="shared" ref="D371:F372" si="9">SUM(D381+D391+D401)</f>
        <v>958</v>
      </c>
      <c r="E371" s="1185">
        <f t="shared" si="9"/>
        <v>904</v>
      </c>
      <c r="F371" s="1185">
        <f t="shared" si="9"/>
        <v>2805</v>
      </c>
    </row>
    <row r="372" spans="1:6">
      <c r="A372" s="1052"/>
      <c r="B372" s="1169" t="s">
        <v>962</v>
      </c>
      <c r="C372" s="1185">
        <f>SUM(C382+C392+C402)</f>
        <v>1004</v>
      </c>
      <c r="D372" s="1185">
        <f t="shared" si="9"/>
        <v>338</v>
      </c>
      <c r="E372" s="1185">
        <f t="shared" si="9"/>
        <v>596</v>
      </c>
      <c r="F372" s="1185">
        <f t="shared" si="9"/>
        <v>1938</v>
      </c>
    </row>
    <row r="373" spans="1:6">
      <c r="B373" s="1137" t="s">
        <v>238</v>
      </c>
      <c r="C373" s="1186"/>
      <c r="D373" s="1186"/>
      <c r="E373" s="1186"/>
      <c r="F373" s="1186"/>
    </row>
    <row r="374" spans="1:6">
      <c r="A374" s="1052"/>
      <c r="B374" s="1167" t="s">
        <v>454</v>
      </c>
      <c r="C374" s="1184">
        <f>SUM(C375:C376)</f>
        <v>1614</v>
      </c>
      <c r="D374" s="1184">
        <f>SUM(D375:D376)</f>
        <v>1228</v>
      </c>
      <c r="E374" s="1184">
        <f>SUM(E375:E376)</f>
        <v>1214</v>
      </c>
      <c r="F374" s="1184">
        <f>SUM(F375:F376)</f>
        <v>4056</v>
      </c>
    </row>
    <row r="375" spans="1:6">
      <c r="A375" s="1052"/>
      <c r="B375" s="1169" t="s">
        <v>961</v>
      </c>
      <c r="C375" s="1185">
        <f>SUM(C378+C381)</f>
        <v>512</v>
      </c>
      <c r="D375" s="1185">
        <f t="shared" ref="D375:F376" si="10">SUM(D378+D381)</f>
        <v>591</v>
      </c>
      <c r="E375" s="1185">
        <f t="shared" si="10"/>
        <v>522</v>
      </c>
      <c r="F375" s="1185">
        <f t="shared" si="10"/>
        <v>1625</v>
      </c>
    </row>
    <row r="376" spans="1:6">
      <c r="A376" s="1052"/>
      <c r="B376" s="1169" t="s">
        <v>962</v>
      </c>
      <c r="C376" s="1185">
        <f>SUM(C379+C382)</f>
        <v>1102</v>
      </c>
      <c r="D376" s="1185">
        <f t="shared" si="10"/>
        <v>637</v>
      </c>
      <c r="E376" s="1185">
        <f t="shared" si="10"/>
        <v>692</v>
      </c>
      <c r="F376" s="1185">
        <f t="shared" si="10"/>
        <v>2431</v>
      </c>
    </row>
    <row r="377" spans="1:6">
      <c r="A377" s="1052"/>
      <c r="B377" s="1167" t="s">
        <v>985</v>
      </c>
      <c r="C377" s="1184">
        <f>SUM(C378:C379)</f>
        <v>656</v>
      </c>
      <c r="D377" s="1184">
        <f>SUM(D378:D379)</f>
        <v>510</v>
      </c>
      <c r="E377" s="1184">
        <f>SUM(E378:E379)</f>
        <v>362</v>
      </c>
      <c r="F377" s="1184">
        <f>SUM(F378:F379)</f>
        <v>1528</v>
      </c>
    </row>
    <row r="378" spans="1:6">
      <c r="A378" s="1052"/>
      <c r="B378" s="1169" t="s">
        <v>961</v>
      </c>
      <c r="C378" s="1185">
        <v>53</v>
      </c>
      <c r="D378" s="1185">
        <v>111</v>
      </c>
      <c r="E378" s="1185">
        <v>56</v>
      </c>
      <c r="F378" s="1185">
        <f>SUM(C378:E378)</f>
        <v>220</v>
      </c>
    </row>
    <row r="379" spans="1:6">
      <c r="A379" s="1052"/>
      <c r="B379" s="1169" t="s">
        <v>962</v>
      </c>
      <c r="C379" s="1185">
        <v>603</v>
      </c>
      <c r="D379" s="1185">
        <v>399</v>
      </c>
      <c r="E379" s="1185">
        <v>306</v>
      </c>
      <c r="F379" s="1185">
        <f>SUM(C379:E379)</f>
        <v>1308</v>
      </c>
    </row>
    <row r="380" spans="1:6">
      <c r="A380" s="1052"/>
      <c r="B380" s="1167" t="s">
        <v>986</v>
      </c>
      <c r="C380" s="1184">
        <f>SUM(C381:C382)</f>
        <v>958</v>
      </c>
      <c r="D380" s="1184">
        <f>SUM(D381:D382)</f>
        <v>718</v>
      </c>
      <c r="E380" s="1184">
        <f>SUM(E381:E382)</f>
        <v>852</v>
      </c>
      <c r="F380" s="1184">
        <f>SUM(F381:F382)</f>
        <v>2528</v>
      </c>
    </row>
    <row r="381" spans="1:6">
      <c r="A381" s="1052"/>
      <c r="B381" s="1169" t="s">
        <v>961</v>
      </c>
      <c r="C381" s="1185">
        <v>459</v>
      </c>
      <c r="D381" s="1185">
        <v>480</v>
      </c>
      <c r="E381" s="1185">
        <v>466</v>
      </c>
      <c r="F381" s="1185">
        <f>SUM(C381:E381)</f>
        <v>1405</v>
      </c>
    </row>
    <row r="382" spans="1:6">
      <c r="A382" s="1052"/>
      <c r="B382" s="1169" t="s">
        <v>962</v>
      </c>
      <c r="C382" s="1185">
        <v>499</v>
      </c>
      <c r="D382" s="1185">
        <v>238</v>
      </c>
      <c r="E382" s="1185">
        <v>386</v>
      </c>
      <c r="F382" s="1185">
        <f>SUM(C382:E382)</f>
        <v>1123</v>
      </c>
    </row>
    <row r="383" spans="1:6">
      <c r="B383" s="1137" t="s">
        <v>239</v>
      </c>
      <c r="C383" s="1186"/>
      <c r="D383" s="1186"/>
      <c r="E383" s="1186"/>
      <c r="F383" s="1186"/>
    </row>
    <row r="384" spans="1:6">
      <c r="A384" s="1052"/>
      <c r="B384" s="1167" t="s">
        <v>454</v>
      </c>
      <c r="C384" s="1184">
        <f>SUM(C385:C386)</f>
        <v>1425</v>
      </c>
      <c r="D384" s="1184">
        <f>SUM(D385:D386)</f>
        <v>924</v>
      </c>
      <c r="E384" s="1184">
        <f>SUM(E385:E386)</f>
        <v>867</v>
      </c>
      <c r="F384" s="1184">
        <f>SUM(F385:F386)</f>
        <v>3216</v>
      </c>
    </row>
    <row r="385" spans="1:6">
      <c r="A385" s="1052"/>
      <c r="B385" s="1169" t="s">
        <v>961</v>
      </c>
      <c r="C385" s="1185">
        <f>SUM(C388+C391)</f>
        <v>420</v>
      </c>
      <c r="D385" s="1185">
        <f t="shared" ref="D385:F386" si="11">SUM(D388+D391)</f>
        <v>541</v>
      </c>
      <c r="E385" s="1185">
        <f t="shared" si="11"/>
        <v>439</v>
      </c>
      <c r="F385" s="1185">
        <f t="shared" si="11"/>
        <v>1400</v>
      </c>
    </row>
    <row r="386" spans="1:6">
      <c r="A386" s="1052"/>
      <c r="B386" s="1169" t="s">
        <v>962</v>
      </c>
      <c r="C386" s="1185">
        <f>SUM(C389+C392)</f>
        <v>1005</v>
      </c>
      <c r="D386" s="1185">
        <f t="shared" si="11"/>
        <v>383</v>
      </c>
      <c r="E386" s="1185">
        <f t="shared" si="11"/>
        <v>428</v>
      </c>
      <c r="F386" s="1185">
        <f t="shared" si="11"/>
        <v>1816</v>
      </c>
    </row>
    <row r="387" spans="1:6">
      <c r="A387" s="1052"/>
      <c r="B387" s="1167" t="s">
        <v>985</v>
      </c>
      <c r="C387" s="1184">
        <f>SUM(C388:C389)</f>
        <v>713</v>
      </c>
      <c r="D387" s="1184">
        <f>SUM(D388:D389)</f>
        <v>415</v>
      </c>
      <c r="E387" s="1184">
        <f>SUM(E388:E389)</f>
        <v>326</v>
      </c>
      <c r="F387" s="1184">
        <f>SUM(F388:F389)</f>
        <v>1454</v>
      </c>
    </row>
    <row r="388" spans="1:6">
      <c r="A388" s="1052"/>
      <c r="B388" s="1169" t="s">
        <v>961</v>
      </c>
      <c r="C388" s="1185">
        <v>47</v>
      </c>
      <c r="D388" s="1185">
        <v>82</v>
      </c>
      <c r="E388" s="1185">
        <v>29</v>
      </c>
      <c r="F388" s="1185">
        <f>SUM(C388:E388)</f>
        <v>158</v>
      </c>
    </row>
    <row r="389" spans="1:6">
      <c r="A389" s="1052"/>
      <c r="B389" s="1169" t="s">
        <v>962</v>
      </c>
      <c r="C389" s="1185">
        <v>666</v>
      </c>
      <c r="D389" s="1185">
        <v>333</v>
      </c>
      <c r="E389" s="1185">
        <v>297</v>
      </c>
      <c r="F389" s="1185">
        <f>SUM(C389:E389)</f>
        <v>1296</v>
      </c>
    </row>
    <row r="390" spans="1:6">
      <c r="A390" s="1052"/>
      <c r="B390" s="1167" t="s">
        <v>986</v>
      </c>
      <c r="C390" s="1184">
        <f>SUM(C391:C392)</f>
        <v>712</v>
      </c>
      <c r="D390" s="1184">
        <f>SUM(D391:D392)</f>
        <v>509</v>
      </c>
      <c r="E390" s="1184">
        <f>SUM(E391:E392)</f>
        <v>541</v>
      </c>
      <c r="F390" s="1184">
        <f>SUM(F391:F392)</f>
        <v>1762</v>
      </c>
    </row>
    <row r="391" spans="1:6">
      <c r="A391" s="1052"/>
      <c r="B391" s="1169" t="s">
        <v>961</v>
      </c>
      <c r="C391" s="1185">
        <v>373</v>
      </c>
      <c r="D391" s="1185">
        <v>459</v>
      </c>
      <c r="E391" s="1185">
        <v>410</v>
      </c>
      <c r="F391" s="1185">
        <f>SUM(C391:E391)</f>
        <v>1242</v>
      </c>
    </row>
    <row r="392" spans="1:6">
      <c r="A392" s="1052"/>
      <c r="B392" s="1169" t="s">
        <v>962</v>
      </c>
      <c r="C392" s="1185">
        <v>339</v>
      </c>
      <c r="D392" s="1185">
        <v>50</v>
      </c>
      <c r="E392" s="1185">
        <v>131</v>
      </c>
      <c r="F392" s="1185">
        <f>SUM(C392:E392)</f>
        <v>520</v>
      </c>
    </row>
    <row r="393" spans="1:6">
      <c r="B393" s="1137" t="s">
        <v>1205</v>
      </c>
      <c r="C393" s="1186"/>
      <c r="D393" s="1186"/>
      <c r="E393" s="1186"/>
      <c r="F393" s="1186"/>
    </row>
    <row r="394" spans="1:6">
      <c r="A394" s="1052"/>
      <c r="B394" s="1167" t="s">
        <v>454</v>
      </c>
      <c r="C394" s="1184">
        <f>SUM(C395:C396)</f>
        <v>376</v>
      </c>
      <c r="D394" s="1184">
        <f>SUM(D395:D396)</f>
        <v>90</v>
      </c>
      <c r="E394" s="1184">
        <f>SUM(E395:E396)</f>
        <v>113</v>
      </c>
      <c r="F394" s="1184">
        <f>SUM(F395:F396)</f>
        <v>579</v>
      </c>
    </row>
    <row r="395" spans="1:6">
      <c r="A395" s="1052"/>
      <c r="B395" s="1169" t="s">
        <v>961</v>
      </c>
      <c r="C395" s="1185">
        <f>SUM(C398+C401)</f>
        <v>112</v>
      </c>
      <c r="D395" s="1185">
        <f t="shared" ref="D395:F396" si="12">SUM(D398+D401)</f>
        <v>19</v>
      </c>
      <c r="E395" s="1185">
        <f t="shared" si="12"/>
        <v>28</v>
      </c>
      <c r="F395" s="1185">
        <f t="shared" si="12"/>
        <v>159</v>
      </c>
    </row>
    <row r="396" spans="1:6">
      <c r="A396" s="1052"/>
      <c r="B396" s="1169" t="s">
        <v>962</v>
      </c>
      <c r="C396" s="1185">
        <f>SUM(C399+C402)</f>
        <v>264</v>
      </c>
      <c r="D396" s="1185">
        <f t="shared" si="12"/>
        <v>71</v>
      </c>
      <c r="E396" s="1185">
        <f t="shared" si="12"/>
        <v>85</v>
      </c>
      <c r="F396" s="1185">
        <f t="shared" si="12"/>
        <v>420</v>
      </c>
    </row>
    <row r="397" spans="1:6">
      <c r="A397" s="1052"/>
      <c r="B397" s="1167" t="s">
        <v>985</v>
      </c>
      <c r="C397" s="1184">
        <f>SUM(C398:C399)</f>
        <v>99</v>
      </c>
      <c r="D397" s="1184">
        <f>SUM(D398:D399)</f>
        <v>21</v>
      </c>
      <c r="E397" s="1184">
        <f>SUM(E398:E399)</f>
        <v>6</v>
      </c>
      <c r="F397" s="1184">
        <f>SUM(F398:F399)</f>
        <v>126</v>
      </c>
    </row>
    <row r="398" spans="1:6">
      <c r="A398" s="1052"/>
      <c r="B398" s="1169" t="s">
        <v>961</v>
      </c>
      <c r="C398" s="1185">
        <v>1</v>
      </c>
      <c r="D398" s="1185">
        <v>0</v>
      </c>
      <c r="E398" s="1185">
        <v>0</v>
      </c>
      <c r="F398" s="1185">
        <f>SUM(C398:E398)</f>
        <v>1</v>
      </c>
    </row>
    <row r="399" spans="1:6">
      <c r="A399" s="1052"/>
      <c r="B399" s="1169" t="s">
        <v>962</v>
      </c>
      <c r="C399" s="1185">
        <v>98</v>
      </c>
      <c r="D399" s="1185">
        <v>21</v>
      </c>
      <c r="E399" s="1185">
        <v>6</v>
      </c>
      <c r="F399" s="1185">
        <f>SUM(C399:E399)</f>
        <v>125</v>
      </c>
    </row>
    <row r="400" spans="1:6">
      <c r="A400" s="1052"/>
      <c r="B400" s="1167" t="s">
        <v>986</v>
      </c>
      <c r="C400" s="1184">
        <f>SUM(C401:C402)</f>
        <v>277</v>
      </c>
      <c r="D400" s="1184">
        <f>SUM(D401:D402)</f>
        <v>69</v>
      </c>
      <c r="E400" s="1184">
        <f>SUM(E401:E402)</f>
        <v>107</v>
      </c>
      <c r="F400" s="1184">
        <f>SUM(F401:F402)</f>
        <v>453</v>
      </c>
    </row>
    <row r="401" spans="1:6">
      <c r="A401" s="1052"/>
      <c r="B401" s="1169" t="s">
        <v>961</v>
      </c>
      <c r="C401" s="1185">
        <v>111</v>
      </c>
      <c r="D401" s="1185">
        <v>19</v>
      </c>
      <c r="E401" s="1185">
        <v>28</v>
      </c>
      <c r="F401" s="1185">
        <f>SUM(C401:E401)</f>
        <v>158</v>
      </c>
    </row>
    <row r="402" spans="1:6">
      <c r="A402" s="1052"/>
      <c r="B402" s="1169" t="s">
        <v>962</v>
      </c>
      <c r="C402" s="1185">
        <v>166</v>
      </c>
      <c r="D402" s="1185">
        <v>50</v>
      </c>
      <c r="E402" s="1185">
        <v>79</v>
      </c>
      <c r="F402" s="1185">
        <f>SUM(C402:E402)</f>
        <v>295</v>
      </c>
    </row>
    <row r="403" spans="1:6">
      <c r="B403" s="1099" t="s">
        <v>1206</v>
      </c>
      <c r="C403" s="1130"/>
      <c r="D403" s="1130"/>
      <c r="E403" s="1130"/>
      <c r="F403" s="1072"/>
    </row>
    <row r="404" spans="1:6">
      <c r="B404" s="1182" t="s">
        <v>1267</v>
      </c>
    </row>
    <row r="405" spans="1:6">
      <c r="B405" s="1153"/>
      <c r="C405" s="1145"/>
      <c r="D405" s="1145"/>
      <c r="E405" s="1145"/>
      <c r="F405" s="1145"/>
    </row>
    <row r="406" spans="1:6" ht="15">
      <c r="B406" s="1187" t="s">
        <v>1268</v>
      </c>
      <c r="C406"/>
      <c r="D406"/>
      <c r="E406"/>
      <c r="F406"/>
    </row>
    <row r="407" spans="1:6">
      <c r="B407" s="1102" t="s">
        <v>1269</v>
      </c>
      <c r="C407" s="1102"/>
      <c r="D407" s="1102" t="s">
        <v>961</v>
      </c>
      <c r="E407" s="1102" t="s">
        <v>962</v>
      </c>
      <c r="F407" s="1102" t="s">
        <v>234</v>
      </c>
    </row>
    <row r="408" spans="1:6">
      <c r="B408" s="1188" t="s">
        <v>234</v>
      </c>
      <c r="C408" s="1137"/>
      <c r="D408" s="1104">
        <f>SUM(D409:D410)</f>
        <v>2249</v>
      </c>
      <c r="E408" s="1104">
        <f>SUM(E409:E410)</f>
        <v>8585</v>
      </c>
      <c r="F408" s="1104">
        <f>SUM(F409:F410)</f>
        <v>10834</v>
      </c>
    </row>
    <row r="409" spans="1:6">
      <c r="B409" s="1178" t="s">
        <v>985</v>
      </c>
      <c r="C409" s="1143"/>
      <c r="D409" s="1106">
        <f t="shared" ref="D409:F410" si="13">SUM(D412+D415+D418)</f>
        <v>1</v>
      </c>
      <c r="E409" s="1106">
        <f t="shared" si="13"/>
        <v>37</v>
      </c>
      <c r="F409" s="1106">
        <f t="shared" si="13"/>
        <v>38</v>
      </c>
    </row>
    <row r="410" spans="1:6">
      <c r="B410" s="1178" t="s">
        <v>986</v>
      </c>
      <c r="C410" s="1143"/>
      <c r="D410" s="1106">
        <f t="shared" si="13"/>
        <v>2248</v>
      </c>
      <c r="E410" s="1106">
        <f t="shared" si="13"/>
        <v>8548</v>
      </c>
      <c r="F410" s="1106">
        <f t="shared" si="13"/>
        <v>10796</v>
      </c>
    </row>
    <row r="411" spans="1:6">
      <c r="B411" s="1189" t="s">
        <v>238</v>
      </c>
      <c r="C411" s="1140"/>
      <c r="D411" s="1141">
        <f>SUM(D412:D413)</f>
        <v>1374</v>
      </c>
      <c r="E411" s="1141">
        <f>SUM(E412:E413)</f>
        <v>5844</v>
      </c>
      <c r="F411" s="1141">
        <f>SUM(F412:F413)</f>
        <v>7218</v>
      </c>
    </row>
    <row r="412" spans="1:6">
      <c r="B412" s="1178" t="s">
        <v>985</v>
      </c>
      <c r="C412" s="1143"/>
      <c r="D412" s="1106">
        <v>1</v>
      </c>
      <c r="E412" s="1106">
        <v>15</v>
      </c>
      <c r="F412" s="1106">
        <v>16</v>
      </c>
    </row>
    <row r="413" spans="1:6">
      <c r="B413" s="1178" t="s">
        <v>986</v>
      </c>
      <c r="C413" s="1143"/>
      <c r="D413" s="1106">
        <v>1373</v>
      </c>
      <c r="E413" s="1106">
        <v>5829</v>
      </c>
      <c r="F413" s="1106">
        <v>7202</v>
      </c>
    </row>
    <row r="414" spans="1:6">
      <c r="B414" s="1189" t="s">
        <v>239</v>
      </c>
      <c r="C414" s="1140"/>
      <c r="D414" s="1141">
        <f>SUM(D415:D416)</f>
        <v>815</v>
      </c>
      <c r="E414" s="1141">
        <f>SUM(E415:E416)</f>
        <v>2486</v>
      </c>
      <c r="F414" s="1141">
        <f>SUM(F415:F416)</f>
        <v>3301</v>
      </c>
    </row>
    <row r="415" spans="1:6">
      <c r="B415" s="1178" t="s">
        <v>985</v>
      </c>
      <c r="C415" s="1143"/>
      <c r="D415" s="1106">
        <v>0</v>
      </c>
      <c r="E415" s="1106">
        <v>22</v>
      </c>
      <c r="F415" s="1106">
        <v>22</v>
      </c>
    </row>
    <row r="416" spans="1:6">
      <c r="B416" s="1178" t="s">
        <v>986</v>
      </c>
      <c r="C416" s="1143"/>
      <c r="D416" s="1106">
        <v>815</v>
      </c>
      <c r="E416" s="1106">
        <v>2464</v>
      </c>
      <c r="F416" s="1106">
        <v>3279</v>
      </c>
    </row>
    <row r="417" spans="1:7">
      <c r="B417" s="1189" t="s">
        <v>1205</v>
      </c>
      <c r="C417" s="1140"/>
      <c r="D417" s="1141">
        <f>SUM(D418:D419)</f>
        <v>60</v>
      </c>
      <c r="E417" s="1141">
        <f>SUM(E418:E419)</f>
        <v>255</v>
      </c>
      <c r="F417" s="1141">
        <f>SUM(F418:F419)</f>
        <v>315</v>
      </c>
    </row>
    <row r="418" spans="1:7">
      <c r="B418" s="1178" t="s">
        <v>985</v>
      </c>
      <c r="C418" s="1143"/>
      <c r="D418" s="1106">
        <v>0</v>
      </c>
      <c r="E418" s="1106">
        <v>0</v>
      </c>
      <c r="F418" s="1106">
        <v>0</v>
      </c>
    </row>
    <row r="419" spans="1:7">
      <c r="B419" s="1178" t="s">
        <v>986</v>
      </c>
      <c r="C419" s="1143"/>
      <c r="D419" s="1106">
        <v>60</v>
      </c>
      <c r="E419" s="1106">
        <v>255</v>
      </c>
      <c r="F419" s="1106">
        <v>315</v>
      </c>
    </row>
    <row r="420" spans="1:7" ht="15">
      <c r="B420" s="1099" t="s">
        <v>1206</v>
      </c>
      <c r="C420"/>
      <c r="D420"/>
      <c r="E420"/>
      <c r="F420"/>
    </row>
    <row r="421" spans="1:7" ht="15">
      <c r="B421" s="1182" t="s">
        <v>1270</v>
      </c>
      <c r="C421"/>
      <c r="D421"/>
      <c r="E421"/>
      <c r="F421"/>
    </row>
    <row r="422" spans="1:7">
      <c r="B422" s="1153"/>
      <c r="C422" s="1145"/>
      <c r="D422" s="1145"/>
      <c r="E422" s="1145"/>
      <c r="F422" s="1145"/>
    </row>
    <row r="423" spans="1:7" ht="30" customHeight="1">
      <c r="B423" s="2650" t="s">
        <v>1271</v>
      </c>
      <c r="C423" s="2650"/>
      <c r="D423" s="2650"/>
      <c r="E423" s="2650"/>
      <c r="F423" s="2650"/>
      <c r="G423" s="1190"/>
    </row>
    <row r="424" spans="1:7">
      <c r="B424" s="2663" t="s">
        <v>1272</v>
      </c>
      <c r="C424" s="2663"/>
      <c r="D424" s="1102" t="s">
        <v>961</v>
      </c>
      <c r="E424" s="1102" t="s">
        <v>962</v>
      </c>
      <c r="F424" s="1102" t="s">
        <v>1273</v>
      </c>
    </row>
    <row r="425" spans="1:7">
      <c r="A425" s="1072"/>
      <c r="B425" s="2664" t="s">
        <v>75</v>
      </c>
      <c r="C425" s="2664"/>
      <c r="D425" s="1186" t="s">
        <v>644</v>
      </c>
      <c r="E425" s="1186" t="s">
        <v>644</v>
      </c>
      <c r="F425" s="990">
        <v>11</v>
      </c>
    </row>
    <row r="426" spans="1:7">
      <c r="A426" s="1052"/>
      <c r="B426" s="2665" t="s">
        <v>1211</v>
      </c>
      <c r="C426" s="2665"/>
      <c r="D426" s="1191" t="s">
        <v>644</v>
      </c>
      <c r="E426" s="1191" t="s">
        <v>644</v>
      </c>
      <c r="F426" s="1083">
        <v>12.039531478770131</v>
      </c>
    </row>
    <row r="427" spans="1:7">
      <c r="A427" s="1052"/>
      <c r="B427" s="2665" t="s">
        <v>1212</v>
      </c>
      <c r="C427" s="2665"/>
      <c r="D427" s="1083">
        <v>12.267593397046047</v>
      </c>
      <c r="E427" s="1083">
        <v>12.91109074243813</v>
      </c>
      <c r="F427" s="1083">
        <v>12.580731489741302</v>
      </c>
    </row>
    <row r="428" spans="1:7">
      <c r="A428" s="1052"/>
      <c r="B428" s="2665" t="s">
        <v>1213</v>
      </c>
      <c r="C428" s="2665"/>
      <c r="D428" s="1083">
        <v>10.280080889787664</v>
      </c>
      <c r="E428" s="1083">
        <v>9.9468879668049794</v>
      </c>
      <c r="F428" s="1083">
        <v>10.097082953509572</v>
      </c>
    </row>
    <row r="429" spans="1:7">
      <c r="A429" s="1052"/>
      <c r="B429" s="2666" t="s">
        <v>1214</v>
      </c>
      <c r="C429" s="2666"/>
      <c r="D429" s="1083">
        <v>8.7871794871794879</v>
      </c>
      <c r="E429" s="1083">
        <v>9.4373642288196962</v>
      </c>
      <c r="F429" s="1083">
        <v>9.1391611132889068</v>
      </c>
    </row>
    <row r="430" spans="1:7">
      <c r="B430" s="2664" t="s">
        <v>238</v>
      </c>
      <c r="C430" s="2664"/>
      <c r="D430" s="1186" t="s">
        <v>644</v>
      </c>
      <c r="E430" s="1186" t="s">
        <v>644</v>
      </c>
      <c r="F430" s="990">
        <v>12.371089108910891</v>
      </c>
    </row>
    <row r="431" spans="1:7">
      <c r="A431" s="1052"/>
      <c r="B431" s="2665" t="s">
        <v>1211</v>
      </c>
      <c r="C431" s="2665"/>
      <c r="D431" s="1191" t="s">
        <v>644</v>
      </c>
      <c r="E431" s="1191" t="s">
        <v>644</v>
      </c>
      <c r="F431" s="1083">
        <v>13.241016109045848</v>
      </c>
    </row>
    <row r="432" spans="1:7">
      <c r="A432" s="1052"/>
      <c r="B432" s="2665" t="s">
        <v>1212</v>
      </c>
      <c r="C432" s="2665"/>
      <c r="D432" s="1083">
        <v>13.874788494077833</v>
      </c>
      <c r="E432" s="1083">
        <v>13.229199372056515</v>
      </c>
      <c r="F432" s="1083">
        <v>13.539902280130294</v>
      </c>
    </row>
    <row r="433" spans="1:6">
      <c r="A433" s="1052"/>
      <c r="B433" s="2665" t="s">
        <v>1213</v>
      </c>
      <c r="C433" s="2665"/>
      <c r="D433" s="1083">
        <v>11.53256704980843</v>
      </c>
      <c r="E433" s="1083">
        <v>10.533236994219653</v>
      </c>
      <c r="F433" s="1083">
        <v>10.962932454695222</v>
      </c>
    </row>
    <row r="434" spans="1:6">
      <c r="A434" s="1052"/>
      <c r="B434" s="2666" t="s">
        <v>1214</v>
      </c>
      <c r="C434" s="2666"/>
      <c r="D434" s="1083">
        <v>11.034632034632034</v>
      </c>
      <c r="E434" s="1083">
        <v>10.542955326460481</v>
      </c>
      <c r="F434" s="1083">
        <v>10.760536398467433</v>
      </c>
    </row>
    <row r="435" spans="1:6">
      <c r="B435" s="2664" t="s">
        <v>239</v>
      </c>
      <c r="C435" s="2664"/>
      <c r="D435" s="1186" t="s">
        <v>644</v>
      </c>
      <c r="E435" s="1186" t="s">
        <v>644</v>
      </c>
      <c r="F435" s="990">
        <v>10.199999999999999</v>
      </c>
    </row>
    <row r="436" spans="1:6">
      <c r="A436" s="1052"/>
      <c r="B436" s="2665" t="s">
        <v>1211</v>
      </c>
      <c r="C436" s="2665"/>
      <c r="D436" s="1191" t="s">
        <v>644</v>
      </c>
      <c r="E436" s="1191" t="s">
        <v>644</v>
      </c>
      <c r="F436" s="1083">
        <v>11.200701754385966</v>
      </c>
    </row>
    <row r="437" spans="1:6">
      <c r="A437" s="1052"/>
      <c r="B437" s="2665" t="s">
        <v>1212</v>
      </c>
      <c r="C437" s="2665"/>
      <c r="D437" s="1083">
        <v>10.67837338262477</v>
      </c>
      <c r="E437" s="1083">
        <v>12.535248041775457</v>
      </c>
      <c r="F437" s="1083">
        <v>11.448051948051948</v>
      </c>
    </row>
    <row r="438" spans="1:6">
      <c r="A438" s="1052"/>
      <c r="B438" s="2665" t="s">
        <v>1213</v>
      </c>
      <c r="C438" s="2665"/>
      <c r="D438" s="1083">
        <v>8.9703872437357628</v>
      </c>
      <c r="E438" s="1083">
        <v>9.2943925233644862</v>
      </c>
      <c r="F438" s="1083">
        <v>9.1303344867358707</v>
      </c>
    </row>
    <row r="439" spans="1:6">
      <c r="A439" s="1052"/>
      <c r="B439" s="2666" t="s">
        <v>1214</v>
      </c>
      <c r="C439" s="2666"/>
      <c r="D439" s="1083">
        <v>8.2120689655172416</v>
      </c>
      <c r="E439" s="1083">
        <v>9.7111650485436893</v>
      </c>
      <c r="F439" s="1083">
        <v>9.0918803418803424</v>
      </c>
    </row>
    <row r="440" spans="1:6">
      <c r="B440" s="2664" t="s">
        <v>1205</v>
      </c>
      <c r="C440" s="2664"/>
      <c r="D440" s="1186" t="s">
        <v>644</v>
      </c>
      <c r="E440" s="1186" t="s">
        <v>644</v>
      </c>
      <c r="F440" s="990">
        <v>8.8000000000000007</v>
      </c>
    </row>
    <row r="441" spans="1:6">
      <c r="A441" s="1052"/>
      <c r="B441" s="2666" t="s">
        <v>1211</v>
      </c>
      <c r="C441" s="2666"/>
      <c r="D441" s="1191" t="s">
        <v>644</v>
      </c>
      <c r="E441" s="1191" t="s">
        <v>644</v>
      </c>
      <c r="F441" s="1083">
        <v>10.061170212765957</v>
      </c>
    </row>
    <row r="442" spans="1:6">
      <c r="A442" s="1052"/>
      <c r="B442" s="2666" t="s">
        <v>1212</v>
      </c>
      <c r="C442" s="2666"/>
      <c r="D442" s="1083">
        <v>7.5263157894736841</v>
      </c>
      <c r="E442" s="1083">
        <v>12.084507042253522</v>
      </c>
      <c r="F442" s="1083">
        <v>11.122222222222222</v>
      </c>
    </row>
    <row r="443" spans="1:6">
      <c r="A443" s="1052"/>
      <c r="B443" s="2666" t="s">
        <v>1213</v>
      </c>
      <c r="C443" s="2666"/>
      <c r="D443" s="1083">
        <v>7.4642857142857144</v>
      </c>
      <c r="E443" s="1083">
        <v>8.4588235294117649</v>
      </c>
      <c r="F443" s="1083">
        <v>8.2123893805309738</v>
      </c>
    </row>
    <row r="444" spans="1:6">
      <c r="A444" s="1052"/>
      <c r="B444" s="2666" t="s">
        <v>1214</v>
      </c>
      <c r="C444" s="2666"/>
      <c r="D444" s="1083">
        <v>8.2701949860724238</v>
      </c>
      <c r="E444" s="1083">
        <v>7.3796992481203008</v>
      </c>
      <c r="F444" s="1083">
        <v>7.8912000000000004</v>
      </c>
    </row>
    <row r="445" spans="1:6">
      <c r="B445" s="1171" t="s">
        <v>1249</v>
      </c>
      <c r="C445" s="1192"/>
      <c r="D445" s="1192"/>
      <c r="E445" s="1192"/>
      <c r="F445" s="1192"/>
    </row>
    <row r="446" spans="1:6" ht="24" customHeight="1">
      <c r="B446" s="2667" t="s">
        <v>1274</v>
      </c>
      <c r="C446" s="2668"/>
      <c r="D446" s="2668"/>
      <c r="E446" s="2668"/>
      <c r="F446" s="2668"/>
    </row>
    <row r="447" spans="1:6">
      <c r="B447" s="1171"/>
      <c r="C447" s="1192"/>
      <c r="D447" s="1192"/>
      <c r="E447" s="1192"/>
      <c r="F447" s="1192"/>
    </row>
    <row r="448" spans="1:6">
      <c r="B448" s="2650" t="s">
        <v>1275</v>
      </c>
      <c r="C448" s="2650"/>
      <c r="D448" s="2650"/>
      <c r="E448" s="2650"/>
      <c r="F448" s="2650"/>
    </row>
    <row r="449" spans="1:6">
      <c r="B449" s="2650"/>
      <c r="C449" s="2650"/>
      <c r="D449" s="2650"/>
      <c r="E449" s="2650"/>
      <c r="F449" s="2650"/>
    </row>
    <row r="450" spans="1:6">
      <c r="B450" s="1193" t="s">
        <v>1272</v>
      </c>
      <c r="C450" s="1194" t="s">
        <v>1211</v>
      </c>
      <c r="D450" s="1194" t="s">
        <v>1212</v>
      </c>
      <c r="E450" s="1194" t="s">
        <v>1213</v>
      </c>
      <c r="F450" s="1194" t="s">
        <v>234</v>
      </c>
    </row>
    <row r="451" spans="1:6">
      <c r="B451" s="1137" t="s">
        <v>75</v>
      </c>
      <c r="C451" s="1195"/>
      <c r="D451" s="1195"/>
      <c r="E451" s="1195"/>
      <c r="F451" s="1195"/>
    </row>
    <row r="452" spans="1:6">
      <c r="A452" s="1052"/>
      <c r="B452" s="1196" t="s">
        <v>1276</v>
      </c>
      <c r="C452" s="1083">
        <v>21.673768939393938</v>
      </c>
      <c r="D452" s="1083">
        <v>24.106280193236714</v>
      </c>
      <c r="E452" s="1083">
        <v>21.868686868686869</v>
      </c>
      <c r="F452" s="1083">
        <v>22.520276953511374</v>
      </c>
    </row>
    <row r="453" spans="1:6">
      <c r="A453" s="1052"/>
      <c r="B453" s="1197" t="s">
        <v>961</v>
      </c>
      <c r="C453" s="1083">
        <v>20.821734985700669</v>
      </c>
      <c r="D453" s="1083">
        <v>23.597069597069599</v>
      </c>
      <c r="E453" s="1083">
        <v>21.03074433656958</v>
      </c>
      <c r="F453" s="1083">
        <v>21.788012872083669</v>
      </c>
    </row>
    <row r="454" spans="1:6">
      <c r="A454" s="1052"/>
      <c r="B454" s="1197" t="s">
        <v>962</v>
      </c>
      <c r="C454" s="1083">
        <v>22.514581373471309</v>
      </c>
      <c r="D454" s="1083">
        <v>24.604540023894863</v>
      </c>
      <c r="E454" s="1083">
        <v>22.642750373692078</v>
      </c>
      <c r="F454" s="1083">
        <v>23.228882833787466</v>
      </c>
    </row>
    <row r="455" spans="1:6">
      <c r="A455" s="1052"/>
      <c r="B455" s="1196" t="s">
        <v>1277</v>
      </c>
      <c r="C455" s="1083">
        <v>1.6169507575757576</v>
      </c>
      <c r="D455" s="1083">
        <v>1.3538647342995169</v>
      </c>
      <c r="E455" s="1083">
        <v>1.7047397047397048</v>
      </c>
      <c r="F455" s="1083">
        <v>1.5531157270029674</v>
      </c>
    </row>
    <row r="456" spans="1:6">
      <c r="A456" s="1052"/>
      <c r="B456" s="1197" t="s">
        <v>961</v>
      </c>
      <c r="C456" s="1083">
        <v>0.99523355576739747</v>
      </c>
      <c r="D456" s="1083">
        <v>1.4053724053724053</v>
      </c>
      <c r="E456" s="1083">
        <v>1.6003236245954693</v>
      </c>
      <c r="F456" s="1083">
        <v>1.2807723250201126</v>
      </c>
    </row>
    <row r="457" spans="1:6">
      <c r="A457" s="1052"/>
      <c r="B457" s="1197" t="s">
        <v>962</v>
      </c>
      <c r="C457" s="1083">
        <v>2.2304797742238947</v>
      </c>
      <c r="D457" s="1083">
        <v>1.3034647550776584</v>
      </c>
      <c r="E457" s="1083">
        <v>1.8011958146487295</v>
      </c>
      <c r="F457" s="1083">
        <v>1.8166601790579993</v>
      </c>
    </row>
    <row r="458" spans="1:6">
      <c r="B458" s="1198" t="s">
        <v>238</v>
      </c>
      <c r="C458" s="1199"/>
      <c r="D458" s="1199"/>
      <c r="E458" s="1199"/>
      <c r="F458" s="1199"/>
    </row>
    <row r="459" spans="1:6">
      <c r="A459" s="1052"/>
      <c r="B459" s="1196" t="s">
        <v>1276</v>
      </c>
      <c r="C459" s="1083">
        <v>22.909278350515464</v>
      </c>
      <c r="D459" s="1083">
        <v>25.96870925684485</v>
      </c>
      <c r="E459" s="1083">
        <v>24.81678082191781</v>
      </c>
      <c r="F459" s="1083">
        <v>24.400258509263249</v>
      </c>
    </row>
    <row r="460" spans="1:6">
      <c r="A460" s="1052"/>
      <c r="B460" s="1197" t="s">
        <v>961</v>
      </c>
      <c r="C460" s="1083">
        <v>22.418947368421051</v>
      </c>
      <c r="D460" s="1083">
        <v>26.210666666666668</v>
      </c>
      <c r="E460" s="1083">
        <v>24.68864468864469</v>
      </c>
      <c r="F460" s="1083">
        <v>24.236865538735529</v>
      </c>
    </row>
    <row r="461" spans="1:6">
      <c r="A461" s="1052"/>
      <c r="B461" s="1197" t="s">
        <v>962</v>
      </c>
      <c r="C461" s="1083">
        <v>23.379797979797981</v>
      </c>
      <c r="D461" s="1083">
        <v>25.737244897959183</v>
      </c>
      <c r="E461" s="1083">
        <v>24.929260450160772</v>
      </c>
      <c r="F461" s="1083">
        <v>24.553422370617696</v>
      </c>
    </row>
    <row r="462" spans="1:6">
      <c r="A462" s="1052"/>
      <c r="B462" s="1196" t="s">
        <v>1277</v>
      </c>
      <c r="C462" s="1083">
        <v>1.663917525773196</v>
      </c>
      <c r="D462" s="1083">
        <v>1.6010430247718384</v>
      </c>
      <c r="E462" s="1083">
        <v>2.0787671232876712</v>
      </c>
      <c r="F462" s="1083">
        <v>1.7475226195605342</v>
      </c>
    </row>
    <row r="463" spans="1:6">
      <c r="A463" s="1052"/>
      <c r="B463" s="1197" t="s">
        <v>961</v>
      </c>
      <c r="C463" s="1083">
        <v>1.0778947368421052</v>
      </c>
      <c r="D463" s="1083">
        <v>1.5760000000000001</v>
      </c>
      <c r="E463" s="1083">
        <v>1.9120879120879122</v>
      </c>
      <c r="F463" s="1083">
        <v>1.4470169189670525</v>
      </c>
    </row>
    <row r="464" spans="1:6">
      <c r="A464" s="1052"/>
      <c r="B464" s="1197" t="s">
        <v>962</v>
      </c>
      <c r="C464" s="1083">
        <v>2.2262626262626264</v>
      </c>
      <c r="D464" s="1083">
        <v>1.625</v>
      </c>
      <c r="E464" s="1083">
        <v>2.22508038585209</v>
      </c>
      <c r="F464" s="1083">
        <v>2.0292153589315527</v>
      </c>
    </row>
    <row r="465" spans="1:6">
      <c r="B465" s="1198" t="s">
        <v>239</v>
      </c>
      <c r="C465" s="1199"/>
      <c r="D465" s="1199"/>
      <c r="E465" s="1199"/>
      <c r="F465" s="1199"/>
    </row>
    <row r="466" spans="1:6">
      <c r="A466" s="1052"/>
      <c r="B466" s="1196" t="s">
        <v>1276</v>
      </c>
      <c r="C466" s="1083">
        <v>21.326280623608017</v>
      </c>
      <c r="D466" s="1083">
        <v>22.985955056179776</v>
      </c>
      <c r="E466" s="1083">
        <v>20.491743119266054</v>
      </c>
      <c r="F466" s="1083">
        <v>21.663573085846867</v>
      </c>
    </row>
    <row r="467" spans="1:6">
      <c r="A467" s="1052"/>
      <c r="B467" s="1197" t="s">
        <v>961</v>
      </c>
      <c r="C467" s="1083">
        <v>20.022271714922049</v>
      </c>
      <c r="D467" s="1083">
        <v>21.781869688385267</v>
      </c>
      <c r="E467" s="1083">
        <v>18.973782771535582</v>
      </c>
      <c r="F467" s="1083">
        <v>20.341440598690365</v>
      </c>
    </row>
    <row r="468" spans="1:6">
      <c r="A468" s="1052"/>
      <c r="B468" s="1197" t="s">
        <v>962</v>
      </c>
      <c r="C468" s="1083">
        <v>22.630289532293986</v>
      </c>
      <c r="D468" s="1083">
        <v>24.16991643454039</v>
      </c>
      <c r="E468" s="1083">
        <v>21.949640287769785</v>
      </c>
      <c r="F468" s="1083">
        <v>22.96500920810313</v>
      </c>
    </row>
    <row r="469" spans="1:6">
      <c r="A469" s="1052"/>
      <c r="B469" s="1196" t="s">
        <v>1277</v>
      </c>
      <c r="C469" s="1083">
        <v>1.5868596881959911</v>
      </c>
      <c r="D469" s="1083">
        <v>1.297752808988764</v>
      </c>
      <c r="E469" s="1083">
        <v>1.5908256880733944</v>
      </c>
      <c r="F469" s="1083">
        <v>1.4923433874709977</v>
      </c>
    </row>
    <row r="470" spans="1:6">
      <c r="A470" s="1052"/>
      <c r="B470" s="1197" t="s">
        <v>961</v>
      </c>
      <c r="C470" s="1083">
        <v>0.93541202672605794</v>
      </c>
      <c r="D470" s="1083">
        <v>1.5325779036827196</v>
      </c>
      <c r="E470" s="1083">
        <v>1.6441947565543071</v>
      </c>
      <c r="F470" s="1083">
        <v>1.3096351730589335</v>
      </c>
    </row>
    <row r="471" spans="1:6">
      <c r="A471" s="1052"/>
      <c r="B471" s="1197" t="s">
        <v>962</v>
      </c>
      <c r="C471" s="1083">
        <v>2.2383073496659245</v>
      </c>
      <c r="D471" s="1083">
        <v>1.0668523676880224</v>
      </c>
      <c r="E471" s="1083">
        <v>1.539568345323741</v>
      </c>
      <c r="F471" s="1083">
        <v>1.6721915285451197</v>
      </c>
    </row>
    <row r="472" spans="1:6">
      <c r="B472" s="1198" t="s">
        <v>1205</v>
      </c>
      <c r="C472" s="1199"/>
      <c r="D472" s="1199"/>
      <c r="E472" s="1199"/>
      <c r="F472" s="1199"/>
    </row>
    <row r="473" spans="1:6">
      <c r="A473" s="1052"/>
      <c r="B473" s="1196" t="s">
        <v>1276</v>
      </c>
      <c r="C473" s="1083">
        <v>18.040983606557376</v>
      </c>
      <c r="D473" s="1083">
        <v>20.542372881355931</v>
      </c>
      <c r="E473" s="1083">
        <v>15.721518987341772</v>
      </c>
      <c r="F473" s="1083">
        <v>18.1727115716753</v>
      </c>
    </row>
    <row r="474" spans="1:6">
      <c r="A474" s="1052"/>
      <c r="B474" s="1197" t="s">
        <v>961</v>
      </c>
      <c r="C474" s="1083">
        <v>17.623999999999999</v>
      </c>
      <c r="D474" s="1083">
        <v>19.868131868131869</v>
      </c>
      <c r="E474" s="1083">
        <v>15.26923076923077</v>
      </c>
      <c r="F474" s="1083">
        <v>17.693877551020407</v>
      </c>
    </row>
    <row r="475" spans="1:6">
      <c r="A475" s="1052"/>
      <c r="B475" s="1197" t="s">
        <v>962</v>
      </c>
      <c r="C475" s="1083">
        <v>18.478991596638654</v>
      </c>
      <c r="D475" s="1083">
        <v>21.255813953488371</v>
      </c>
      <c r="E475" s="1083">
        <v>16.162500000000001</v>
      </c>
      <c r="F475" s="1083">
        <v>18.666666666666668</v>
      </c>
    </row>
    <row r="476" spans="1:6">
      <c r="A476" s="1052"/>
      <c r="B476" s="1196" t="s">
        <v>1277</v>
      </c>
      <c r="C476" s="1083">
        <v>1.540983606557377</v>
      </c>
      <c r="D476" s="1083">
        <v>0.50847457627118642</v>
      </c>
      <c r="E476" s="1083">
        <v>0.71518987341772156</v>
      </c>
      <c r="F476" s="1083">
        <v>1</v>
      </c>
    </row>
    <row r="477" spans="1:6">
      <c r="A477" s="1052"/>
      <c r="B477" s="1197" t="s">
        <v>961</v>
      </c>
      <c r="C477" s="1083">
        <v>0.89600000000000002</v>
      </c>
      <c r="D477" s="1083">
        <v>0.2087912087912088</v>
      </c>
      <c r="E477" s="1083">
        <v>0.35897435897435898</v>
      </c>
      <c r="F477" s="1083">
        <v>0.54081632653061229</v>
      </c>
    </row>
    <row r="478" spans="1:6">
      <c r="A478" s="1052"/>
      <c r="B478" s="1197" t="s">
        <v>962</v>
      </c>
      <c r="C478" s="1083">
        <v>2.2184873949579833</v>
      </c>
      <c r="D478" s="1083">
        <v>0.82558139534883723</v>
      </c>
      <c r="E478" s="1083">
        <v>1.0625</v>
      </c>
      <c r="F478" s="1083">
        <v>1.4736842105263157</v>
      </c>
    </row>
    <row r="479" spans="1:6">
      <c r="B479" s="1171" t="s">
        <v>1249</v>
      </c>
      <c r="C479" s="1200"/>
      <c r="D479" s="1200"/>
      <c r="E479" s="1200"/>
      <c r="F479" s="1200"/>
    </row>
    <row r="480" spans="1:6">
      <c r="B480" s="1113" t="s">
        <v>1278</v>
      </c>
      <c r="C480" s="1072"/>
      <c r="D480" s="1160"/>
      <c r="E480" s="1160"/>
      <c r="F480" s="1160"/>
    </row>
    <row r="481" spans="1:7">
      <c r="B481" s="1201"/>
      <c r="C481" s="1160"/>
      <c r="D481" s="1160"/>
      <c r="E481" s="1160"/>
      <c r="F481" s="1160"/>
    </row>
    <row r="482" spans="1:7" ht="30" customHeight="1">
      <c r="B482" s="2650" t="s">
        <v>1279</v>
      </c>
      <c r="C482" s="2650"/>
      <c r="D482" s="2650"/>
      <c r="E482" s="2650"/>
      <c r="F482" s="2650"/>
      <c r="G482" s="1190"/>
    </row>
    <row r="483" spans="1:7">
      <c r="B483" s="1101" t="s">
        <v>453</v>
      </c>
      <c r="C483" s="1102" t="s">
        <v>1211</v>
      </c>
      <c r="D483" s="1102" t="s">
        <v>1212</v>
      </c>
      <c r="E483" s="1102" t="s">
        <v>1213</v>
      </c>
      <c r="F483" s="1102" t="s">
        <v>234</v>
      </c>
    </row>
    <row r="484" spans="1:7">
      <c r="B484" s="1137" t="s">
        <v>75</v>
      </c>
      <c r="C484" s="990">
        <v>24.415338345864662</v>
      </c>
      <c r="D484" s="990">
        <v>22.15962441314554</v>
      </c>
      <c r="E484" s="990">
        <v>18.958333333333332</v>
      </c>
      <c r="F484" s="990">
        <v>22.755864873318735</v>
      </c>
    </row>
    <row r="485" spans="1:7">
      <c r="A485" s="1052"/>
      <c r="B485" s="1075" t="s">
        <v>238</v>
      </c>
      <c r="C485" s="942">
        <v>25.183124710245711</v>
      </c>
      <c r="D485" s="942">
        <v>23.628757108042244</v>
      </c>
      <c r="E485" s="942">
        <v>21.280626780626779</v>
      </c>
      <c r="F485" s="942">
        <v>24.045476772616137</v>
      </c>
      <c r="G485" s="1077"/>
    </row>
    <row r="486" spans="1:7">
      <c r="A486" s="1052"/>
      <c r="B486" s="1202" t="s">
        <v>239</v>
      </c>
      <c r="C486" s="942">
        <v>23.114203454894433</v>
      </c>
      <c r="D486" s="942">
        <v>19.554502369668246</v>
      </c>
      <c r="E486" s="942">
        <v>15.410672853828306</v>
      </c>
      <c r="F486" s="942">
        <v>20.467711301044634</v>
      </c>
      <c r="G486" s="1077"/>
    </row>
    <row r="487" spans="1:7">
      <c r="A487" s="1052"/>
      <c r="B487" s="1202" t="s">
        <v>1205</v>
      </c>
      <c r="C487" s="942">
        <v>22.031746031746032</v>
      </c>
      <c r="D487" s="942">
        <v>19.150943396226417</v>
      </c>
      <c r="E487" s="942">
        <v>13.631578947368421</v>
      </c>
      <c r="F487" s="942">
        <v>20.454545454545453</v>
      </c>
      <c r="G487" s="1077"/>
    </row>
    <row r="488" spans="1:7">
      <c r="B488" s="1171" t="s">
        <v>1249</v>
      </c>
      <c r="C488" s="1072"/>
      <c r="D488" s="1072"/>
      <c r="E488" s="1072"/>
      <c r="F488" s="1072"/>
      <c r="G488" s="1077"/>
    </row>
    <row r="489" spans="1:7">
      <c r="B489" s="1113" t="s">
        <v>1223</v>
      </c>
      <c r="C489" s="1072"/>
      <c r="D489" s="1072"/>
      <c r="E489" s="1072"/>
      <c r="F489" s="1072"/>
      <c r="G489" s="1077"/>
    </row>
    <row r="490" spans="1:7">
      <c r="B490" s="1201"/>
      <c r="C490" s="1203"/>
      <c r="D490" s="1203"/>
      <c r="E490" s="1203"/>
      <c r="F490" s="1031"/>
      <c r="G490" s="1077"/>
    </row>
    <row r="491" spans="1:7" ht="30" customHeight="1">
      <c r="B491" s="2650" t="s">
        <v>1280</v>
      </c>
      <c r="C491" s="2650"/>
      <c r="D491" s="2650"/>
      <c r="E491" s="2650"/>
      <c r="F491" s="2650"/>
      <c r="G491" s="1077"/>
    </row>
    <row r="492" spans="1:7">
      <c r="B492" s="1101" t="s">
        <v>453</v>
      </c>
      <c r="C492" s="1101" t="s">
        <v>1171</v>
      </c>
      <c r="D492" s="1102" t="s">
        <v>1281</v>
      </c>
      <c r="E492" s="1102"/>
      <c r="F492" s="1204"/>
      <c r="G492" s="1077"/>
    </row>
    <row r="493" spans="1:7" ht="15" customHeight="1">
      <c r="B493" s="1137" t="s">
        <v>75</v>
      </c>
      <c r="C493" s="1205">
        <v>16.6649436957726</v>
      </c>
      <c r="D493" s="1205">
        <v>1.36965865992415</v>
      </c>
      <c r="E493" s="1205"/>
      <c r="F493" s="1206"/>
      <c r="G493" s="1077"/>
    </row>
    <row r="494" spans="1:7">
      <c r="A494" s="1052"/>
      <c r="B494" s="1049" t="s">
        <v>238</v>
      </c>
      <c r="C494" s="1207">
        <v>16.8593793294541</v>
      </c>
      <c r="D494" s="1207">
        <v>1.4231072555205</v>
      </c>
      <c r="F494" s="1207"/>
      <c r="G494" s="1077"/>
    </row>
    <row r="495" spans="1:7">
      <c r="A495" s="1052"/>
      <c r="B495" s="1072" t="s">
        <v>239</v>
      </c>
      <c r="C495" s="1207">
        <v>16.2411390487731</v>
      </c>
      <c r="D495" s="1207">
        <v>1.27648878576953</v>
      </c>
      <c r="F495" s="1207"/>
      <c r="G495" s="1077"/>
    </row>
    <row r="496" spans="1:7" ht="15" customHeight="1">
      <c r="A496" s="1052"/>
      <c r="B496" s="1072" t="s">
        <v>1205</v>
      </c>
      <c r="C496" s="1207">
        <v>16.650793650793702</v>
      </c>
      <c r="D496" s="1207">
        <v>1.25</v>
      </c>
      <c r="F496" s="1207"/>
      <c r="G496" s="1077"/>
    </row>
    <row r="497" spans="2:13">
      <c r="B497" s="1171" t="s">
        <v>1249</v>
      </c>
      <c r="C497" s="1072"/>
      <c r="D497" s="1072"/>
      <c r="E497" s="1072"/>
      <c r="F497" s="1072"/>
      <c r="G497" s="1077"/>
    </row>
    <row r="498" spans="2:13">
      <c r="B498" s="1171"/>
      <c r="G498" s="1077"/>
    </row>
    <row r="499" spans="2:13">
      <c r="B499" s="1085" t="s">
        <v>1282</v>
      </c>
      <c r="C499" s="1125"/>
      <c r="D499" s="1125"/>
      <c r="E499" s="1125"/>
      <c r="F499" s="1125"/>
      <c r="G499" s="1077"/>
    </row>
    <row r="500" spans="2:13" s="1086" customFormat="1">
      <c r="B500" s="1208"/>
      <c r="G500" s="1209"/>
    </row>
    <row r="501" spans="2:13" s="1086" customFormat="1">
      <c r="B501" s="1210"/>
      <c r="G501" s="1209"/>
    </row>
    <row r="502" spans="2:13" s="1086" customFormat="1">
      <c r="B502" s="1210"/>
      <c r="G502" s="1209"/>
    </row>
    <row r="503" spans="2:13" s="1086" customFormat="1">
      <c r="B503" s="1210"/>
      <c r="G503" s="1209"/>
    </row>
    <row r="504" spans="2:13" s="1086" customFormat="1">
      <c r="B504" s="1210"/>
      <c r="G504" s="1209"/>
    </row>
    <row r="505" spans="2:13" s="1086" customFormat="1" ht="15">
      <c r="B505" s="1210"/>
      <c r="G505" s="1209"/>
      <c r="H505" s="1211"/>
      <c r="I505" s="1212"/>
      <c r="J505" s="1212"/>
      <c r="K505" s="1212"/>
      <c r="L505" s="1213"/>
      <c r="M505" s="1213"/>
    </row>
    <row r="506" spans="2:13" s="1086" customFormat="1" ht="15">
      <c r="B506" s="1210"/>
      <c r="G506" s="1209"/>
      <c r="H506" s="1214" t="s">
        <v>242</v>
      </c>
      <c r="I506" s="1215" t="s">
        <v>1283</v>
      </c>
      <c r="J506" s="1215" t="s">
        <v>1211</v>
      </c>
      <c r="K506" s="1215" t="s">
        <v>1212</v>
      </c>
      <c r="L506" s="1215" t="s">
        <v>1213</v>
      </c>
      <c r="M506" s="1215" t="s">
        <v>234</v>
      </c>
    </row>
    <row r="507" spans="2:13" s="1086" customFormat="1" ht="15">
      <c r="B507" s="1210"/>
      <c r="G507" s="1209"/>
      <c r="H507" s="1216" t="s">
        <v>75</v>
      </c>
      <c r="I507" s="1217">
        <v>47138</v>
      </c>
      <c r="J507" s="1217">
        <v>126956</v>
      </c>
      <c r="K507" s="1217">
        <v>82400</v>
      </c>
      <c r="L507" s="1218">
        <v>49985</v>
      </c>
      <c r="M507" s="1218">
        <v>306479</v>
      </c>
    </row>
    <row r="508" spans="2:13" s="1086" customFormat="1" ht="15">
      <c r="B508" s="1210"/>
      <c r="G508" s="1209"/>
      <c r="H508" s="1216" t="s">
        <v>454</v>
      </c>
      <c r="I508" s="1219">
        <f>SUM(I509:I510)</f>
        <v>100</v>
      </c>
      <c r="J508" s="1219">
        <f>SUM(J509:J510)</f>
        <v>100</v>
      </c>
      <c r="K508" s="1219">
        <f>SUM(K509:K510)</f>
        <v>100</v>
      </c>
      <c r="L508" s="1219">
        <f>SUM(L509:L510)</f>
        <v>100</v>
      </c>
      <c r="M508" s="1219">
        <f>SUM(M509:M510)</f>
        <v>100</v>
      </c>
    </row>
    <row r="509" spans="2:13" s="1086" customFormat="1">
      <c r="B509" s="1210"/>
      <c r="G509" s="1209"/>
      <c r="H509" s="1220" t="s">
        <v>1233</v>
      </c>
      <c r="I509" s="1221">
        <v>26.4</v>
      </c>
      <c r="J509" s="1221">
        <v>37.5</v>
      </c>
      <c r="K509" s="1221">
        <v>51</v>
      </c>
      <c r="L509" s="1221">
        <v>60.5</v>
      </c>
      <c r="M509" s="1221">
        <v>43.4</v>
      </c>
    </row>
    <row r="510" spans="2:13" s="1086" customFormat="1">
      <c r="B510" s="1210"/>
      <c r="G510" s="1209"/>
      <c r="H510" s="1220" t="s">
        <v>1234</v>
      </c>
      <c r="I510" s="1222">
        <v>73.599999999999994</v>
      </c>
      <c r="J510" s="1222">
        <v>62.5</v>
      </c>
      <c r="K510" s="1222">
        <v>49</v>
      </c>
      <c r="L510" s="1222">
        <v>39.5</v>
      </c>
      <c r="M510" s="1222">
        <v>56.6</v>
      </c>
    </row>
    <row r="511" spans="2:13" s="1086" customFormat="1">
      <c r="B511" s="1210"/>
      <c r="G511" s="1209"/>
      <c r="J511" s="1223"/>
      <c r="K511" s="1223"/>
    </row>
    <row r="512" spans="2:13" s="1086" customFormat="1">
      <c r="B512" s="1210"/>
      <c r="G512" s="1209"/>
      <c r="I512" s="1224">
        <f t="shared" ref="I512:M513" si="14">I509/100</f>
        <v>0.26400000000000001</v>
      </c>
      <c r="J512" s="1224">
        <f t="shared" si="14"/>
        <v>0.375</v>
      </c>
      <c r="K512" s="1224">
        <f t="shared" si="14"/>
        <v>0.51</v>
      </c>
      <c r="L512" s="1224">
        <f t="shared" si="14"/>
        <v>0.60499999999999998</v>
      </c>
      <c r="M512" s="1224">
        <f t="shared" si="14"/>
        <v>0.434</v>
      </c>
    </row>
    <row r="513" spans="1:13" s="1086" customFormat="1">
      <c r="B513" s="1210"/>
      <c r="G513" s="1209"/>
      <c r="I513" s="1224">
        <f t="shared" si="14"/>
        <v>0.73599999999999999</v>
      </c>
      <c r="J513" s="1224">
        <f t="shared" si="14"/>
        <v>0.625</v>
      </c>
      <c r="K513" s="1224">
        <f t="shared" si="14"/>
        <v>0.49</v>
      </c>
      <c r="L513" s="1224">
        <f t="shared" si="14"/>
        <v>0.39500000000000002</v>
      </c>
      <c r="M513" s="1224">
        <f t="shared" si="14"/>
        <v>0.56600000000000006</v>
      </c>
    </row>
    <row r="514" spans="1:13" s="1086" customFormat="1">
      <c r="B514" s="1210"/>
      <c r="G514" s="1209"/>
      <c r="J514" s="1049"/>
      <c r="K514" s="1068"/>
    </row>
    <row r="515" spans="1:13" s="1086" customFormat="1">
      <c r="B515" s="1210"/>
      <c r="G515" s="1209"/>
    </row>
    <row r="516" spans="1:13" s="1086" customFormat="1">
      <c r="B516" s="1210"/>
      <c r="G516" s="1209"/>
    </row>
    <row r="517" spans="1:13" s="1086" customFormat="1">
      <c r="B517" s="1171" t="s">
        <v>1249</v>
      </c>
      <c r="G517" s="1209"/>
      <c r="H517" s="1049"/>
      <c r="I517" s="1049"/>
      <c r="J517" s="1049"/>
      <c r="K517" s="1049"/>
      <c r="L517" s="1049"/>
      <c r="M517" s="1049"/>
    </row>
    <row r="518" spans="1:13" s="1086" customFormat="1">
      <c r="G518" s="1209"/>
      <c r="H518" s="1049"/>
      <c r="I518" s="1049"/>
      <c r="J518" s="1049"/>
      <c r="K518" s="1049"/>
      <c r="L518" s="1049"/>
      <c r="M518" s="1049"/>
    </row>
    <row r="519" spans="1:13">
      <c r="B519" s="1201"/>
      <c r="C519" s="1203"/>
      <c r="D519" s="1203"/>
      <c r="E519" s="1203"/>
      <c r="F519" s="1031"/>
      <c r="G519" s="1077"/>
    </row>
    <row r="520" spans="1:13" ht="22.5" customHeight="1">
      <c r="B520" s="1225" t="s">
        <v>1284</v>
      </c>
      <c r="C520" s="1225"/>
      <c r="D520" s="1225"/>
      <c r="E520" s="1225"/>
    </row>
    <row r="521" spans="1:13" ht="82.5" customHeight="1">
      <c r="B521" s="2658" t="s">
        <v>1285</v>
      </c>
      <c r="C521" s="2658"/>
      <c r="D521" s="2658"/>
      <c r="E521" s="2658"/>
      <c r="F521" s="2658"/>
    </row>
    <row r="522" spans="1:13" ht="22.5" customHeight="1">
      <c r="B522" s="1225"/>
      <c r="C522" s="1225"/>
      <c r="D522" s="1225"/>
      <c r="E522" s="1225"/>
    </row>
    <row r="523" spans="1:13">
      <c r="B523" s="1071" t="s">
        <v>1286</v>
      </c>
      <c r="C523" s="1071"/>
      <c r="D523" s="1071"/>
      <c r="E523" s="1071"/>
    </row>
    <row r="524" spans="1:13">
      <c r="B524" s="1102" t="s">
        <v>1209</v>
      </c>
      <c r="C524" s="1102" t="s">
        <v>961</v>
      </c>
      <c r="D524" s="1102" t="s">
        <v>962</v>
      </c>
      <c r="E524" s="1102" t="s">
        <v>1273</v>
      </c>
      <c r="F524" s="1226"/>
    </row>
    <row r="525" spans="1:13">
      <c r="A525" s="1052"/>
      <c r="B525" s="1105" t="s">
        <v>1210</v>
      </c>
      <c r="C525" s="1227">
        <v>87.8</v>
      </c>
      <c r="D525" s="1227">
        <v>86.8</v>
      </c>
      <c r="E525" s="1227">
        <v>87.3</v>
      </c>
    </row>
    <row r="526" spans="1:13">
      <c r="A526" s="1052"/>
      <c r="B526" s="1105" t="s">
        <v>1287</v>
      </c>
      <c r="C526" s="1227">
        <v>108.9</v>
      </c>
      <c r="D526" s="1227">
        <v>112.7</v>
      </c>
      <c r="E526" s="1227">
        <v>110.7</v>
      </c>
    </row>
    <row r="527" spans="1:13">
      <c r="A527" s="1052"/>
      <c r="B527" s="1105" t="s">
        <v>1211</v>
      </c>
      <c r="C527" s="1227">
        <v>103.9</v>
      </c>
      <c r="D527" s="1227">
        <v>106.7</v>
      </c>
      <c r="E527" s="1227">
        <v>105.2</v>
      </c>
    </row>
    <row r="528" spans="1:13">
      <c r="A528" s="1052"/>
      <c r="B528" s="1105" t="s">
        <v>1212</v>
      </c>
      <c r="C528" s="1227">
        <v>100.8</v>
      </c>
      <c r="D528" s="1227">
        <v>103.9</v>
      </c>
      <c r="E528" s="1227">
        <v>102.3</v>
      </c>
    </row>
    <row r="529" spans="1:6">
      <c r="A529" s="1052"/>
      <c r="B529" s="1105" t="s">
        <v>1213</v>
      </c>
      <c r="C529" s="1227">
        <v>84.2</v>
      </c>
      <c r="D529" s="1227">
        <v>92.1</v>
      </c>
      <c r="E529" s="1227">
        <v>88</v>
      </c>
    </row>
    <row r="530" spans="1:6">
      <c r="B530" s="1171" t="s">
        <v>1249</v>
      </c>
      <c r="C530" s="1160"/>
      <c r="D530" s="1160"/>
      <c r="E530" s="1160"/>
    </row>
    <row r="531" spans="1:6">
      <c r="B531" s="1228"/>
    </row>
    <row r="532" spans="1:6">
      <c r="B532" s="1125"/>
    </row>
    <row r="533" spans="1:6">
      <c r="B533" s="1071" t="s">
        <v>1288</v>
      </c>
      <c r="C533" s="1229"/>
      <c r="D533" s="1229"/>
      <c r="E533" s="1229"/>
    </row>
    <row r="534" spans="1:6">
      <c r="B534" s="1230" t="s">
        <v>1209</v>
      </c>
      <c r="C534" s="1102" t="s">
        <v>961</v>
      </c>
      <c r="D534" s="1231" t="s">
        <v>962</v>
      </c>
      <c r="E534" s="1231" t="s">
        <v>1273</v>
      </c>
    </row>
    <row r="535" spans="1:6">
      <c r="A535" s="1052"/>
      <c r="B535" s="1232" t="s">
        <v>1210</v>
      </c>
      <c r="C535" s="942">
        <v>57.2</v>
      </c>
      <c r="D535" s="942">
        <v>55.5</v>
      </c>
      <c r="E535" s="942">
        <v>56.3</v>
      </c>
    </row>
    <row r="536" spans="1:6">
      <c r="A536" s="1052"/>
      <c r="B536" s="1232" t="s">
        <v>1211</v>
      </c>
      <c r="C536" s="942">
        <v>83</v>
      </c>
      <c r="D536" s="942">
        <v>80.5</v>
      </c>
      <c r="E536" s="942">
        <v>81.8</v>
      </c>
    </row>
    <row r="537" spans="1:6">
      <c r="A537" s="1052"/>
      <c r="B537" s="1232" t="s">
        <v>1212</v>
      </c>
      <c r="C537" s="942">
        <v>71</v>
      </c>
      <c r="D537" s="942">
        <v>69.400000000000006</v>
      </c>
      <c r="E537" s="942">
        <v>70.2</v>
      </c>
    </row>
    <row r="538" spans="1:6">
      <c r="A538" s="1052"/>
      <c r="B538" s="1233" t="s">
        <v>1213</v>
      </c>
      <c r="C538" s="942">
        <v>60.3</v>
      </c>
      <c r="D538" s="942">
        <v>62.2</v>
      </c>
      <c r="E538" s="942">
        <v>61.3</v>
      </c>
    </row>
    <row r="539" spans="1:6">
      <c r="B539" s="1171" t="s">
        <v>1289</v>
      </c>
      <c r="C539" s="1160"/>
      <c r="D539" s="1160"/>
      <c r="E539" s="1160"/>
    </row>
    <row r="540" spans="1:6">
      <c r="B540" s="1228"/>
    </row>
    <row r="541" spans="1:6">
      <c r="B541" s="1145"/>
    </row>
    <row r="542" spans="1:6" ht="30" customHeight="1">
      <c r="B542" s="2650" t="s">
        <v>1290</v>
      </c>
      <c r="C542" s="2650"/>
      <c r="D542" s="2650"/>
      <c r="E542" s="2650"/>
      <c r="F542" s="2650"/>
    </row>
    <row r="543" spans="1:6">
      <c r="B543" s="1101" t="s">
        <v>236</v>
      </c>
      <c r="C543" s="1175" t="s">
        <v>1225</v>
      </c>
      <c r="D543" s="1175" t="s">
        <v>1226</v>
      </c>
      <c r="E543" s="1175" t="s">
        <v>1227</v>
      </c>
      <c r="F543" s="1175" t="s">
        <v>1228</v>
      </c>
    </row>
    <row r="544" spans="1:6">
      <c r="A544" s="1052"/>
      <c r="B544" s="1234" t="s">
        <v>75</v>
      </c>
      <c r="C544" s="1235">
        <v>49.32983671370895</v>
      </c>
      <c r="D544" s="1235">
        <v>57.184923012206355</v>
      </c>
      <c r="E544" s="910">
        <v>56.608304289360298</v>
      </c>
      <c r="F544" s="910">
        <v>58.90693873023227</v>
      </c>
    </row>
    <row r="545" spans="1:13">
      <c r="A545" s="1052"/>
      <c r="B545" s="1094" t="s">
        <v>238</v>
      </c>
      <c r="C545" s="1236">
        <v>59.662847217547025</v>
      </c>
      <c r="D545" s="1236">
        <v>65.638427538997576</v>
      </c>
      <c r="E545" s="911">
        <v>64.132687529341709</v>
      </c>
      <c r="F545" s="911">
        <v>66.077159069312842</v>
      </c>
    </row>
    <row r="546" spans="1:13">
      <c r="A546" s="1052"/>
      <c r="B546" s="1094" t="s">
        <v>239</v>
      </c>
      <c r="C546" s="1236">
        <v>36.306824024037745</v>
      </c>
      <c r="D546" s="1236">
        <v>48.04834514763629</v>
      </c>
      <c r="E546" s="911">
        <v>48.177243889341895</v>
      </c>
      <c r="F546" s="911">
        <v>50.885552117542098</v>
      </c>
    </row>
    <row r="547" spans="1:13">
      <c r="A547" s="1052"/>
      <c r="B547" s="1094" t="s">
        <v>1205</v>
      </c>
      <c r="C547" s="1236">
        <v>22.719310066028836</v>
      </c>
      <c r="D547" s="1236">
        <v>25.912097989126874</v>
      </c>
      <c r="E547" s="911">
        <v>27.966101694915253</v>
      </c>
      <c r="F547" s="911">
        <v>30.900200306350889</v>
      </c>
    </row>
    <row r="548" spans="1:13">
      <c r="B548" s="1171" t="s">
        <v>1249</v>
      </c>
      <c r="C548" s="919"/>
      <c r="D548" s="919"/>
      <c r="E548" s="919"/>
      <c r="F548" s="919"/>
    </row>
    <row r="550" spans="1:13">
      <c r="B550" s="1237" t="s">
        <v>1291</v>
      </c>
      <c r="C550" s="1237"/>
      <c r="D550" s="1237"/>
      <c r="E550" s="1237"/>
    </row>
    <row r="551" spans="1:13" ht="187.5" customHeight="1">
      <c r="B551" s="2659" t="s">
        <v>1292</v>
      </c>
      <c r="C551" s="2659"/>
      <c r="D551" s="2659"/>
      <c r="E551" s="2659"/>
      <c r="F551" s="2659"/>
    </row>
    <row r="552" spans="1:13">
      <c r="B552" s="1238"/>
      <c r="C552" s="1238"/>
      <c r="D552" s="1238"/>
      <c r="E552" s="1238"/>
      <c r="F552" s="1238"/>
    </row>
    <row r="553" spans="1:13" ht="14.25" customHeight="1">
      <c r="B553" s="2660" t="s">
        <v>1293</v>
      </c>
      <c r="C553" s="2660"/>
      <c r="D553" s="2660"/>
      <c r="E553" s="2660"/>
    </row>
    <row r="554" spans="1:13">
      <c r="B554" s="1101" t="s">
        <v>1209</v>
      </c>
      <c r="C554" s="1102" t="s">
        <v>961</v>
      </c>
      <c r="D554" s="1102" t="s">
        <v>962</v>
      </c>
      <c r="E554" s="1102" t="s">
        <v>1273</v>
      </c>
    </row>
    <row r="555" spans="1:13">
      <c r="A555" s="1052"/>
      <c r="B555" s="1075" t="s">
        <v>1294</v>
      </c>
      <c r="C555" s="1185">
        <v>9231</v>
      </c>
      <c r="D555" s="1185">
        <v>9156</v>
      </c>
      <c r="E555" s="1185">
        <f>SUM(C555:D555)</f>
        <v>18387</v>
      </c>
    </row>
    <row r="556" spans="1:13">
      <c r="A556" s="1052"/>
      <c r="B556" s="1075" t="s">
        <v>1295</v>
      </c>
      <c r="C556" s="1185">
        <v>9501</v>
      </c>
      <c r="D556" s="1185">
        <v>9037</v>
      </c>
      <c r="E556" s="1185">
        <f>SUM(C556:D556)</f>
        <v>18538</v>
      </c>
      <c r="H556" s="1072"/>
      <c r="I556" s="1072"/>
      <c r="J556" s="1072"/>
      <c r="K556" s="1072"/>
      <c r="L556" s="1072"/>
      <c r="M556" s="1072"/>
    </row>
    <row r="557" spans="1:13">
      <c r="A557" s="1052"/>
      <c r="B557" s="1239" t="s">
        <v>1296</v>
      </c>
      <c r="C557" s="942">
        <f>C555/C556*100</f>
        <v>97.158193874329015</v>
      </c>
      <c r="D557" s="942">
        <f>D555/D556*100</f>
        <v>101.31680867544539</v>
      </c>
      <c r="E557" s="942">
        <f>E555/E556*100</f>
        <v>99.185456899341901</v>
      </c>
    </row>
    <row r="558" spans="1:13" s="1072" customFormat="1">
      <c r="B558" s="1240" t="s">
        <v>1297</v>
      </c>
      <c r="C558" s="1241"/>
      <c r="D558" s="1241"/>
      <c r="E558" s="1241"/>
      <c r="H558" s="1049"/>
      <c r="I558" s="1049"/>
      <c r="J558" s="1049"/>
      <c r="K558" s="1049"/>
      <c r="L558" s="1049"/>
      <c r="M558" s="1049"/>
    </row>
    <row r="559" spans="1:13">
      <c r="B559" s="1228" t="s">
        <v>1298</v>
      </c>
    </row>
    <row r="560" spans="1:13">
      <c r="B560" s="1145"/>
    </row>
    <row r="561" spans="1:13">
      <c r="B561" s="2650" t="s">
        <v>1299</v>
      </c>
      <c r="C561" s="2650"/>
      <c r="D561" s="2650"/>
      <c r="E561" s="2650"/>
      <c r="H561" s="1075"/>
      <c r="I561" s="1075"/>
      <c r="J561" s="1075"/>
      <c r="K561" s="1075"/>
      <c r="L561" s="1075"/>
      <c r="M561" s="1075"/>
    </row>
    <row r="562" spans="1:13">
      <c r="B562" s="2650"/>
      <c r="C562" s="2650"/>
      <c r="D562" s="2650"/>
      <c r="E562" s="2650"/>
    </row>
    <row r="563" spans="1:13" s="1075" customFormat="1">
      <c r="B563" s="1102" t="s">
        <v>1300</v>
      </c>
      <c r="C563" s="1102" t="s">
        <v>961</v>
      </c>
      <c r="D563" s="1102" t="s">
        <v>962</v>
      </c>
      <c r="E563" s="1102" t="s">
        <v>1273</v>
      </c>
      <c r="H563" s="1049"/>
      <c r="I563" s="1049"/>
      <c r="J563" s="1049"/>
      <c r="K563" s="1049"/>
      <c r="L563" s="1049"/>
      <c r="M563" s="1049"/>
    </row>
    <row r="564" spans="1:13">
      <c r="A564" s="1052"/>
      <c r="B564" s="1242" t="s">
        <v>234</v>
      </c>
      <c r="C564" s="1243">
        <v>2.4466519499632082</v>
      </c>
      <c r="D564" s="1243">
        <v>1.1078989734623574</v>
      </c>
      <c r="E564" s="1243">
        <v>1.7569363311245283</v>
      </c>
      <c r="F564" s="1072"/>
    </row>
    <row r="565" spans="1:13">
      <c r="A565" s="1052"/>
      <c r="B565" s="1244" t="s">
        <v>1211</v>
      </c>
      <c r="C565" s="1083">
        <v>0.98420471458063286</v>
      </c>
      <c r="D565" s="1083">
        <v>0.40528715516050295</v>
      </c>
      <c r="E565" s="1083">
        <v>0.68873113628884397</v>
      </c>
      <c r="F565" s="1072"/>
    </row>
    <row r="566" spans="1:13">
      <c r="A566" s="1052"/>
      <c r="B566" s="1244" t="s">
        <v>1212</v>
      </c>
      <c r="C566" s="1083">
        <v>1.9445675183380102</v>
      </c>
      <c r="D566" s="1083">
        <v>0.5838717396506341</v>
      </c>
      <c r="E566" s="1083">
        <v>1.2546107551931664</v>
      </c>
      <c r="F566" s="1072"/>
    </row>
    <row r="567" spans="1:13">
      <c r="A567" s="1052"/>
      <c r="B567" s="1245" t="s">
        <v>1213</v>
      </c>
      <c r="C567" s="1083">
        <v>5.5227719776062942</v>
      </c>
      <c r="D567" s="1083">
        <v>2.8365987202322054</v>
      </c>
      <c r="E567" s="1083">
        <v>4.0878175987595595</v>
      </c>
      <c r="F567" s="1072"/>
    </row>
    <row r="568" spans="1:13">
      <c r="A568" s="1052"/>
      <c r="B568" s="1246" t="s">
        <v>238</v>
      </c>
      <c r="C568" s="1168">
        <v>1.9013978656245303</v>
      </c>
      <c r="D568" s="1168">
        <v>1.0013351134846462</v>
      </c>
      <c r="E568" s="1168">
        <v>1.4484097357025534</v>
      </c>
      <c r="F568" s="1072"/>
    </row>
    <row r="569" spans="1:13">
      <c r="A569" s="1052"/>
      <c r="B569" s="1245" t="s">
        <v>1211</v>
      </c>
      <c r="C569" s="1083">
        <v>0.96767757382282515</v>
      </c>
      <c r="D569" s="1083">
        <v>0.28322880841594172</v>
      </c>
      <c r="E569" s="1083">
        <v>0.62782521346057252</v>
      </c>
      <c r="F569" s="1072"/>
    </row>
    <row r="570" spans="1:13">
      <c r="A570" s="1052"/>
      <c r="B570" s="1245" t="s">
        <v>1212</v>
      </c>
      <c r="C570" s="1083">
        <v>0.97338718028373206</v>
      </c>
      <c r="D570" s="1083">
        <v>0.390625</v>
      </c>
      <c r="E570" s="1083">
        <v>0.6809388702605107</v>
      </c>
      <c r="F570" s="1072"/>
    </row>
    <row r="571" spans="1:13">
      <c r="A571" s="1052"/>
      <c r="B571" s="1245" t="s">
        <v>1213</v>
      </c>
      <c r="C571" s="1083">
        <v>4.5447987303419417</v>
      </c>
      <c r="D571" s="1083">
        <v>2.7755102040816326</v>
      </c>
      <c r="E571" s="1083">
        <v>3.6341992857643022</v>
      </c>
      <c r="F571" s="1072"/>
    </row>
    <row r="572" spans="1:13">
      <c r="A572" s="1052"/>
      <c r="B572" s="1246" t="s">
        <v>239</v>
      </c>
      <c r="C572" s="1168">
        <v>3.0296387232549984</v>
      </c>
      <c r="D572" s="1168">
        <v>1.1976985400602764</v>
      </c>
      <c r="E572" s="1168">
        <v>2.0617490745910625</v>
      </c>
      <c r="F572" s="1072"/>
    </row>
    <row r="573" spans="1:13">
      <c r="A573" s="1052"/>
      <c r="B573" s="1245" t="s">
        <v>1211</v>
      </c>
      <c r="C573" s="1083">
        <v>0.94297260889088463</v>
      </c>
      <c r="D573" s="1083">
        <v>0.3906651588362291</v>
      </c>
      <c r="E573" s="1083">
        <v>0.65468204990609069</v>
      </c>
      <c r="F573" s="1072"/>
    </row>
    <row r="574" spans="1:13">
      <c r="A574" s="1052"/>
      <c r="B574" s="1245" t="s">
        <v>1212</v>
      </c>
      <c r="C574" s="1083">
        <v>2.782529364807846</v>
      </c>
      <c r="D574" s="1083">
        <v>0.82866982350408946</v>
      </c>
      <c r="E574" s="1083">
        <v>1.777310226454792</v>
      </c>
      <c r="F574" s="1072"/>
    </row>
    <row r="575" spans="1:13">
      <c r="A575" s="1052"/>
      <c r="B575" s="1245" t="s">
        <v>1213</v>
      </c>
      <c r="C575" s="1083">
        <v>7.0746443188462296</v>
      </c>
      <c r="D575" s="1083">
        <v>2.9249617151607965</v>
      </c>
      <c r="E575" s="1083">
        <v>4.750878998370637</v>
      </c>
      <c r="F575" s="1072"/>
    </row>
    <row r="576" spans="1:13">
      <c r="A576" s="1052"/>
      <c r="B576" s="1246" t="s">
        <v>1205</v>
      </c>
      <c r="C576" s="1168">
        <v>2.6923076923076925</v>
      </c>
      <c r="D576" s="1168">
        <v>1.2181195279786829</v>
      </c>
      <c r="E576" s="1168">
        <v>1.9325093192073768</v>
      </c>
      <c r="F576" s="1072"/>
    </row>
    <row r="577" spans="1:6">
      <c r="A577" s="1052"/>
      <c r="B577" s="1245" t="s">
        <v>1211</v>
      </c>
      <c r="C577" s="1083">
        <v>1.265155508697944</v>
      </c>
      <c r="D577" s="1083">
        <v>1.0476190476190477</v>
      </c>
      <c r="E577" s="1083">
        <v>1.1508631473605204</v>
      </c>
      <c r="F577" s="1072"/>
    </row>
    <row r="578" spans="1:6">
      <c r="A578" s="1052"/>
      <c r="B578" s="1245" t="s">
        <v>1212</v>
      </c>
      <c r="C578" s="1083">
        <v>3.0206677265500796</v>
      </c>
      <c r="D578" s="1083">
        <v>0.37333333333333335</v>
      </c>
      <c r="E578" s="1083">
        <v>1.701222753854333</v>
      </c>
      <c r="F578" s="1072"/>
    </row>
    <row r="579" spans="1:6">
      <c r="A579" s="1052"/>
      <c r="B579" s="1245" t="s">
        <v>1213</v>
      </c>
      <c r="C579" s="1083">
        <v>4.4982698961937722</v>
      </c>
      <c r="D579" s="1083">
        <v>2.7365129007036746</v>
      </c>
      <c r="E579" s="1083">
        <v>3.5728952772073921</v>
      </c>
      <c r="F579" s="1072"/>
    </row>
    <row r="580" spans="1:6">
      <c r="A580" s="1072"/>
      <c r="B580" s="1242" t="s">
        <v>985</v>
      </c>
      <c r="C580" s="1242"/>
      <c r="D580" s="1242"/>
      <c r="E580" s="1242"/>
      <c r="F580" s="1072"/>
    </row>
    <row r="581" spans="1:6">
      <c r="A581" s="1052"/>
      <c r="B581" s="1246" t="s">
        <v>234</v>
      </c>
      <c r="C581" s="1168">
        <v>2.5195855446044981</v>
      </c>
      <c r="D581" s="1168">
        <v>1.0494649336333992</v>
      </c>
      <c r="E581" s="1168">
        <v>1.7493623369748306</v>
      </c>
      <c r="F581" s="1072"/>
    </row>
    <row r="582" spans="1:6">
      <c r="A582" s="1052"/>
      <c r="B582" s="1245" t="s">
        <v>1211</v>
      </c>
      <c r="C582" s="1083">
        <v>0.94008448860593807</v>
      </c>
      <c r="D582" s="1083">
        <v>0.33525171816505561</v>
      </c>
      <c r="E582" s="1083">
        <v>0.62816966343937297</v>
      </c>
      <c r="F582" s="1072"/>
    </row>
    <row r="583" spans="1:6">
      <c r="A583" s="1052"/>
      <c r="B583" s="1245" t="s">
        <v>1212</v>
      </c>
      <c r="C583" s="1083">
        <v>2.0234722784297854</v>
      </c>
      <c r="D583" s="1083">
        <v>0.56748565164119436</v>
      </c>
      <c r="E583" s="1083">
        <v>1.2791349355487422</v>
      </c>
      <c r="F583" s="1072"/>
    </row>
    <row r="584" spans="1:6">
      <c r="A584" s="1052"/>
      <c r="B584" s="1245" t="s">
        <v>1213</v>
      </c>
      <c r="C584" s="1083">
        <v>6.7909789593045238</v>
      </c>
      <c r="D584" s="1083">
        <v>3.0467363439163875</v>
      </c>
      <c r="E584" s="1083">
        <v>4.6905249184136295</v>
      </c>
      <c r="F584" s="1072"/>
    </row>
    <row r="585" spans="1:6">
      <c r="A585" s="1052"/>
      <c r="B585" s="1246" t="s">
        <v>238</v>
      </c>
      <c r="C585" s="1168">
        <v>1.9447961509242846</v>
      </c>
      <c r="D585" s="1168">
        <v>0.98731971735553192</v>
      </c>
      <c r="E585" s="1168">
        <v>1.4551934070829311</v>
      </c>
      <c r="F585" s="1072"/>
    </row>
    <row r="586" spans="1:6">
      <c r="A586" s="1052"/>
      <c r="B586" s="1245" t="s">
        <v>1211</v>
      </c>
      <c r="C586" s="1083">
        <v>0.97888901993159572</v>
      </c>
      <c r="D586" s="1083">
        <v>0.25641025641025639</v>
      </c>
      <c r="E586" s="1083">
        <v>0.61551087402544113</v>
      </c>
      <c r="F586" s="1072"/>
    </row>
    <row r="587" spans="1:6">
      <c r="A587" s="1052"/>
      <c r="B587" s="1245" t="s">
        <v>1212</v>
      </c>
      <c r="C587" s="1083">
        <v>0.99916736053288924</v>
      </c>
      <c r="D587" s="1083">
        <v>0.31395031395031398</v>
      </c>
      <c r="E587" s="1083">
        <v>0.65372969997247454</v>
      </c>
      <c r="F587" s="1072"/>
    </row>
    <row r="588" spans="1:6">
      <c r="A588" s="1052"/>
      <c r="B588" s="1245" t="s">
        <v>1213</v>
      </c>
      <c r="C588" s="1083">
        <v>5.6403940886699502</v>
      </c>
      <c r="D588" s="1083">
        <v>3.3431455004205213</v>
      </c>
      <c r="E588" s="1083">
        <v>4.4010889292196005</v>
      </c>
      <c r="F588" s="1072"/>
    </row>
    <row r="589" spans="1:6">
      <c r="A589" s="1052"/>
      <c r="B589" s="1246" t="s">
        <v>239</v>
      </c>
      <c r="C589" s="1168">
        <v>3.1624735480837058</v>
      </c>
      <c r="D589" s="1168">
        <v>1.1150915787880318</v>
      </c>
      <c r="E589" s="1168">
        <v>2.0607640303005619</v>
      </c>
      <c r="F589" s="1072"/>
    </row>
    <row r="590" spans="1:6">
      <c r="A590" s="1052"/>
      <c r="B590" s="1245" t="s">
        <v>1211</v>
      </c>
      <c r="C590" s="1083">
        <v>0.92217409529132321</v>
      </c>
      <c r="D590" s="1083">
        <v>0.32626427406199021</v>
      </c>
      <c r="E590" s="1083">
        <v>0.60822424963638766</v>
      </c>
      <c r="F590" s="1072"/>
    </row>
    <row r="591" spans="1:6">
      <c r="A591" s="1052"/>
      <c r="B591" s="1245" t="s">
        <v>1212</v>
      </c>
      <c r="C591" s="1083">
        <v>2.9492246883551232</v>
      </c>
      <c r="D591" s="1083">
        <v>0.84970051539211588</v>
      </c>
      <c r="E591" s="1083">
        <v>1.8536018027186161</v>
      </c>
      <c r="F591" s="1072"/>
    </row>
    <row r="592" spans="1:6">
      <c r="A592" s="1052"/>
      <c r="B592" s="1245" t="s">
        <v>1213</v>
      </c>
      <c r="C592" s="1083">
        <v>8.4833689350015256</v>
      </c>
      <c r="D592" s="1083">
        <v>2.8687647184757012</v>
      </c>
      <c r="E592" s="1083">
        <v>5.1836940110719674</v>
      </c>
      <c r="F592" s="1072"/>
    </row>
    <row r="593" spans="1:6">
      <c r="A593" s="1052"/>
      <c r="B593" s="1246" t="s">
        <v>1205</v>
      </c>
      <c r="C593" s="1168">
        <v>2.6661926768574475</v>
      </c>
      <c r="D593" s="1168">
        <v>1.0440456769983686</v>
      </c>
      <c r="E593" s="1168">
        <v>1.8203470568220483</v>
      </c>
      <c r="F593" s="1072"/>
    </row>
    <row r="594" spans="1:6">
      <c r="A594" s="1052"/>
      <c r="B594" s="1245" t="s">
        <v>1211</v>
      </c>
      <c r="C594" s="1083">
        <v>0.76857386848847142</v>
      </c>
      <c r="D594" s="1083">
        <v>0.89020771513353114</v>
      </c>
      <c r="E594" s="1083">
        <v>0.83366415244144498</v>
      </c>
      <c r="F594" s="1072"/>
    </row>
    <row r="595" spans="1:6">
      <c r="A595" s="1052"/>
      <c r="B595" s="1245" t="s">
        <v>1212</v>
      </c>
      <c r="C595" s="1083">
        <v>3.262955854126679</v>
      </c>
      <c r="D595" s="1083">
        <v>0.39920159680638717</v>
      </c>
      <c r="E595" s="1083">
        <v>1.8590998043052838</v>
      </c>
      <c r="F595" s="1072"/>
    </row>
    <row r="596" spans="1:6">
      <c r="A596" s="1052"/>
      <c r="B596" s="1245" t="s">
        <v>1213</v>
      </c>
      <c r="C596" s="1083">
        <v>5.3333333333333339</v>
      </c>
      <c r="D596" s="1083">
        <v>2.2377622377622379</v>
      </c>
      <c r="E596" s="1083">
        <v>3.6501901140684412</v>
      </c>
      <c r="F596" s="1072"/>
    </row>
    <row r="597" spans="1:6">
      <c r="A597" s="1072"/>
      <c r="B597" s="1242" t="s">
        <v>986</v>
      </c>
      <c r="C597" s="1242"/>
      <c r="D597" s="1242"/>
      <c r="E597" s="1242"/>
      <c r="F597" s="1072"/>
    </row>
    <row r="598" spans="1:6">
      <c r="A598" s="1052"/>
      <c r="B598" s="1247" t="s">
        <v>234</v>
      </c>
      <c r="C598" s="1168">
        <v>2.2515212981744424</v>
      </c>
      <c r="D598" s="1168">
        <v>1.2868293368961397</v>
      </c>
      <c r="E598" s="1168">
        <v>1.7786356899107236</v>
      </c>
      <c r="F598" s="1072"/>
    </row>
    <row r="599" spans="1:6">
      <c r="A599" s="1052"/>
      <c r="B599" s="1244" t="s">
        <v>1211</v>
      </c>
      <c r="C599" s="1083">
        <v>1.1685728493286922</v>
      </c>
      <c r="D599" s="1083">
        <v>0.7337526205450734</v>
      </c>
      <c r="E599" s="1083">
        <v>0.9568767542740495</v>
      </c>
      <c r="F599" s="1072"/>
    </row>
    <row r="600" spans="1:6">
      <c r="A600" s="1052"/>
      <c r="B600" s="1244" t="s">
        <v>1212</v>
      </c>
      <c r="C600" s="1083">
        <v>1.7313650446509934</v>
      </c>
      <c r="D600" s="1083">
        <v>0.63103192279138831</v>
      </c>
      <c r="E600" s="1083">
        <v>1.1862068965517241</v>
      </c>
      <c r="F600" s="1072"/>
    </row>
    <row r="601" spans="1:6">
      <c r="A601" s="1052"/>
      <c r="B601" s="1245" t="s">
        <v>1213</v>
      </c>
      <c r="C601" s="1083">
        <v>3.6167392539291798</v>
      </c>
      <c r="D601" s="1083">
        <v>2.4117998804066176</v>
      </c>
      <c r="E601" s="1083">
        <v>3.0297145076713923</v>
      </c>
      <c r="F601" s="1072"/>
    </row>
    <row r="602" spans="1:6">
      <c r="A602" s="1052"/>
      <c r="B602" s="1246" t="s">
        <v>238</v>
      </c>
      <c r="C602" s="1168">
        <v>1.7766127857870979</v>
      </c>
      <c r="D602" s="1168">
        <v>1.0472865756902572</v>
      </c>
      <c r="E602" s="1168">
        <v>1.42759510972739</v>
      </c>
      <c r="F602" s="1072"/>
    </row>
    <row r="603" spans="1:6">
      <c r="A603" s="1052"/>
      <c r="B603" s="1245" t="s">
        <v>1211</v>
      </c>
      <c r="C603" s="1083">
        <v>0.90614886731391586</v>
      </c>
      <c r="D603" s="1083">
        <v>0.45941807044410415</v>
      </c>
      <c r="E603" s="1083">
        <v>0.70150824272185197</v>
      </c>
      <c r="F603" s="1072"/>
    </row>
    <row r="604" spans="1:6">
      <c r="A604" s="1052"/>
      <c r="B604" s="1245" t="s">
        <v>1212</v>
      </c>
      <c r="C604" s="1083">
        <v>0.89759281925744594</v>
      </c>
      <c r="D604" s="1083">
        <v>0.62447960033305572</v>
      </c>
      <c r="E604" s="1083">
        <v>0.76241500103029058</v>
      </c>
      <c r="F604" s="1072"/>
    </row>
    <row r="605" spans="1:6">
      <c r="A605" s="1052"/>
      <c r="B605" s="1245" t="s">
        <v>1213</v>
      </c>
      <c r="C605" s="1083">
        <v>2.9954719609892022</v>
      </c>
      <c r="D605" s="1083">
        <v>1.7347725520431765</v>
      </c>
      <c r="E605" s="1083">
        <v>2.3970722781335772</v>
      </c>
      <c r="F605" s="1072"/>
    </row>
    <row r="606" spans="1:6">
      <c r="A606" s="1052"/>
      <c r="B606" s="1246" t="s">
        <v>239</v>
      </c>
      <c r="C606" s="1168">
        <v>2.639751552795031</v>
      </c>
      <c r="D606" s="1168">
        <v>1.4834205933682374</v>
      </c>
      <c r="E606" s="1168">
        <v>2.0648967551622417</v>
      </c>
      <c r="F606" s="1072"/>
    </row>
    <row r="607" spans="1:6">
      <c r="A607" s="1052"/>
      <c r="B607" s="1245" t="s">
        <v>1211</v>
      </c>
      <c r="C607" s="1083">
        <v>1.0279840091376355</v>
      </c>
      <c r="D607" s="1083">
        <v>0.68259385665529015</v>
      </c>
      <c r="E607" s="1083">
        <v>0.85494442861214026</v>
      </c>
      <c r="F607" s="1072"/>
    </row>
    <row r="608" spans="1:6">
      <c r="A608" s="1052"/>
      <c r="B608" s="1245" t="s">
        <v>1212</v>
      </c>
      <c r="C608" s="1083">
        <v>2.2820629849383844</v>
      </c>
      <c r="D608" s="1083">
        <v>0.75721722669190727</v>
      </c>
      <c r="E608" s="1083">
        <v>1.533457249070632</v>
      </c>
      <c r="F608" s="1072"/>
    </row>
    <row r="609" spans="1:6">
      <c r="A609" s="1052"/>
      <c r="B609" s="1245" t="s">
        <v>1213</v>
      </c>
      <c r="C609" s="1083">
        <v>4.5846817691477888</v>
      </c>
      <c r="D609" s="1083">
        <v>3.066164604626143</v>
      </c>
      <c r="E609" s="1083">
        <v>3.8244007541071912</v>
      </c>
      <c r="F609" s="1072"/>
    </row>
    <row r="610" spans="1:6">
      <c r="A610" s="1052"/>
      <c r="B610" s="1246" t="s">
        <v>1205</v>
      </c>
      <c r="C610" s="1168">
        <v>2.7268453220498352</v>
      </c>
      <c r="D610" s="1168">
        <v>1.4618547281863865</v>
      </c>
      <c r="E610" s="1168">
        <v>2.0852641334569046</v>
      </c>
      <c r="F610" s="1072"/>
    </row>
    <row r="611" spans="1:6">
      <c r="A611" s="1052"/>
      <c r="B611" s="1245" t="s">
        <v>1211</v>
      </c>
      <c r="C611" s="1083">
        <v>2.06611570247934</v>
      </c>
      <c r="D611" s="1083">
        <v>1.3297872340425532</v>
      </c>
      <c r="E611" s="1083">
        <v>1.6914749661705006</v>
      </c>
      <c r="F611" s="1072"/>
    </row>
    <row r="612" spans="1:6">
      <c r="A612" s="1052"/>
      <c r="B612" s="1244" t="s">
        <v>1212</v>
      </c>
      <c r="C612" s="1083">
        <v>2.72189349112426</v>
      </c>
      <c r="D612" s="1083">
        <v>0.3436426116838488</v>
      </c>
      <c r="E612" s="1083">
        <v>1.5133876600698486</v>
      </c>
      <c r="F612" s="1072"/>
    </row>
    <row r="613" spans="1:6">
      <c r="A613" s="1052"/>
      <c r="B613" s="1245" t="s">
        <v>1213</v>
      </c>
      <c r="C613" s="1083">
        <v>3.5971223021582732</v>
      </c>
      <c r="D613" s="1083">
        <v>3.3687943262411348</v>
      </c>
      <c r="E613" s="1083">
        <v>3.4821428571428572</v>
      </c>
      <c r="F613" s="1072"/>
    </row>
    <row r="614" spans="1:6">
      <c r="B614" s="1171" t="s">
        <v>1065</v>
      </c>
      <c r="C614" s="1072"/>
      <c r="D614" s="1072"/>
      <c r="E614" s="1072"/>
    </row>
    <row r="616" spans="1:6">
      <c r="B616" s="1248" t="s">
        <v>1301</v>
      </c>
    </row>
    <row r="617" spans="1:6" ht="75.75" customHeight="1">
      <c r="B617" s="2661" t="s">
        <v>1302</v>
      </c>
      <c r="C617" s="2661"/>
      <c r="D617" s="2661"/>
      <c r="E617" s="2661"/>
      <c r="F617" s="2661"/>
    </row>
    <row r="618" spans="1:6">
      <c r="B618" s="1085"/>
    </row>
    <row r="619" spans="1:6" ht="15">
      <c r="B619" s="1187" t="s">
        <v>1303</v>
      </c>
      <c r="C619" s="1249"/>
      <c r="D619" s="1249"/>
      <c r="E619"/>
      <c r="F619"/>
    </row>
    <row r="620" spans="1:6" ht="15">
      <c r="B620" s="1102" t="s">
        <v>1304</v>
      </c>
      <c r="C620" s="1102" t="s">
        <v>1227</v>
      </c>
      <c r="D620" s="1102" t="s">
        <v>1228</v>
      </c>
      <c r="E620"/>
      <c r="F620"/>
    </row>
    <row r="621" spans="1:6" ht="15">
      <c r="B621" s="1177" t="s">
        <v>992</v>
      </c>
      <c r="C621" s="1104">
        <v>37</v>
      </c>
      <c r="D621" s="1104">
        <v>114</v>
      </c>
      <c r="E621"/>
      <c r="F621"/>
    </row>
    <row r="622" spans="1:6" ht="15">
      <c r="B622" s="1178" t="s">
        <v>1305</v>
      </c>
      <c r="C622" s="1106">
        <v>11</v>
      </c>
      <c r="D622" s="1106">
        <v>11</v>
      </c>
      <c r="E622"/>
      <c r="F622"/>
    </row>
    <row r="623" spans="1:6" ht="15">
      <c r="B623" s="1178" t="s">
        <v>1304</v>
      </c>
      <c r="C623" s="1106">
        <v>26</v>
      </c>
      <c r="D623" s="1106">
        <v>26</v>
      </c>
      <c r="E623"/>
      <c r="F623"/>
    </row>
    <row r="624" spans="1:6" ht="15">
      <c r="B624" s="1178" t="s">
        <v>1306</v>
      </c>
      <c r="C624" s="1106" t="s">
        <v>644</v>
      </c>
      <c r="D624" s="1106">
        <v>77</v>
      </c>
      <c r="E624"/>
      <c r="F624"/>
    </row>
    <row r="625" spans="2:6" ht="15">
      <c r="B625" s="1099" t="s">
        <v>1206</v>
      </c>
      <c r="C625" s="1249"/>
      <c r="D625" s="1249"/>
      <c r="E625"/>
      <c r="F625"/>
    </row>
    <row r="626" spans="2:6">
      <c r="B626" s="1208"/>
    </row>
    <row r="628" spans="2:6" ht="15">
      <c r="B628" s="1187" t="s">
        <v>1307</v>
      </c>
      <c r="C628"/>
      <c r="D628"/>
      <c r="E628"/>
    </row>
    <row r="629" spans="2:6">
      <c r="B629" s="1102" t="s">
        <v>1308</v>
      </c>
      <c r="C629" s="1102" t="s">
        <v>1227</v>
      </c>
      <c r="D629" s="1102" t="s">
        <v>1309</v>
      </c>
    </row>
    <row r="630" spans="2:6">
      <c r="B630" s="1188" t="s">
        <v>75</v>
      </c>
      <c r="C630" s="1250">
        <f t="shared" ref="C630:D632" si="15">SUM(C633+C636+C639)</f>
        <v>37</v>
      </c>
      <c r="D630" s="1251">
        <f t="shared" si="15"/>
        <v>114</v>
      </c>
    </row>
    <row r="631" spans="2:6">
      <c r="B631" s="1252" t="s">
        <v>961</v>
      </c>
      <c r="C631" s="1106">
        <f t="shared" si="15"/>
        <v>14</v>
      </c>
      <c r="D631" s="1106">
        <f t="shared" si="15"/>
        <v>56</v>
      </c>
    </row>
    <row r="632" spans="2:6">
      <c r="B632" s="1252" t="s">
        <v>962</v>
      </c>
      <c r="C632" s="1106">
        <f t="shared" si="15"/>
        <v>23</v>
      </c>
      <c r="D632" s="1106">
        <f t="shared" si="15"/>
        <v>58</v>
      </c>
    </row>
    <row r="633" spans="2:6">
      <c r="B633" s="1189" t="s">
        <v>238</v>
      </c>
      <c r="C633" s="1141">
        <f>SUM(C634:C635)</f>
        <v>14</v>
      </c>
      <c r="D633" s="1141">
        <f>SUM(D634:D635)</f>
        <v>30</v>
      </c>
    </row>
    <row r="634" spans="2:6">
      <c r="B634" s="1252" t="s">
        <v>961</v>
      </c>
      <c r="C634" s="1106">
        <v>6</v>
      </c>
      <c r="D634" s="1106">
        <v>16</v>
      </c>
    </row>
    <row r="635" spans="2:6">
      <c r="B635" s="1252" t="s">
        <v>962</v>
      </c>
      <c r="C635" s="1106">
        <v>8</v>
      </c>
      <c r="D635" s="1106">
        <v>14</v>
      </c>
    </row>
    <row r="636" spans="2:6">
      <c r="B636" s="1189" t="s">
        <v>239</v>
      </c>
      <c r="C636" s="1141">
        <f>SUM(C637:C638)</f>
        <v>13</v>
      </c>
      <c r="D636" s="1141">
        <f>SUM(D637:D638)</f>
        <v>58</v>
      </c>
    </row>
    <row r="637" spans="2:6">
      <c r="B637" s="1252" t="s">
        <v>961</v>
      </c>
      <c r="C637" s="1106">
        <v>4</v>
      </c>
      <c r="D637" s="1106">
        <v>28</v>
      </c>
    </row>
    <row r="638" spans="2:6">
      <c r="B638" s="1252" t="s">
        <v>962</v>
      </c>
      <c r="C638" s="1106">
        <v>9</v>
      </c>
      <c r="D638" s="1106">
        <v>30</v>
      </c>
    </row>
    <row r="639" spans="2:6">
      <c r="B639" s="1189" t="s">
        <v>1205</v>
      </c>
      <c r="C639" s="1141">
        <f>SUM(C640:C641)</f>
        <v>10</v>
      </c>
      <c r="D639" s="1141">
        <f>SUM(D640:D641)</f>
        <v>26</v>
      </c>
    </row>
    <row r="640" spans="2:6">
      <c r="B640" s="1252" t="s">
        <v>961</v>
      </c>
      <c r="C640" s="1106">
        <v>4</v>
      </c>
      <c r="D640" s="1106">
        <v>12</v>
      </c>
    </row>
    <row r="641" spans="2:6">
      <c r="B641" s="1252" t="s">
        <v>962</v>
      </c>
      <c r="C641" s="1106">
        <v>6</v>
      </c>
      <c r="D641" s="1106">
        <v>14</v>
      </c>
    </row>
    <row r="642" spans="2:6" ht="15">
      <c r="B642" s="1099" t="s">
        <v>1206</v>
      </c>
      <c r="C642"/>
      <c r="D642"/>
      <c r="E642"/>
    </row>
    <row r="643" spans="2:6" ht="15">
      <c r="B643" s="1113" t="s">
        <v>1310</v>
      </c>
      <c r="C643"/>
      <c r="D643"/>
      <c r="E643"/>
    </row>
    <row r="644" spans="2:6" ht="15">
      <c r="B644"/>
      <c r="C644"/>
      <c r="D644"/>
      <c r="E644"/>
      <c r="F644"/>
    </row>
    <row r="645" spans="2:6" ht="30.75" customHeight="1">
      <c r="B645" s="2662" t="s">
        <v>1311</v>
      </c>
      <c r="C645" s="2662"/>
      <c r="D645" s="2662"/>
      <c r="E645" s="2662"/>
      <c r="F645" s="2662"/>
    </row>
    <row r="646" spans="2:6">
      <c r="B646" s="1102" t="s">
        <v>1145</v>
      </c>
      <c r="C646" s="1253" t="s">
        <v>1211</v>
      </c>
      <c r="D646" s="1253" t="s">
        <v>1212</v>
      </c>
      <c r="E646" s="1253" t="s">
        <v>1213</v>
      </c>
      <c r="F646" s="1253" t="s">
        <v>234</v>
      </c>
    </row>
    <row r="647" spans="2:6">
      <c r="B647" s="1188" t="s">
        <v>75</v>
      </c>
      <c r="C647" s="1121"/>
      <c r="D647" s="1121"/>
      <c r="E647" s="1121"/>
      <c r="F647" s="1121"/>
    </row>
    <row r="648" spans="2:6">
      <c r="B648" s="1254" t="s">
        <v>234</v>
      </c>
      <c r="C648" s="1141">
        <f>SUM(C649:C650)</f>
        <v>1521</v>
      </c>
      <c r="D648" s="1141">
        <f>SUM(D649:D650)</f>
        <v>3231</v>
      </c>
      <c r="E648" s="1141">
        <f>SUM(E649:E650)</f>
        <v>10490</v>
      </c>
      <c r="F648" s="1141">
        <f>SUM(F649:F650)</f>
        <v>15242</v>
      </c>
    </row>
    <row r="649" spans="2:6">
      <c r="B649" s="1255" t="s">
        <v>961</v>
      </c>
      <c r="C649" s="1106">
        <f t="shared" ref="C649:F650" si="16">SUM(C652+C655)</f>
        <v>251</v>
      </c>
      <c r="D649" s="1106">
        <f t="shared" si="16"/>
        <v>1931</v>
      </c>
      <c r="E649" s="1106">
        <f t="shared" si="16"/>
        <v>7005</v>
      </c>
      <c r="F649" s="1106">
        <f t="shared" si="16"/>
        <v>9187</v>
      </c>
    </row>
    <row r="650" spans="2:6">
      <c r="B650" s="1255" t="s">
        <v>962</v>
      </c>
      <c r="C650" s="1106">
        <f t="shared" si="16"/>
        <v>1270</v>
      </c>
      <c r="D650" s="1106">
        <f t="shared" si="16"/>
        <v>1300</v>
      </c>
      <c r="E650" s="1106">
        <f t="shared" si="16"/>
        <v>3485</v>
      </c>
      <c r="F650" s="1106">
        <f t="shared" si="16"/>
        <v>6055</v>
      </c>
    </row>
    <row r="651" spans="2:6">
      <c r="B651" s="1254" t="s">
        <v>985</v>
      </c>
      <c r="C651" s="1141">
        <f>SUM(C652:C653)</f>
        <v>697</v>
      </c>
      <c r="D651" s="1141">
        <f>SUM(D652:D653)</f>
        <v>2095</v>
      </c>
      <c r="E651" s="1141">
        <f>SUM(E652:E653)</f>
        <v>7725</v>
      </c>
      <c r="F651" s="1141">
        <f>SUM(F652:F653)</f>
        <v>10517</v>
      </c>
    </row>
    <row r="652" spans="2:6">
      <c r="B652" s="1255" t="s">
        <v>961</v>
      </c>
      <c r="C652" s="1106">
        <f t="shared" ref="C652:F653" si="17">SUM(C662+C672+C682)</f>
        <v>89</v>
      </c>
      <c r="D652" s="1106">
        <f t="shared" si="17"/>
        <v>1282</v>
      </c>
      <c r="E652" s="1106">
        <f t="shared" si="17"/>
        <v>5353</v>
      </c>
      <c r="F652" s="1106">
        <f t="shared" si="17"/>
        <v>6724</v>
      </c>
    </row>
    <row r="653" spans="2:6">
      <c r="B653" s="1255" t="s">
        <v>962</v>
      </c>
      <c r="C653" s="1106">
        <f t="shared" si="17"/>
        <v>608</v>
      </c>
      <c r="D653" s="1106">
        <f t="shared" si="17"/>
        <v>813</v>
      </c>
      <c r="E653" s="1106">
        <f t="shared" si="17"/>
        <v>2372</v>
      </c>
      <c r="F653" s="1106">
        <f t="shared" si="17"/>
        <v>3793</v>
      </c>
    </row>
    <row r="654" spans="2:6">
      <c r="B654" s="1254" t="s">
        <v>986</v>
      </c>
      <c r="C654" s="1141">
        <f>SUM(C655:C656)</f>
        <v>824</v>
      </c>
      <c r="D654" s="1141">
        <f>SUM(D655:D656)</f>
        <v>1136</v>
      </c>
      <c r="E654" s="1141">
        <f>SUM(E655:E656)</f>
        <v>2765</v>
      </c>
      <c r="F654" s="1141">
        <f>SUM(F655:F656)</f>
        <v>4725</v>
      </c>
    </row>
    <row r="655" spans="2:6">
      <c r="B655" s="1255" t="s">
        <v>961</v>
      </c>
      <c r="C655" s="1106">
        <f t="shared" ref="C655:F656" si="18">SUM(C665+C675+C685)</f>
        <v>162</v>
      </c>
      <c r="D655" s="1106">
        <f t="shared" si="18"/>
        <v>649</v>
      </c>
      <c r="E655" s="1106">
        <f t="shared" si="18"/>
        <v>1652</v>
      </c>
      <c r="F655" s="1106">
        <f t="shared" si="18"/>
        <v>2463</v>
      </c>
    </row>
    <row r="656" spans="2:6">
      <c r="B656" s="1255" t="s">
        <v>962</v>
      </c>
      <c r="C656" s="1106">
        <f t="shared" si="18"/>
        <v>662</v>
      </c>
      <c r="D656" s="1106">
        <f t="shared" si="18"/>
        <v>487</v>
      </c>
      <c r="E656" s="1106">
        <f t="shared" si="18"/>
        <v>1113</v>
      </c>
      <c r="F656" s="1106">
        <f t="shared" si="18"/>
        <v>2262</v>
      </c>
    </row>
    <row r="657" spans="2:6">
      <c r="B657" s="1256" t="s">
        <v>238</v>
      </c>
      <c r="C657" s="1127"/>
      <c r="D657" s="1127"/>
      <c r="E657" s="1127"/>
      <c r="F657" s="1127"/>
    </row>
    <row r="658" spans="2:6">
      <c r="B658" s="1254" t="s">
        <v>234</v>
      </c>
      <c r="C658" s="1141">
        <f>SUM(C659:C660)</f>
        <v>720</v>
      </c>
      <c r="D658" s="1141">
        <f>SUM(D659:D660)</f>
        <v>1354</v>
      </c>
      <c r="E658" s="1141">
        <f>SUM(E659:E660)</f>
        <v>5030</v>
      </c>
      <c r="F658" s="1141">
        <f>SUM(F659:F660)</f>
        <v>7104</v>
      </c>
    </row>
    <row r="659" spans="2:6">
      <c r="B659" s="1255" t="s">
        <v>961</v>
      </c>
      <c r="C659" s="1106">
        <f t="shared" ref="C659:F660" si="19">SUM(C662+C665)</f>
        <v>122</v>
      </c>
      <c r="D659" s="1106">
        <f t="shared" si="19"/>
        <v>758</v>
      </c>
      <c r="E659" s="1106">
        <f t="shared" si="19"/>
        <v>3357</v>
      </c>
      <c r="F659" s="1106">
        <f t="shared" si="19"/>
        <v>4237</v>
      </c>
    </row>
    <row r="660" spans="2:6">
      <c r="B660" s="1255" t="s">
        <v>962</v>
      </c>
      <c r="C660" s="1106">
        <f t="shared" si="19"/>
        <v>598</v>
      </c>
      <c r="D660" s="1106">
        <f t="shared" si="19"/>
        <v>596</v>
      </c>
      <c r="E660" s="1106">
        <f t="shared" si="19"/>
        <v>1673</v>
      </c>
      <c r="F660" s="1106">
        <f t="shared" si="19"/>
        <v>2867</v>
      </c>
    </row>
    <row r="661" spans="2:6">
      <c r="B661" s="1254" t="s">
        <v>985</v>
      </c>
      <c r="C661" s="1141">
        <f>SUM(C662:C663)</f>
        <v>266</v>
      </c>
      <c r="D661" s="1141">
        <f>SUM(D662:D663)</f>
        <v>906</v>
      </c>
      <c r="E661" s="1141">
        <f>SUM(E662:E663)</f>
        <v>4101</v>
      </c>
      <c r="F661" s="1141">
        <f>SUM(F662:F663)</f>
        <v>5273</v>
      </c>
    </row>
    <row r="662" spans="2:6">
      <c r="B662" s="1255" t="s">
        <v>961</v>
      </c>
      <c r="C662" s="1106">
        <v>39</v>
      </c>
      <c r="D662" s="1106">
        <v>561</v>
      </c>
      <c r="E662" s="1106">
        <v>2826</v>
      </c>
      <c r="F662" s="1106">
        <f>SUM(C662:E662)</f>
        <v>3426</v>
      </c>
    </row>
    <row r="663" spans="2:6">
      <c r="B663" s="1255" t="s">
        <v>962</v>
      </c>
      <c r="C663" s="1106">
        <v>227</v>
      </c>
      <c r="D663" s="1106">
        <v>345</v>
      </c>
      <c r="E663" s="1106">
        <v>1275</v>
      </c>
      <c r="F663" s="1106">
        <f>SUM(C663:E663)</f>
        <v>1847</v>
      </c>
    </row>
    <row r="664" spans="2:6">
      <c r="B664" s="1254" t="s">
        <v>986</v>
      </c>
      <c r="C664" s="1141">
        <f>SUM(C665:C666)</f>
        <v>454</v>
      </c>
      <c r="D664" s="1141">
        <f>SUM(D665:D666)</f>
        <v>448</v>
      </c>
      <c r="E664" s="1141">
        <f>SUM(E665:E666)</f>
        <v>929</v>
      </c>
      <c r="F664" s="1141">
        <f>SUM(F665:F666)</f>
        <v>1831</v>
      </c>
    </row>
    <row r="665" spans="2:6">
      <c r="B665" s="1255" t="s">
        <v>961</v>
      </c>
      <c r="C665" s="1106">
        <v>83</v>
      </c>
      <c r="D665" s="1106">
        <v>197</v>
      </c>
      <c r="E665" s="1106">
        <v>531</v>
      </c>
      <c r="F665" s="1106">
        <f>SUM(C665:E665)</f>
        <v>811</v>
      </c>
    </row>
    <row r="666" spans="2:6">
      <c r="B666" s="1255" t="s">
        <v>962</v>
      </c>
      <c r="C666" s="1106">
        <v>371</v>
      </c>
      <c r="D666" s="1106">
        <v>251</v>
      </c>
      <c r="E666" s="1106">
        <v>398</v>
      </c>
      <c r="F666" s="1106">
        <f>SUM(C666:E666)</f>
        <v>1020</v>
      </c>
    </row>
    <row r="667" spans="2:6">
      <c r="B667" s="1256" t="s">
        <v>239</v>
      </c>
      <c r="C667" s="1127"/>
      <c r="D667" s="1127"/>
      <c r="E667" s="1127"/>
      <c r="F667" s="1127"/>
    </row>
    <row r="668" spans="2:6">
      <c r="B668" s="1254" t="s">
        <v>234</v>
      </c>
      <c r="C668" s="1141">
        <f>SUM(C669:C670)</f>
        <v>638</v>
      </c>
      <c r="D668" s="1141">
        <f>SUM(D669:D670)</f>
        <v>1477</v>
      </c>
      <c r="E668" s="1141">
        <f>SUM(E669:E670)</f>
        <v>4605</v>
      </c>
      <c r="F668" s="1141">
        <f>SUM(F669:F670)</f>
        <v>6720</v>
      </c>
    </row>
    <row r="669" spans="2:6">
      <c r="B669" s="1255" t="s">
        <v>961</v>
      </c>
      <c r="C669" s="1106">
        <f t="shared" ref="C669:F670" si="20">SUM(C672+C675)</f>
        <v>88</v>
      </c>
      <c r="D669" s="1106">
        <f t="shared" si="20"/>
        <v>912</v>
      </c>
      <c r="E669" s="1106">
        <f t="shared" si="20"/>
        <v>3079</v>
      </c>
      <c r="F669" s="1106">
        <f t="shared" si="20"/>
        <v>4079</v>
      </c>
    </row>
    <row r="670" spans="2:6">
      <c r="B670" s="1255" t="s">
        <v>962</v>
      </c>
      <c r="C670" s="1106">
        <f t="shared" si="20"/>
        <v>550</v>
      </c>
      <c r="D670" s="1106">
        <f t="shared" si="20"/>
        <v>565</v>
      </c>
      <c r="E670" s="1106">
        <f t="shared" si="20"/>
        <v>1526</v>
      </c>
      <c r="F670" s="1106">
        <f t="shared" si="20"/>
        <v>2641</v>
      </c>
    </row>
    <row r="671" spans="2:6">
      <c r="B671" s="1254" t="s">
        <v>985</v>
      </c>
      <c r="C671" s="1141">
        <f>SUM(C672:C673)</f>
        <v>313</v>
      </c>
      <c r="D671" s="1141">
        <f>SUM(D672:D673)</f>
        <v>901</v>
      </c>
      <c r="E671" s="1141">
        <f>SUM(E672:E673)</f>
        <v>3033</v>
      </c>
      <c r="F671" s="1141">
        <f>SUM(F672:F673)</f>
        <v>4247</v>
      </c>
    </row>
    <row r="672" spans="2:6">
      <c r="B672" s="1255" t="s">
        <v>961</v>
      </c>
      <c r="C672" s="1106">
        <v>25</v>
      </c>
      <c r="D672" s="1106">
        <v>521</v>
      </c>
      <c r="E672" s="1106">
        <v>2133</v>
      </c>
      <c r="F672" s="1106">
        <f>SUM(C672:E672)</f>
        <v>2679</v>
      </c>
    </row>
    <row r="673" spans="2:6">
      <c r="B673" s="1255" t="s">
        <v>962</v>
      </c>
      <c r="C673" s="1106">
        <v>288</v>
      </c>
      <c r="D673" s="1106">
        <v>380</v>
      </c>
      <c r="E673" s="1106">
        <v>900</v>
      </c>
      <c r="F673" s="1106">
        <f>SUM(C673:E673)</f>
        <v>1568</v>
      </c>
    </row>
    <row r="674" spans="2:6">
      <c r="B674" s="1254" t="s">
        <v>986</v>
      </c>
      <c r="C674" s="1141">
        <f>SUM(C675:C676)</f>
        <v>325</v>
      </c>
      <c r="D674" s="1141">
        <f>SUM(D675:D676)</f>
        <v>576</v>
      </c>
      <c r="E674" s="1141">
        <f>SUM(E675:E676)</f>
        <v>1572</v>
      </c>
      <c r="F674" s="1141">
        <f>SUM(F675:F676)</f>
        <v>2473</v>
      </c>
    </row>
    <row r="675" spans="2:6">
      <c r="B675" s="1255" t="s">
        <v>961</v>
      </c>
      <c r="C675" s="1106">
        <v>63</v>
      </c>
      <c r="D675" s="1106">
        <v>391</v>
      </c>
      <c r="E675" s="1106">
        <v>946</v>
      </c>
      <c r="F675" s="1106">
        <f>SUM(C675:E675)</f>
        <v>1400</v>
      </c>
    </row>
    <row r="676" spans="2:6">
      <c r="B676" s="1255" t="s">
        <v>962</v>
      </c>
      <c r="C676" s="1106">
        <v>262</v>
      </c>
      <c r="D676" s="1106">
        <v>185</v>
      </c>
      <c r="E676" s="1106">
        <v>626</v>
      </c>
      <c r="F676" s="1106">
        <f>SUM(C676:E676)</f>
        <v>1073</v>
      </c>
    </row>
    <row r="677" spans="2:6">
      <c r="B677" s="1256" t="s">
        <v>1205</v>
      </c>
      <c r="C677" s="1127"/>
      <c r="D677" s="1127"/>
      <c r="E677" s="1127"/>
      <c r="F677" s="1127"/>
    </row>
    <row r="678" spans="2:6">
      <c r="B678" s="1254" t="s">
        <v>234</v>
      </c>
      <c r="C678" s="1141">
        <f>SUM(C679:C680)</f>
        <v>163</v>
      </c>
      <c r="D678" s="1141">
        <f>SUM(D679:D680)</f>
        <v>400</v>
      </c>
      <c r="E678" s="1141">
        <f>SUM(E679:E680)</f>
        <v>855</v>
      </c>
      <c r="F678" s="1141">
        <f>SUM(F679:F680)</f>
        <v>1418</v>
      </c>
    </row>
    <row r="679" spans="2:6">
      <c r="B679" s="1255" t="s">
        <v>961</v>
      </c>
      <c r="C679" s="1106">
        <f t="shared" ref="C679:F680" si="21">SUM(C682+C685)</f>
        <v>41</v>
      </c>
      <c r="D679" s="1106">
        <f t="shared" si="21"/>
        <v>261</v>
      </c>
      <c r="E679" s="1106">
        <f t="shared" si="21"/>
        <v>569</v>
      </c>
      <c r="F679" s="1106">
        <f t="shared" si="21"/>
        <v>871</v>
      </c>
    </row>
    <row r="680" spans="2:6">
      <c r="B680" s="1255" t="s">
        <v>962</v>
      </c>
      <c r="C680" s="1106">
        <f t="shared" si="21"/>
        <v>122</v>
      </c>
      <c r="D680" s="1106">
        <f t="shared" si="21"/>
        <v>139</v>
      </c>
      <c r="E680" s="1106">
        <f t="shared" si="21"/>
        <v>286</v>
      </c>
      <c r="F680" s="1106">
        <f t="shared" si="21"/>
        <v>547</v>
      </c>
    </row>
    <row r="681" spans="2:6">
      <c r="B681" s="1254" t="s">
        <v>985</v>
      </c>
      <c r="C681" s="1141">
        <f>SUM(C682:C683)</f>
        <v>118</v>
      </c>
      <c r="D681" s="1141">
        <f>SUM(D682:D683)</f>
        <v>288</v>
      </c>
      <c r="E681" s="1141">
        <f>SUM(E682:E683)</f>
        <v>591</v>
      </c>
      <c r="F681" s="1141">
        <f>SUM(F682:F683)</f>
        <v>997</v>
      </c>
    </row>
    <row r="682" spans="2:6">
      <c r="B682" s="1255" t="s">
        <v>961</v>
      </c>
      <c r="C682" s="1106">
        <v>25</v>
      </c>
      <c r="D682" s="1106">
        <v>200</v>
      </c>
      <c r="E682" s="1106">
        <v>394</v>
      </c>
      <c r="F682" s="1106">
        <f>SUM(C682:E682)</f>
        <v>619</v>
      </c>
    </row>
    <row r="683" spans="2:6">
      <c r="B683" s="1255" t="s">
        <v>962</v>
      </c>
      <c r="C683" s="1106">
        <v>93</v>
      </c>
      <c r="D683" s="1106">
        <v>88</v>
      </c>
      <c r="E683" s="1106">
        <v>197</v>
      </c>
      <c r="F683" s="1106">
        <f>SUM(C683:E683)</f>
        <v>378</v>
      </c>
    </row>
    <row r="684" spans="2:6">
      <c r="B684" s="1254" t="s">
        <v>986</v>
      </c>
      <c r="C684" s="1141">
        <f>SUM(C685:C686)</f>
        <v>45</v>
      </c>
      <c r="D684" s="1141">
        <f>SUM(D685:D686)</f>
        <v>112</v>
      </c>
      <c r="E684" s="1141">
        <f>SUM(E685:E686)</f>
        <v>264</v>
      </c>
      <c r="F684" s="1141">
        <f>SUM(F685:F686)</f>
        <v>421</v>
      </c>
    </row>
    <row r="685" spans="2:6">
      <c r="B685" s="1255" t="s">
        <v>961</v>
      </c>
      <c r="C685" s="1106">
        <v>16</v>
      </c>
      <c r="D685" s="1106">
        <v>61</v>
      </c>
      <c r="E685" s="1106">
        <v>175</v>
      </c>
      <c r="F685" s="1106">
        <f>SUM(C685:E685)</f>
        <v>252</v>
      </c>
    </row>
    <row r="686" spans="2:6">
      <c r="B686" s="1255" t="s">
        <v>962</v>
      </c>
      <c r="C686" s="1106">
        <v>29</v>
      </c>
      <c r="D686" s="1106">
        <v>51</v>
      </c>
      <c r="E686" s="1106">
        <v>89</v>
      </c>
      <c r="F686" s="1106">
        <f>SUM(C686:E686)</f>
        <v>169</v>
      </c>
    </row>
    <row r="687" spans="2:6" ht="15">
      <c r="B687" s="1099" t="s">
        <v>1206</v>
      </c>
      <c r="C687"/>
      <c r="D687"/>
      <c r="E687"/>
      <c r="F687"/>
    </row>
    <row r="688" spans="2:6" ht="15">
      <c r="B688"/>
      <c r="C688"/>
      <c r="D688"/>
      <c r="E688"/>
      <c r="F688"/>
    </row>
    <row r="689" spans="2:6">
      <c r="B689" s="2662" t="s">
        <v>1312</v>
      </c>
      <c r="C689" s="2662"/>
      <c r="D689" s="2662"/>
      <c r="E689" s="2662"/>
      <c r="F689" s="2662"/>
    </row>
    <row r="690" spans="2:6">
      <c r="B690" s="2663" t="s">
        <v>1145</v>
      </c>
      <c r="C690" s="2663"/>
      <c r="D690" s="1102" t="s">
        <v>1227</v>
      </c>
      <c r="E690" s="1102" t="s">
        <v>1228</v>
      </c>
      <c r="F690" s="1257"/>
    </row>
    <row r="691" spans="2:6">
      <c r="B691" s="2656" t="s">
        <v>75</v>
      </c>
      <c r="C691" s="2657"/>
      <c r="D691" s="1258">
        <f>SUM(D692:D693)</f>
        <v>258</v>
      </c>
      <c r="E691" s="1258">
        <f>SUM(E692:E693)</f>
        <v>250</v>
      </c>
      <c r="F691" s="1259"/>
    </row>
    <row r="692" spans="2:6" ht="15">
      <c r="B692" s="2651" t="s">
        <v>961</v>
      </c>
      <c r="C692" s="2652"/>
      <c r="D692" s="1185">
        <f>SUM(D695+D698)</f>
        <v>5</v>
      </c>
      <c r="E692" s="1185">
        <f>SUM(E695+E698)</f>
        <v>20</v>
      </c>
      <c r="F692" s="1260"/>
    </row>
    <row r="693" spans="2:6" ht="15">
      <c r="B693" s="2651" t="s">
        <v>962</v>
      </c>
      <c r="C693" s="2652"/>
      <c r="D693" s="1185">
        <f>SUM(D696+D699)</f>
        <v>253</v>
      </c>
      <c r="E693" s="1185">
        <f>SUM(E696+E699)</f>
        <v>230</v>
      </c>
      <c r="F693" s="1260"/>
    </row>
    <row r="694" spans="2:6" ht="15">
      <c r="B694" s="2653" t="s">
        <v>985</v>
      </c>
      <c r="C694" s="2654"/>
      <c r="D694" s="1184">
        <f>SUM(D695:D696)</f>
        <v>155</v>
      </c>
      <c r="E694" s="1184">
        <f>SUM(E695:E696)</f>
        <v>137</v>
      </c>
      <c r="F694" s="1260"/>
    </row>
    <row r="695" spans="2:6" ht="15">
      <c r="B695" s="2651" t="s">
        <v>961</v>
      </c>
      <c r="C695" s="2652"/>
      <c r="D695" s="1185">
        <f>SUM(D704+D713+D722)</f>
        <v>5</v>
      </c>
      <c r="E695" s="1185">
        <f>SUM(E704+E713+E722)</f>
        <v>4</v>
      </c>
      <c r="F695" s="1260"/>
    </row>
    <row r="696" spans="2:6" ht="15">
      <c r="B696" s="2651" t="s">
        <v>962</v>
      </c>
      <c r="C696" s="2652"/>
      <c r="D696" s="1185">
        <f>SUM(D705+D714+D723)</f>
        <v>150</v>
      </c>
      <c r="E696" s="1185">
        <f>SUM(E705+E714+E723)</f>
        <v>133</v>
      </c>
      <c r="F696" s="1260"/>
    </row>
    <row r="697" spans="2:6" ht="15">
      <c r="B697" s="2653" t="s">
        <v>986</v>
      </c>
      <c r="C697" s="2654"/>
      <c r="D697" s="1184">
        <f>SUM(D698:D699)</f>
        <v>103</v>
      </c>
      <c r="E697" s="1184">
        <f>SUM(E698:E699)</f>
        <v>113</v>
      </c>
      <c r="F697" s="1260"/>
    </row>
    <row r="698" spans="2:6" ht="15">
      <c r="B698" s="2651" t="s">
        <v>961</v>
      </c>
      <c r="C698" s="2652"/>
      <c r="D698" s="1185">
        <f>SUM(D707+D716+D725)</f>
        <v>0</v>
      </c>
      <c r="E698" s="1185">
        <f>SUM(E707+E716+E725)</f>
        <v>16</v>
      </c>
      <c r="F698" s="1260"/>
    </row>
    <row r="699" spans="2:6" ht="15">
      <c r="B699" s="2651" t="s">
        <v>962</v>
      </c>
      <c r="C699" s="2652"/>
      <c r="D699" s="1185">
        <f>SUM(D708+D717+D726)</f>
        <v>103</v>
      </c>
      <c r="E699" s="1185">
        <f>SUM(E708+E717+E726)</f>
        <v>97</v>
      </c>
      <c r="F699" s="1260"/>
    </row>
    <row r="700" spans="2:6">
      <c r="B700" s="2656" t="s">
        <v>238</v>
      </c>
      <c r="C700" s="2657"/>
      <c r="D700" s="1104">
        <f>SUM(D701:D702)</f>
        <v>102</v>
      </c>
      <c r="E700" s="1104">
        <f>SUM(E701:E702)</f>
        <v>79</v>
      </c>
      <c r="F700" s="1259"/>
    </row>
    <row r="701" spans="2:6" ht="15">
      <c r="B701" s="2651" t="s">
        <v>961</v>
      </c>
      <c r="C701" s="2652"/>
      <c r="D701" s="1106">
        <f>SUM(D704+D707)</f>
        <v>4</v>
      </c>
      <c r="E701" s="1106">
        <f>SUM(E704+E707)</f>
        <v>17</v>
      </c>
      <c r="F701" s="1260"/>
    </row>
    <row r="702" spans="2:6" ht="15">
      <c r="B702" s="2651" t="s">
        <v>962</v>
      </c>
      <c r="C702" s="2652"/>
      <c r="D702" s="1106">
        <f>SUM(D705+D708)</f>
        <v>98</v>
      </c>
      <c r="E702" s="1106">
        <f>SUM(E705+E708)</f>
        <v>62</v>
      </c>
      <c r="F702" s="1260"/>
    </row>
    <row r="703" spans="2:6" ht="15">
      <c r="B703" s="2653" t="s">
        <v>985</v>
      </c>
      <c r="C703" s="2654"/>
      <c r="D703" s="1184">
        <f>SUM(D704:D705)</f>
        <v>62</v>
      </c>
      <c r="E703" s="1184">
        <f>SUM(E704:E705)</f>
        <v>52</v>
      </c>
      <c r="F703" s="1260"/>
    </row>
    <row r="704" spans="2:6" ht="15">
      <c r="B704" s="2651" t="s">
        <v>961</v>
      </c>
      <c r="C704" s="2652"/>
      <c r="D704" s="1185">
        <v>4</v>
      </c>
      <c r="E704" s="1185">
        <v>4</v>
      </c>
      <c r="F704" s="1260"/>
    </row>
    <row r="705" spans="2:6" ht="15">
      <c r="B705" s="2651" t="s">
        <v>962</v>
      </c>
      <c r="C705" s="2652"/>
      <c r="D705" s="1185">
        <v>58</v>
      </c>
      <c r="E705" s="1185">
        <v>48</v>
      </c>
      <c r="F705" s="1260"/>
    </row>
    <row r="706" spans="2:6" ht="15">
      <c r="B706" s="2653" t="s">
        <v>986</v>
      </c>
      <c r="C706" s="2654"/>
      <c r="D706" s="1184">
        <f>SUM(D707:D708)</f>
        <v>40</v>
      </c>
      <c r="E706" s="1184">
        <f>SUM(E707:E708)</f>
        <v>27</v>
      </c>
      <c r="F706" s="1260"/>
    </row>
    <row r="707" spans="2:6" ht="15">
      <c r="B707" s="2651" t="s">
        <v>961</v>
      </c>
      <c r="C707" s="2652"/>
      <c r="D707" s="1185">
        <v>0</v>
      </c>
      <c r="E707" s="1185">
        <v>13</v>
      </c>
      <c r="F707" s="1260"/>
    </row>
    <row r="708" spans="2:6" ht="15">
      <c r="B708" s="2651" t="s">
        <v>962</v>
      </c>
      <c r="C708" s="2652"/>
      <c r="D708" s="1185">
        <v>40</v>
      </c>
      <c r="E708" s="1185">
        <v>14</v>
      </c>
      <c r="F708" s="1260"/>
    </row>
    <row r="709" spans="2:6">
      <c r="B709" s="1256" t="s">
        <v>239</v>
      </c>
      <c r="C709" s="1170"/>
      <c r="D709" s="1104">
        <f>SUM(D710:D711)</f>
        <v>72</v>
      </c>
      <c r="E709" s="1104">
        <f>SUM(E710:E711)</f>
        <v>83</v>
      </c>
      <c r="F709" s="1259"/>
    </row>
    <row r="710" spans="2:6" ht="15">
      <c r="B710" s="2651" t="s">
        <v>961</v>
      </c>
      <c r="C710" s="2652"/>
      <c r="D710" s="1106">
        <f>SUM(D713+D716)</f>
        <v>1</v>
      </c>
      <c r="E710" s="1106">
        <f>SUM(E713+E716)</f>
        <v>3</v>
      </c>
      <c r="F710" s="1260"/>
    </row>
    <row r="711" spans="2:6" ht="15">
      <c r="B711" s="2651" t="s">
        <v>962</v>
      </c>
      <c r="C711" s="2652"/>
      <c r="D711" s="1106">
        <f>SUM(D714+D717)</f>
        <v>71</v>
      </c>
      <c r="E711" s="1106">
        <f>SUM(E714+E717)</f>
        <v>80</v>
      </c>
      <c r="F711" s="1260"/>
    </row>
    <row r="712" spans="2:6" ht="15">
      <c r="B712" s="2653" t="s">
        <v>985</v>
      </c>
      <c r="C712" s="2654"/>
      <c r="D712" s="1184">
        <f>SUM(D713:D714)</f>
        <v>55</v>
      </c>
      <c r="E712" s="1184">
        <f>SUM(E713:E714)</f>
        <v>63</v>
      </c>
      <c r="F712" s="1260"/>
    </row>
    <row r="713" spans="2:6" ht="15">
      <c r="B713" s="2651" t="s">
        <v>961</v>
      </c>
      <c r="C713" s="2652"/>
      <c r="D713" s="1185">
        <v>1</v>
      </c>
      <c r="E713" s="1185">
        <v>0</v>
      </c>
      <c r="F713" s="1260"/>
    </row>
    <row r="714" spans="2:6" ht="15">
      <c r="B714" s="2651" t="s">
        <v>962</v>
      </c>
      <c r="C714" s="2652"/>
      <c r="D714" s="1185">
        <v>54</v>
      </c>
      <c r="E714" s="1185">
        <v>63</v>
      </c>
      <c r="F714" s="1260"/>
    </row>
    <row r="715" spans="2:6" ht="15">
      <c r="B715" s="2653" t="s">
        <v>986</v>
      </c>
      <c r="C715" s="2654"/>
      <c r="D715" s="1184">
        <f>SUM(D716:D717)</f>
        <v>17</v>
      </c>
      <c r="E715" s="1184">
        <f>SUM(E716:E717)</f>
        <v>20</v>
      </c>
      <c r="F715" s="1260"/>
    </row>
    <row r="716" spans="2:6" ht="15">
      <c r="B716" s="2651" t="s">
        <v>961</v>
      </c>
      <c r="C716" s="2652"/>
      <c r="D716" s="1185">
        <v>0</v>
      </c>
      <c r="E716" s="1185">
        <v>3</v>
      </c>
      <c r="F716" s="1260"/>
    </row>
    <row r="717" spans="2:6" ht="15">
      <c r="B717" s="2651" t="s">
        <v>962</v>
      </c>
      <c r="C717" s="2652"/>
      <c r="D717" s="1185">
        <v>17</v>
      </c>
      <c r="E717" s="1185">
        <v>17</v>
      </c>
      <c r="F717" s="1260"/>
    </row>
    <row r="718" spans="2:6">
      <c r="B718" s="1256" t="s">
        <v>1205</v>
      </c>
      <c r="C718" s="1170"/>
      <c r="D718" s="1104">
        <f>SUM(D719:D720)</f>
        <v>84</v>
      </c>
      <c r="E718" s="1104">
        <f>SUM(E719:E720)</f>
        <v>88</v>
      </c>
      <c r="F718" s="1259"/>
    </row>
    <row r="719" spans="2:6" ht="15">
      <c r="B719" s="2651" t="s">
        <v>961</v>
      </c>
      <c r="C719" s="2652"/>
      <c r="D719" s="1106">
        <f>SUM(D722+D725)</f>
        <v>0</v>
      </c>
      <c r="E719" s="1106">
        <f>SUM(E722+E725)</f>
        <v>0</v>
      </c>
      <c r="F719" s="1260"/>
    </row>
    <row r="720" spans="2:6" ht="15">
      <c r="B720" s="2651" t="s">
        <v>962</v>
      </c>
      <c r="C720" s="2652"/>
      <c r="D720" s="1106">
        <f>SUM(D723+D726)</f>
        <v>84</v>
      </c>
      <c r="E720" s="1106">
        <f>SUM(E723+E726)</f>
        <v>88</v>
      </c>
      <c r="F720" s="1260"/>
    </row>
    <row r="721" spans="1:6" ht="15">
      <c r="B721" s="2653" t="s">
        <v>985</v>
      </c>
      <c r="C721" s="2654"/>
      <c r="D721" s="1184">
        <f>SUM(D722:D723)</f>
        <v>38</v>
      </c>
      <c r="E721" s="1184">
        <f>SUM(E722:E723)</f>
        <v>22</v>
      </c>
      <c r="F721" s="1260"/>
    </row>
    <row r="722" spans="1:6" ht="15">
      <c r="B722" s="2651" t="s">
        <v>961</v>
      </c>
      <c r="C722" s="2652"/>
      <c r="D722" s="1185">
        <v>0</v>
      </c>
      <c r="E722" s="1185">
        <v>0</v>
      </c>
      <c r="F722" s="1260"/>
    </row>
    <row r="723" spans="1:6" ht="15">
      <c r="B723" s="2651" t="s">
        <v>962</v>
      </c>
      <c r="C723" s="2652"/>
      <c r="D723" s="1185">
        <v>38</v>
      </c>
      <c r="E723" s="1185">
        <v>22</v>
      </c>
      <c r="F723" s="1260"/>
    </row>
    <row r="724" spans="1:6" ht="15">
      <c r="B724" s="2653" t="s">
        <v>986</v>
      </c>
      <c r="C724" s="2654"/>
      <c r="D724" s="1184">
        <f>SUM(D725:D726)</f>
        <v>46</v>
      </c>
      <c r="E724" s="1184">
        <f>SUM(E725:E726)</f>
        <v>66</v>
      </c>
      <c r="F724" s="1260"/>
    </row>
    <row r="725" spans="1:6" ht="15">
      <c r="B725" s="2651" t="s">
        <v>961</v>
      </c>
      <c r="C725" s="2652"/>
      <c r="D725" s="1185">
        <v>0</v>
      </c>
      <c r="E725" s="1185">
        <v>0</v>
      </c>
      <c r="F725" s="1260"/>
    </row>
    <row r="726" spans="1:6" ht="15">
      <c r="B726" s="2651" t="s">
        <v>962</v>
      </c>
      <c r="C726" s="2652"/>
      <c r="D726" s="1185">
        <v>46</v>
      </c>
      <c r="E726" s="1185">
        <v>66</v>
      </c>
      <c r="F726"/>
    </row>
    <row r="727" spans="1:6" ht="15">
      <c r="B727" s="1099" t="s">
        <v>1206</v>
      </c>
      <c r="C727"/>
      <c r="D727"/>
      <c r="E727"/>
      <c r="F727"/>
    </row>
    <row r="728" spans="1:6" ht="15">
      <c r="B728" s="1099"/>
      <c r="C728"/>
      <c r="D728"/>
      <c r="E728"/>
      <c r="F728"/>
    </row>
    <row r="729" spans="1:6">
      <c r="B729" s="1248" t="s">
        <v>1313</v>
      </c>
      <c r="C729" s="1248"/>
      <c r="D729" s="1248"/>
      <c r="E729" s="1248"/>
    </row>
    <row r="730" spans="1:6" ht="195.75" customHeight="1">
      <c r="B730" s="2655" t="s">
        <v>1314</v>
      </c>
      <c r="C730" s="2655"/>
      <c r="D730" s="2655"/>
      <c r="E730" s="2655"/>
      <c r="F730" s="2655"/>
    </row>
    <row r="731" spans="1:6">
      <c r="B731" s="1248"/>
      <c r="C731" s="1248"/>
      <c r="D731" s="1248"/>
      <c r="E731" s="1248"/>
    </row>
    <row r="732" spans="1:6" ht="30" customHeight="1">
      <c r="B732" s="2650" t="s">
        <v>1315</v>
      </c>
      <c r="C732" s="2650"/>
      <c r="D732" s="2650"/>
      <c r="E732" s="2650"/>
      <c r="F732" s="2650"/>
    </row>
    <row r="733" spans="1:6">
      <c r="B733" s="1102" t="s">
        <v>1316</v>
      </c>
      <c r="C733" s="1102" t="s">
        <v>961</v>
      </c>
      <c r="D733" s="1102" t="s">
        <v>962</v>
      </c>
      <c r="E733" s="1102" t="s">
        <v>1273</v>
      </c>
    </row>
    <row r="734" spans="1:6">
      <c r="A734" s="1052"/>
      <c r="B734" s="1261" t="s">
        <v>985</v>
      </c>
      <c r="C734" s="1168">
        <v>73.232555466145527</v>
      </c>
      <c r="D734" s="1168">
        <v>76.958405866883965</v>
      </c>
      <c r="E734" s="1168">
        <v>75.49834448273532</v>
      </c>
    </row>
    <row r="735" spans="1:6">
      <c r="A735" s="1052"/>
      <c r="B735" s="1244" t="s">
        <v>1203</v>
      </c>
      <c r="C735" s="942">
        <v>83.67564683915711</v>
      </c>
      <c r="D735" s="942">
        <v>89.0220955862588</v>
      </c>
      <c r="E735" s="942">
        <v>87.486110578949379</v>
      </c>
    </row>
    <row r="736" spans="1:6">
      <c r="A736" s="1052"/>
      <c r="B736" s="1244" t="s">
        <v>1204</v>
      </c>
      <c r="C736" s="942">
        <v>65.323232323232332</v>
      </c>
      <c r="D736" s="942">
        <v>50.238151940938316</v>
      </c>
      <c r="E736" s="942">
        <v>58.399825117499184</v>
      </c>
    </row>
    <row r="737" spans="1:6">
      <c r="A737" s="1052"/>
      <c r="B737" s="1261" t="s">
        <v>986</v>
      </c>
      <c r="C737" s="1168">
        <v>26.767444533854466</v>
      </c>
      <c r="D737" s="1168">
        <v>23.041594133116043</v>
      </c>
      <c r="E737" s="1168">
        <v>24.50165551726468</v>
      </c>
    </row>
    <row r="738" spans="1:6">
      <c r="A738" s="1052"/>
      <c r="B738" s="1244" t="s">
        <v>1203</v>
      </c>
      <c r="C738" s="942">
        <v>16.324353160842893</v>
      </c>
      <c r="D738" s="942">
        <v>10.977904413741197</v>
      </c>
      <c r="E738" s="942">
        <v>12.513889421050614</v>
      </c>
    </row>
    <row r="739" spans="1:6">
      <c r="A739" s="1052"/>
      <c r="B739" s="1245" t="s">
        <v>1204</v>
      </c>
      <c r="C739" s="942">
        <v>34.676767676767675</v>
      </c>
      <c r="D739" s="942">
        <v>49.761848059061684</v>
      </c>
      <c r="E739" s="942">
        <v>41.600174882500816</v>
      </c>
    </row>
    <row r="740" spans="1:6">
      <c r="B740" s="1262" t="s">
        <v>1317</v>
      </c>
      <c r="C740" s="1072"/>
      <c r="D740" s="1072"/>
      <c r="E740" s="1072"/>
      <c r="F740" s="1072"/>
    </row>
    <row r="741" spans="1:6">
      <c r="B741" s="1228" t="s">
        <v>1318</v>
      </c>
      <c r="C741" s="1072"/>
      <c r="D741" s="1072"/>
      <c r="E741" s="1072"/>
      <c r="F741" s="1072"/>
    </row>
    <row r="743" spans="1:6" ht="30" customHeight="1">
      <c r="B743" s="2650" t="s">
        <v>1319</v>
      </c>
      <c r="C743" s="2650"/>
      <c r="D743" s="2650"/>
      <c r="E743" s="2650"/>
      <c r="F743" s="2650"/>
    </row>
    <row r="744" spans="1:6">
      <c r="B744" s="1102" t="s">
        <v>1316</v>
      </c>
      <c r="C744" s="1102" t="s">
        <v>961</v>
      </c>
      <c r="D744" s="1102" t="s">
        <v>962</v>
      </c>
      <c r="E744" s="1102" t="s">
        <v>234</v>
      </c>
    </row>
    <row r="745" spans="1:6">
      <c r="A745" s="1052"/>
      <c r="B745" s="1261" t="s">
        <v>985</v>
      </c>
      <c r="C745" s="1168">
        <v>67.952522255192889</v>
      </c>
      <c r="D745" s="1168">
        <v>62.992484627647457</v>
      </c>
      <c r="E745" s="1168">
        <v>64.725925925925935</v>
      </c>
    </row>
    <row r="746" spans="1:6">
      <c r="A746" s="1052"/>
      <c r="B746" s="1244" t="s">
        <v>1203</v>
      </c>
      <c r="C746" s="942">
        <v>87.517492303386518</v>
      </c>
      <c r="D746" s="942">
        <v>87.878787878787875</v>
      </c>
      <c r="E746" s="942">
        <v>86.666666666666671</v>
      </c>
    </row>
    <row r="747" spans="1:6">
      <c r="A747" s="1052"/>
      <c r="B747" s="1244" t="s">
        <v>1204</v>
      </c>
      <c r="C747" s="942">
        <v>39.093484419263461</v>
      </c>
      <c r="D747" s="942">
        <v>52.55023183925811</v>
      </c>
      <c r="E747" s="942">
        <v>29.845990440785979</v>
      </c>
    </row>
    <row r="748" spans="1:6">
      <c r="A748" s="1052"/>
      <c r="B748" s="1261" t="s">
        <v>986</v>
      </c>
      <c r="C748" s="1168">
        <v>32.047477744807125</v>
      </c>
      <c r="D748" s="1168">
        <v>37.007515372352543</v>
      </c>
      <c r="E748" s="1168">
        <v>35.274074074074072</v>
      </c>
    </row>
    <row r="749" spans="1:6">
      <c r="A749" s="1052"/>
      <c r="B749" s="1244" t="s">
        <v>1203</v>
      </c>
      <c r="C749" s="942">
        <v>12.48250769661349</v>
      </c>
      <c r="D749" s="942">
        <v>12.121212121212121</v>
      </c>
      <c r="E749" s="942">
        <v>13.333333333333334</v>
      </c>
    </row>
    <row r="750" spans="1:6">
      <c r="A750" s="1052"/>
      <c r="B750" s="1245" t="s">
        <v>1204</v>
      </c>
      <c r="C750" s="942">
        <v>60.906515580736539</v>
      </c>
      <c r="D750" s="942">
        <v>47.449768160741883</v>
      </c>
      <c r="E750" s="942">
        <v>70.154009559214032</v>
      </c>
    </row>
    <row r="751" spans="1:6">
      <c r="B751" s="1262" t="s">
        <v>1317</v>
      </c>
      <c r="C751" s="1202"/>
      <c r="D751" s="1072"/>
      <c r="E751" s="1072"/>
    </row>
    <row r="753" spans="1:7">
      <c r="B753" s="1263" t="s">
        <v>1320</v>
      </c>
      <c r="C753" s="1264"/>
      <c r="D753" s="1264"/>
      <c r="E753" s="1264"/>
      <c r="F753" s="1265"/>
    </row>
    <row r="754" spans="1:7">
      <c r="B754" s="1266" t="s">
        <v>1321</v>
      </c>
      <c r="C754" s="1266">
        <v>2005</v>
      </c>
      <c r="D754" s="1266">
        <v>2009</v>
      </c>
      <c r="E754" s="1266">
        <v>2010</v>
      </c>
      <c r="F754" s="1266">
        <v>2011</v>
      </c>
    </row>
    <row r="755" spans="1:7">
      <c r="B755" s="1267" t="s">
        <v>454</v>
      </c>
      <c r="C755" s="1268">
        <v>12.647955274119107</v>
      </c>
      <c r="D755" s="1269">
        <v>8.2747206474569737</v>
      </c>
      <c r="E755" s="1269">
        <v>7.8956664793164544</v>
      </c>
      <c r="F755" s="1270">
        <v>7.4676076431607701</v>
      </c>
    </row>
    <row r="756" spans="1:7">
      <c r="A756" s="1052"/>
      <c r="B756" s="1244" t="s">
        <v>961</v>
      </c>
      <c r="C756" s="1271">
        <v>14.246381130737976</v>
      </c>
      <c r="D756" s="1272">
        <v>9.1577144119674543</v>
      </c>
      <c r="E756" s="1272">
        <v>8.7160354382505805</v>
      </c>
      <c r="F756" s="1272">
        <v>7.4354626444491121</v>
      </c>
      <c r="G756" s="1068"/>
    </row>
    <row r="757" spans="1:7">
      <c r="A757" s="1052"/>
      <c r="B757" s="1244" t="s">
        <v>962</v>
      </c>
      <c r="C757" s="1271">
        <v>9.1101908074169344</v>
      </c>
      <c r="D757" s="1272">
        <v>6.5764823335538782</v>
      </c>
      <c r="E757" s="1272">
        <v>6.3584230413647767</v>
      </c>
      <c r="F757" s="1272">
        <v>7.5571902230960193</v>
      </c>
      <c r="G757" s="1068"/>
    </row>
    <row r="758" spans="1:7">
      <c r="A758" s="1052"/>
      <c r="B758" s="1273" t="s">
        <v>985</v>
      </c>
      <c r="C758" s="1274">
        <v>8.2507654993202877</v>
      </c>
      <c r="D758" s="1275">
        <v>6.2937877687056947</v>
      </c>
      <c r="E758" s="1275">
        <v>6.1261123545001324</v>
      </c>
      <c r="F758" s="1275">
        <v>5.9983019714563337</v>
      </c>
    </row>
    <row r="759" spans="1:7">
      <c r="A759" s="1052"/>
      <c r="B759" s="1244" t="s">
        <v>961</v>
      </c>
      <c r="C759" s="1271">
        <v>5.0359261261684809</v>
      </c>
      <c r="D759" s="1272">
        <v>3.6584067244548955</v>
      </c>
      <c r="E759" s="1272">
        <v>3.5399379528765391</v>
      </c>
      <c r="F759" s="1272">
        <v>3.4514254255631949</v>
      </c>
    </row>
    <row r="760" spans="1:7">
      <c r="A760" s="1052"/>
      <c r="B760" s="1244" t="s">
        <v>962</v>
      </c>
      <c r="C760" s="1271">
        <v>11.49174588874928</v>
      </c>
      <c r="D760" s="1272">
        <v>8.9882011809190736</v>
      </c>
      <c r="E760" s="1272">
        <v>8.7742066556401284</v>
      </c>
      <c r="F760" s="1272">
        <v>8.7137482991382296</v>
      </c>
    </row>
    <row r="761" spans="1:7">
      <c r="A761" s="1052"/>
      <c r="B761" s="1273" t="s">
        <v>986</v>
      </c>
      <c r="C761" s="1276">
        <v>13.850814122669922</v>
      </c>
      <c r="D761" s="1277">
        <v>8.8500153796854164</v>
      </c>
      <c r="E761" s="1277">
        <v>8.4158337004069335</v>
      </c>
      <c r="F761" s="1277">
        <v>7.7693336745151749</v>
      </c>
    </row>
    <row r="762" spans="1:7">
      <c r="A762" s="1052"/>
      <c r="B762" s="1245" t="s">
        <v>961</v>
      </c>
      <c r="C762" s="1278">
        <v>15.955513292504895</v>
      </c>
      <c r="D762" s="1279">
        <v>10.206294782946708</v>
      </c>
      <c r="E762" s="1279">
        <v>9.7067623458575341</v>
      </c>
      <c r="F762" s="1279">
        <v>7.9759542509509842</v>
      </c>
    </row>
    <row r="763" spans="1:7">
      <c r="A763" s="1052"/>
      <c r="B763" s="1245" t="s">
        <v>962</v>
      </c>
      <c r="C763" s="1278">
        <v>7.8607852079101201</v>
      </c>
      <c r="D763" s="1279">
        <v>5.4097511741391795</v>
      </c>
      <c r="E763" s="1279">
        <v>5.1982576160919987</v>
      </c>
      <c r="F763" s="1279">
        <v>7.0321111474496405</v>
      </c>
    </row>
    <row r="764" spans="1:7">
      <c r="B764" s="1171" t="s">
        <v>1065</v>
      </c>
      <c r="C764" s="1280"/>
      <c r="D764" s="1280"/>
      <c r="E764" s="1280"/>
      <c r="F764" s="1280"/>
    </row>
    <row r="765" spans="1:7">
      <c r="B765" s="1228"/>
      <c r="C765" s="1281"/>
      <c r="D765" s="1281"/>
      <c r="E765" s="1281"/>
      <c r="F765" s="1281"/>
    </row>
    <row r="766" spans="1:7">
      <c r="B766" s="1228"/>
      <c r="C766" s="1281"/>
      <c r="D766" s="1281"/>
      <c r="E766" s="1281"/>
      <c r="F766" s="1281"/>
    </row>
    <row r="767" spans="1:7">
      <c r="B767" s="1263" t="s">
        <v>1322</v>
      </c>
      <c r="C767" s="1263"/>
      <c r="D767" s="1263"/>
      <c r="E767" s="1263"/>
      <c r="F767" s="1265"/>
    </row>
    <row r="768" spans="1:7">
      <c r="B768" s="1266" t="s">
        <v>1321</v>
      </c>
      <c r="C768" s="1266">
        <v>2005</v>
      </c>
      <c r="D768" s="1266">
        <v>2009</v>
      </c>
      <c r="E768" s="1266">
        <v>2010</v>
      </c>
      <c r="F768" s="1266">
        <v>2011</v>
      </c>
    </row>
    <row r="769" spans="1:6">
      <c r="B769" s="1267" t="s">
        <v>454</v>
      </c>
      <c r="C769" s="1268">
        <v>87.352044725880887</v>
      </c>
      <c r="D769" s="1268">
        <v>91.725279352543026</v>
      </c>
      <c r="E769" s="1269">
        <v>92.104333520683539</v>
      </c>
      <c r="F769" s="1270">
        <v>92.532392356839225</v>
      </c>
    </row>
    <row r="770" spans="1:6">
      <c r="A770" s="1052"/>
      <c r="B770" s="1244" t="s">
        <v>961</v>
      </c>
      <c r="C770" s="1271">
        <v>85.753618869262027</v>
      </c>
      <c r="D770" s="1271">
        <v>90.842285588032553</v>
      </c>
      <c r="E770" s="1272">
        <v>91.283964561749414</v>
      </c>
      <c r="F770" s="1272">
        <v>92.564537355550883</v>
      </c>
    </row>
    <row r="771" spans="1:6">
      <c r="A771" s="1052"/>
      <c r="B771" s="1244" t="s">
        <v>962</v>
      </c>
      <c r="C771" s="1278">
        <v>90.889809192583073</v>
      </c>
      <c r="D771" s="1271">
        <v>93.423517666446116</v>
      </c>
      <c r="E771" s="1272">
        <v>93.641576958635227</v>
      </c>
      <c r="F771" s="1272">
        <v>92.442809776903985</v>
      </c>
    </row>
    <row r="772" spans="1:6">
      <c r="A772" s="1052"/>
      <c r="B772" s="1273" t="s">
        <v>985</v>
      </c>
      <c r="C772" s="1276">
        <v>91.749234500679705</v>
      </c>
      <c r="D772" s="1274">
        <v>93.706212231294302</v>
      </c>
      <c r="E772" s="1275">
        <v>93.873887645499863</v>
      </c>
      <c r="F772" s="1275">
        <v>94.001698028543672</v>
      </c>
    </row>
    <row r="773" spans="1:6">
      <c r="A773" s="1052"/>
      <c r="B773" s="1244" t="s">
        <v>961</v>
      </c>
      <c r="C773" s="1278">
        <v>94.964073873831524</v>
      </c>
      <c r="D773" s="1271">
        <v>96.341593275545108</v>
      </c>
      <c r="E773" s="1272">
        <v>96.460062047123458</v>
      </c>
      <c r="F773" s="1272">
        <v>96.548574574436799</v>
      </c>
    </row>
    <row r="774" spans="1:6">
      <c r="A774" s="1052"/>
      <c r="B774" s="1244" t="s">
        <v>962</v>
      </c>
      <c r="C774" s="1278">
        <v>88.508254111250722</v>
      </c>
      <c r="D774" s="1271">
        <v>91.011798819080923</v>
      </c>
      <c r="E774" s="1272">
        <v>91.225793344359872</v>
      </c>
      <c r="F774" s="1272">
        <v>91.286251700861769</v>
      </c>
    </row>
    <row r="775" spans="1:6">
      <c r="A775" s="1052"/>
      <c r="B775" s="1273" t="s">
        <v>986</v>
      </c>
      <c r="C775" s="1276">
        <v>86.149185877330083</v>
      </c>
      <c r="D775" s="1276">
        <v>91.149984620314584</v>
      </c>
      <c r="E775" s="1277">
        <v>91.584166299593065</v>
      </c>
      <c r="F775" s="1277">
        <v>92.230666325484819</v>
      </c>
    </row>
    <row r="776" spans="1:6">
      <c r="A776" s="1052"/>
      <c r="B776" s="1245" t="s">
        <v>961</v>
      </c>
      <c r="C776" s="1278">
        <v>84.044486707495111</v>
      </c>
      <c r="D776" s="1278">
        <v>89.793705217053287</v>
      </c>
      <c r="E776" s="1279">
        <v>90.293237654142473</v>
      </c>
      <c r="F776" s="1279">
        <v>92.024045749049009</v>
      </c>
    </row>
    <row r="777" spans="1:6">
      <c r="A777" s="1052"/>
      <c r="B777" s="1245" t="s">
        <v>962</v>
      </c>
      <c r="C777" s="1278">
        <v>92.139214792089874</v>
      </c>
      <c r="D777" s="1278">
        <v>94.590248825860826</v>
      </c>
      <c r="E777" s="1279">
        <v>94.801742383908007</v>
      </c>
      <c r="F777" s="1279">
        <v>92.96788885255036</v>
      </c>
    </row>
    <row r="778" spans="1:6">
      <c r="B778" s="1171" t="s">
        <v>1065</v>
      </c>
      <c r="C778" s="1280"/>
      <c r="D778" s="1280"/>
      <c r="E778" s="1280"/>
      <c r="F778" s="1280"/>
    </row>
    <row r="779" spans="1:6">
      <c r="B779" s="1228"/>
      <c r="C779" s="1281"/>
      <c r="D779" s="1281"/>
      <c r="E779" s="1281"/>
      <c r="F779" s="1281"/>
    </row>
    <row r="780" spans="1:6">
      <c r="B780" s="1228"/>
      <c r="C780" s="1281"/>
      <c r="D780" s="1281"/>
      <c r="E780" s="1281"/>
      <c r="F780" s="1281"/>
    </row>
    <row r="781" spans="1:6">
      <c r="B781" s="2649" t="s">
        <v>1323</v>
      </c>
      <c r="C781" s="2649"/>
      <c r="D781" s="2649"/>
      <c r="E781" s="2649"/>
      <c r="F781" s="2649"/>
    </row>
    <row r="782" spans="1:6">
      <c r="B782" s="1266" t="s">
        <v>1321</v>
      </c>
      <c r="C782" s="1266">
        <v>2005</v>
      </c>
      <c r="D782" s="1266">
        <v>2009</v>
      </c>
      <c r="E782" s="1266">
        <v>2010</v>
      </c>
      <c r="F782" s="1266">
        <v>2011</v>
      </c>
    </row>
    <row r="783" spans="1:6">
      <c r="B783" s="1267" t="s">
        <v>454</v>
      </c>
      <c r="C783" s="1268">
        <v>5.8217148158647527</v>
      </c>
      <c r="D783" s="1268">
        <v>3.7187043618139106</v>
      </c>
      <c r="E783" s="1269">
        <v>3.5348378053563927</v>
      </c>
      <c r="F783" s="1270">
        <v>6.3586499205285625</v>
      </c>
    </row>
    <row r="784" spans="1:6">
      <c r="A784" s="1052"/>
      <c r="B784" s="1244" t="s">
        <v>961</v>
      </c>
      <c r="C784" s="1271">
        <v>7.5470097335986548</v>
      </c>
      <c r="D784" s="1271">
        <v>4.7075580665151744</v>
      </c>
      <c r="E784" s="1272">
        <v>4.4593043313763108</v>
      </c>
      <c r="F784" s="1272">
        <v>7.1497934080999261</v>
      </c>
    </row>
    <row r="785" spans="1:6">
      <c r="A785" s="1052"/>
      <c r="B785" s="1244" t="s">
        <v>962</v>
      </c>
      <c r="C785" s="1271">
        <v>3.6534062269784036</v>
      </c>
      <c r="D785" s="1271">
        <v>2.5182684629390204</v>
      </c>
      <c r="E785" s="1272">
        <v>2.4190231779825049</v>
      </c>
      <c r="F785" s="1272">
        <v>4.858566348358214</v>
      </c>
    </row>
    <row r="786" spans="1:6">
      <c r="A786" s="1052"/>
      <c r="B786" s="1273" t="s">
        <v>985</v>
      </c>
      <c r="C786" s="1274">
        <v>0.79655520007012315</v>
      </c>
      <c r="D786" s="1274">
        <v>0.51783280904983031</v>
      </c>
      <c r="E786" s="1275">
        <v>0.49346406368967632</v>
      </c>
      <c r="F786" s="1275">
        <v>0.58884888455197015</v>
      </c>
    </row>
    <row r="787" spans="1:6">
      <c r="A787" s="1052"/>
      <c r="B787" s="1244" t="s">
        <v>961</v>
      </c>
      <c r="C787" s="1271">
        <v>0.59396212933190429</v>
      </c>
      <c r="D787" s="1271">
        <v>0.41924323595733443</v>
      </c>
      <c r="E787" s="1272">
        <v>0.40396753382709971</v>
      </c>
      <c r="F787" s="1272">
        <v>0.5818676854840481</v>
      </c>
    </row>
    <row r="788" spans="1:6">
      <c r="A788" s="1052"/>
      <c r="B788" s="1244" t="s">
        <v>962</v>
      </c>
      <c r="C788" s="1271">
        <v>0.99173909302125463</v>
      </c>
      <c r="D788" s="1271">
        <v>0.62092087966493759</v>
      </c>
      <c r="E788" s="1272">
        <v>0.58850018112289093</v>
      </c>
      <c r="F788" s="1272">
        <v>0.59613885449626269</v>
      </c>
    </row>
    <row r="789" spans="1:6">
      <c r="A789" s="1052"/>
      <c r="B789" s="1273" t="s">
        <v>986</v>
      </c>
      <c r="C789" s="1276">
        <v>9.0618156128576466</v>
      </c>
      <c r="D789" s="1276">
        <v>5.578436960321115</v>
      </c>
      <c r="E789" s="1277">
        <v>5.2738845809233688</v>
      </c>
      <c r="F789" s="1277">
        <v>8.5787159114939602</v>
      </c>
    </row>
    <row r="790" spans="1:6">
      <c r="A790" s="1052"/>
      <c r="B790" s="1245" t="s">
        <v>961</v>
      </c>
      <c r="C790" s="1278">
        <v>11.215977377165077</v>
      </c>
      <c r="D790" s="1278">
        <v>6.8342497964949027</v>
      </c>
      <c r="E790" s="1279">
        <v>6.4511546197491585</v>
      </c>
      <c r="F790" s="1279">
        <v>8.9678058504980775</v>
      </c>
    </row>
    <row r="791" spans="1:6">
      <c r="A791" s="1052"/>
      <c r="B791" s="1245" t="s">
        <v>962</v>
      </c>
      <c r="C791" s="1278">
        <v>5.8362738179251945</v>
      </c>
      <c r="D791" s="1278">
        <v>3.8555871190415512</v>
      </c>
      <c r="E791" s="1279">
        <v>3.6824153489994895</v>
      </c>
      <c r="F791" s="1279">
        <v>7.6257814825841024</v>
      </c>
    </row>
    <row r="792" spans="1:6">
      <c r="B792" s="1171" t="s">
        <v>1065</v>
      </c>
      <c r="C792" s="1280"/>
      <c r="D792" s="1280"/>
      <c r="E792" s="1280"/>
      <c r="F792" s="1280"/>
    </row>
    <row r="793" spans="1:6">
      <c r="B793" s="1228"/>
      <c r="C793" s="1281"/>
      <c r="D793" s="1281"/>
      <c r="E793" s="1281"/>
      <c r="F793" s="1281"/>
    </row>
    <row r="794" spans="1:6">
      <c r="B794" s="1228"/>
      <c r="C794" s="1281"/>
      <c r="D794" s="1281"/>
      <c r="E794" s="1281"/>
      <c r="F794" s="1281"/>
    </row>
    <row r="795" spans="1:6">
      <c r="B795" s="2649" t="s">
        <v>1324</v>
      </c>
      <c r="C795" s="2649"/>
      <c r="D795" s="2649"/>
      <c r="E795" s="2649"/>
      <c r="F795" s="2649"/>
    </row>
    <row r="796" spans="1:6">
      <c r="B796" s="1266" t="s">
        <v>1321</v>
      </c>
      <c r="C796" s="1266">
        <v>2005</v>
      </c>
      <c r="D796" s="1266">
        <v>2009</v>
      </c>
      <c r="E796" s="1266">
        <v>2010</v>
      </c>
      <c r="F796" s="1266">
        <v>2011</v>
      </c>
    </row>
    <row r="797" spans="1:6">
      <c r="B797" s="1282" t="s">
        <v>454</v>
      </c>
      <c r="C797" s="1283">
        <v>94.178285184135248</v>
      </c>
      <c r="D797" s="1283">
        <v>96.281295638186094</v>
      </c>
      <c r="E797" s="1270">
        <v>96.465162194643611</v>
      </c>
      <c r="F797" s="1270">
        <v>93.641350079471437</v>
      </c>
    </row>
    <row r="798" spans="1:6">
      <c r="A798" s="1052"/>
      <c r="B798" s="1244" t="s">
        <v>961</v>
      </c>
      <c r="C798" s="1271">
        <v>92.452990266401343</v>
      </c>
      <c r="D798" s="1271">
        <v>95.292441933484824</v>
      </c>
      <c r="E798" s="1272">
        <v>95.540695668623684</v>
      </c>
      <c r="F798" s="1272">
        <v>92.850206591900076</v>
      </c>
    </row>
    <row r="799" spans="1:6">
      <c r="A799" s="1052"/>
      <c r="B799" s="1244" t="s">
        <v>962</v>
      </c>
      <c r="C799" s="1271">
        <v>96.346593773021596</v>
      </c>
      <c r="D799" s="1271">
        <v>97.48173153706098</v>
      </c>
      <c r="E799" s="1272">
        <v>97.58097682201749</v>
      </c>
      <c r="F799" s="1272">
        <v>95.14143365164179</v>
      </c>
    </row>
    <row r="800" spans="1:6">
      <c r="A800" s="1052"/>
      <c r="B800" s="1273" t="s">
        <v>985</v>
      </c>
      <c r="C800" s="1274">
        <v>99.203444799929883</v>
      </c>
      <c r="D800" s="1274">
        <v>99.482167190950165</v>
      </c>
      <c r="E800" s="1275">
        <v>99.506535936310328</v>
      </c>
      <c r="F800" s="1275">
        <v>99.411151115448035</v>
      </c>
    </row>
    <row r="801" spans="1:12">
      <c r="A801" s="1052"/>
      <c r="B801" s="1244" t="s">
        <v>961</v>
      </c>
      <c r="C801" s="1271">
        <v>99.406037870668101</v>
      </c>
      <c r="D801" s="1271">
        <v>99.580756764042661</v>
      </c>
      <c r="E801" s="1272">
        <v>99.5960324661729</v>
      </c>
      <c r="F801" s="1272">
        <v>99.418132314515958</v>
      </c>
    </row>
    <row r="802" spans="1:12">
      <c r="A802" s="1052"/>
      <c r="B802" s="1244" t="s">
        <v>962</v>
      </c>
      <c r="C802" s="1271">
        <v>99.008260906978748</v>
      </c>
      <c r="D802" s="1271">
        <v>99.379079120335064</v>
      </c>
      <c r="E802" s="1272">
        <v>99.411499818877104</v>
      </c>
      <c r="F802" s="1272">
        <v>99.40386114550374</v>
      </c>
    </row>
    <row r="803" spans="1:12">
      <c r="A803" s="1052"/>
      <c r="B803" s="1273" t="s">
        <v>986</v>
      </c>
      <c r="C803" s="1276">
        <v>90.938184387142357</v>
      </c>
      <c r="D803" s="1276">
        <v>94.421563039678887</v>
      </c>
      <c r="E803" s="1277">
        <v>94.726115419076635</v>
      </c>
      <c r="F803" s="1277">
        <v>91.421284088506042</v>
      </c>
    </row>
    <row r="804" spans="1:12">
      <c r="A804" s="1052"/>
      <c r="B804" s="1245" t="s">
        <v>961</v>
      </c>
      <c r="C804" s="1278">
        <v>88.784022622834925</v>
      </c>
      <c r="D804" s="1278">
        <v>93.165750203505098</v>
      </c>
      <c r="E804" s="1279">
        <v>93.548845380250839</v>
      </c>
      <c r="F804" s="1279">
        <v>91.032194149501919</v>
      </c>
    </row>
    <row r="805" spans="1:12">
      <c r="A805" s="1052"/>
      <c r="B805" s="1245" t="s">
        <v>962</v>
      </c>
      <c r="C805" s="1278">
        <v>94.163726182074811</v>
      </c>
      <c r="D805" s="1278">
        <v>96.144412880958456</v>
      </c>
      <c r="E805" s="1279">
        <v>96.317584651000516</v>
      </c>
      <c r="F805" s="1279">
        <v>92.374218517415898</v>
      </c>
    </row>
    <row r="806" spans="1:12">
      <c r="B806" s="1171" t="s">
        <v>1065</v>
      </c>
      <c r="C806" s="1280"/>
      <c r="D806" s="1280"/>
      <c r="E806" s="1280"/>
      <c r="F806" s="1280"/>
    </row>
    <row r="807" spans="1:12">
      <c r="B807" s="1228"/>
      <c r="C807" s="1072"/>
      <c r="D807" s="1072"/>
      <c r="E807" s="1072"/>
      <c r="F807" s="1072"/>
    </row>
    <row r="808" spans="1:12">
      <c r="B808" s="1228"/>
      <c r="C808" s="1072"/>
      <c r="D808" s="1072"/>
      <c r="E808" s="1072"/>
      <c r="F808" s="1072"/>
    </row>
    <row r="809" spans="1:12" ht="30" customHeight="1">
      <c r="B809" s="2650" t="s">
        <v>1325</v>
      </c>
      <c r="C809" s="2650"/>
      <c r="D809" s="2650"/>
      <c r="E809" s="2650"/>
      <c r="F809" s="2650"/>
    </row>
    <row r="810" spans="1:12">
      <c r="B810" s="1284" t="s">
        <v>1326</v>
      </c>
      <c r="C810" s="1102" t="s">
        <v>961</v>
      </c>
      <c r="D810" s="1102" t="s">
        <v>962</v>
      </c>
      <c r="E810" s="1102" t="s">
        <v>234</v>
      </c>
      <c r="F810" s="1080"/>
    </row>
    <row r="811" spans="1:12">
      <c r="B811" s="1116" t="s">
        <v>75</v>
      </c>
      <c r="C811" s="1104">
        <v>1361968</v>
      </c>
      <c r="D811" s="1104">
        <v>493154</v>
      </c>
      <c r="E811" s="1104">
        <v>1855122</v>
      </c>
      <c r="F811" s="1285"/>
      <c r="G811" s="1285"/>
      <c r="H811" s="1285"/>
      <c r="I811" s="1076"/>
      <c r="J811" s="1076"/>
      <c r="K811" s="1076"/>
    </row>
    <row r="812" spans="1:12">
      <c r="A812" s="1052"/>
      <c r="B812" s="1118" t="s">
        <v>1327</v>
      </c>
      <c r="C812" s="1106">
        <v>101219.81589999999</v>
      </c>
      <c r="D812" s="1106">
        <v>37257.690199999997</v>
      </c>
      <c r="E812" s="1106">
        <v>138477.5061</v>
      </c>
      <c r="F812" s="1285"/>
      <c r="G812" s="1285"/>
      <c r="H812" s="1286"/>
      <c r="I812" s="1076"/>
      <c r="J812" s="1076"/>
      <c r="K812" s="1076"/>
      <c r="L812" s="1125"/>
    </row>
    <row r="813" spans="1:12">
      <c r="A813" s="1052"/>
      <c r="B813" s="1118" t="s">
        <v>1328</v>
      </c>
      <c r="C813" s="1106">
        <v>258575.78417631658</v>
      </c>
      <c r="D813" s="1106">
        <v>63326.908123986941</v>
      </c>
      <c r="E813" s="1106">
        <v>321902.69230030349</v>
      </c>
      <c r="F813" s="1285"/>
      <c r="G813" s="1285"/>
      <c r="H813" s="1286"/>
      <c r="I813" s="1076"/>
      <c r="J813" s="1076"/>
      <c r="K813" s="1076"/>
      <c r="L813" s="1125"/>
    </row>
    <row r="814" spans="1:12">
      <c r="A814" s="1052"/>
      <c r="B814" s="1118" t="s">
        <v>1329</v>
      </c>
      <c r="C814" s="1106">
        <v>219909.9477214271</v>
      </c>
      <c r="D814" s="1106">
        <v>69768.563033781858</v>
      </c>
      <c r="E814" s="1106">
        <v>289678.51075520896</v>
      </c>
      <c r="F814" s="1285"/>
      <c r="G814" s="1286"/>
      <c r="H814" s="1286"/>
      <c r="I814" s="1076"/>
      <c r="J814" s="1076"/>
      <c r="K814" s="1076"/>
      <c r="L814" s="1125"/>
    </row>
    <row r="815" spans="1:12">
      <c r="A815" s="1052"/>
      <c r="B815" s="1118" t="s">
        <v>1330</v>
      </c>
      <c r="C815" s="1106">
        <v>244246.6230693752</v>
      </c>
      <c r="D815" s="1106">
        <v>75204.133725930486</v>
      </c>
      <c r="E815" s="1106">
        <v>319450.7567953057</v>
      </c>
      <c r="F815" s="1285"/>
      <c r="G815" s="1286"/>
      <c r="H815" s="1286"/>
      <c r="I815" s="1076"/>
      <c r="J815" s="1076"/>
      <c r="K815" s="1076"/>
      <c r="L815" s="1125"/>
    </row>
    <row r="816" spans="1:12">
      <c r="A816" s="1052"/>
      <c r="B816" s="1118" t="s">
        <v>1213</v>
      </c>
      <c r="C816" s="1106">
        <v>297265.66742105223</v>
      </c>
      <c r="D816" s="1106">
        <v>141325.35028306712</v>
      </c>
      <c r="E816" s="1106">
        <v>438591.01770411932</v>
      </c>
      <c r="F816" s="1285"/>
      <c r="G816" s="1286"/>
      <c r="H816" s="1286"/>
      <c r="I816" s="1076"/>
      <c r="J816" s="1076"/>
      <c r="K816" s="1076"/>
      <c r="L816" s="1125"/>
    </row>
    <row r="817" spans="1:12">
      <c r="A817" s="1052"/>
      <c r="B817" s="1118" t="s">
        <v>1331</v>
      </c>
      <c r="C817" s="1106">
        <v>57425.438408385708</v>
      </c>
      <c r="D817" s="1106">
        <v>25667.402454358911</v>
      </c>
      <c r="E817" s="1106">
        <v>83092.840862744619</v>
      </c>
      <c r="F817" s="1285"/>
      <c r="G817" s="1286"/>
      <c r="H817" s="1184"/>
      <c r="I817" s="1076"/>
      <c r="J817" s="1076"/>
      <c r="K817" s="1076"/>
      <c r="L817" s="1125"/>
    </row>
    <row r="818" spans="1:12">
      <c r="A818" s="1052"/>
      <c r="B818" s="1118" t="s">
        <v>1332</v>
      </c>
      <c r="C818" s="1106">
        <v>157221.23758410677</v>
      </c>
      <c r="D818" s="1106">
        <v>72132.522362006377</v>
      </c>
      <c r="E818" s="1106">
        <v>229353.75994611316</v>
      </c>
      <c r="F818" s="1285"/>
      <c r="G818" s="1286"/>
      <c r="H818" s="1286"/>
      <c r="I818" s="1076"/>
      <c r="J818" s="1076"/>
      <c r="K818" s="1076"/>
      <c r="L818" s="1125"/>
    </row>
    <row r="819" spans="1:12">
      <c r="A819" s="1052"/>
      <c r="B819" s="1118" t="s">
        <v>1333</v>
      </c>
      <c r="C819" s="1106">
        <v>6110.8599806505335</v>
      </c>
      <c r="D819" s="1106">
        <v>2724.0345858443188</v>
      </c>
      <c r="E819" s="1106">
        <v>8834.8945664948515</v>
      </c>
      <c r="F819" s="1285"/>
      <c r="G819" s="1286"/>
      <c r="H819" s="1286"/>
      <c r="I819" s="1076"/>
      <c r="J819" s="1076"/>
      <c r="K819" s="1076"/>
      <c r="L819" s="1125"/>
    </row>
    <row r="820" spans="1:12">
      <c r="A820" s="1052"/>
      <c r="B820" s="1118" t="s">
        <v>1334</v>
      </c>
      <c r="C820" s="1106">
        <v>14443.378710866285</v>
      </c>
      <c r="D820" s="1106">
        <v>4632.2271931592959</v>
      </c>
      <c r="E820" s="1106">
        <v>19075.605904025582</v>
      </c>
      <c r="F820" s="1285"/>
      <c r="G820" s="1286"/>
      <c r="H820" s="1286"/>
      <c r="I820" s="1076"/>
      <c r="J820" s="1076"/>
      <c r="K820" s="1076"/>
      <c r="L820" s="1125"/>
    </row>
    <row r="821" spans="1:12">
      <c r="A821" s="1052"/>
      <c r="B821" s="1118" t="s">
        <v>1335</v>
      </c>
      <c r="C821" s="1106">
        <v>5549.2470278191686</v>
      </c>
      <c r="D821" s="1106">
        <v>1115.1680378647379</v>
      </c>
      <c r="E821" s="1106">
        <v>6664.4150656839065</v>
      </c>
      <c r="F821" s="1285"/>
      <c r="G821" s="1286"/>
      <c r="H821" s="1286"/>
      <c r="I821" s="1076"/>
      <c r="J821" s="1076"/>
      <c r="K821" s="1076"/>
      <c r="L821" s="1125"/>
    </row>
    <row r="822" spans="1:12">
      <c r="B822" s="1116" t="s">
        <v>238</v>
      </c>
      <c r="C822" s="1104">
        <v>831665</v>
      </c>
      <c r="D822" s="1104">
        <v>314750</v>
      </c>
      <c r="E822" s="1104">
        <v>1146415</v>
      </c>
      <c r="F822" s="1285"/>
      <c r="G822" s="1286"/>
      <c r="H822" s="1286"/>
      <c r="I822" s="1076"/>
      <c r="J822" s="1076"/>
      <c r="K822" s="1076"/>
      <c r="L822" s="1125"/>
    </row>
    <row r="823" spans="1:12">
      <c r="A823" s="1052"/>
      <c r="B823" s="1118" t="s">
        <v>1327</v>
      </c>
      <c r="C823" s="1287">
        <v>62344.621500000001</v>
      </c>
      <c r="D823" s="1287">
        <v>23526.264199999998</v>
      </c>
      <c r="E823" s="1106">
        <v>85870.885699999999</v>
      </c>
      <c r="F823" s="1285"/>
      <c r="G823" s="1286"/>
      <c r="H823" s="1286"/>
      <c r="I823" s="1076"/>
      <c r="J823" s="1076"/>
      <c r="K823" s="1076"/>
      <c r="L823" s="1125"/>
    </row>
    <row r="824" spans="1:12">
      <c r="A824" s="1052"/>
      <c r="B824" s="1118" t="s">
        <v>1328</v>
      </c>
      <c r="C824" s="1287">
        <v>159251.00978074616</v>
      </c>
      <c r="D824" s="1287">
        <v>41089.003742831032</v>
      </c>
      <c r="E824" s="1106">
        <v>200340.01352357719</v>
      </c>
      <c r="F824" s="1285"/>
      <c r="G824" s="1286"/>
      <c r="H824" s="1286"/>
      <c r="I824" s="1076"/>
      <c r="J824" s="1076"/>
      <c r="K824" s="1076"/>
      <c r="L824" s="1125"/>
    </row>
    <row r="825" spans="1:12">
      <c r="A825" s="1052"/>
      <c r="B825" s="1118" t="s">
        <v>1329</v>
      </c>
      <c r="C825" s="1287">
        <v>134058.38792090831</v>
      </c>
      <c r="D825" s="1287">
        <v>44113.845363500957</v>
      </c>
      <c r="E825" s="1106">
        <v>178172.23328440927</v>
      </c>
      <c r="F825" s="1285"/>
      <c r="G825" s="1286"/>
      <c r="H825" s="1285"/>
      <c r="I825" s="1076"/>
      <c r="J825" s="1076"/>
      <c r="K825" s="1076"/>
    </row>
    <row r="826" spans="1:12">
      <c r="A826" s="1052"/>
      <c r="B826" s="1118" t="s">
        <v>1330</v>
      </c>
      <c r="C826" s="1287">
        <v>148455.63248175234</v>
      </c>
      <c r="D826" s="1287">
        <v>47381.840866349768</v>
      </c>
      <c r="E826" s="1106">
        <v>195837.47334810212</v>
      </c>
      <c r="F826" s="1285"/>
      <c r="G826" s="1286"/>
      <c r="H826" s="1285"/>
      <c r="I826" s="1076"/>
      <c r="J826" s="1076"/>
      <c r="K826" s="1076"/>
    </row>
    <row r="827" spans="1:12">
      <c r="A827" s="1052"/>
      <c r="B827" s="1118" t="s">
        <v>1213</v>
      </c>
      <c r="C827" s="1287">
        <v>180164.76737683141</v>
      </c>
      <c r="D827" s="1287">
        <v>89085.955936450628</v>
      </c>
      <c r="E827" s="1106">
        <v>269250.72331328201</v>
      </c>
      <c r="F827" s="1285"/>
      <c r="G827" s="1285"/>
      <c r="H827" s="1285"/>
      <c r="I827" s="1076"/>
      <c r="J827" s="1076"/>
      <c r="K827" s="1076"/>
    </row>
    <row r="828" spans="1:12">
      <c r="A828" s="1052"/>
      <c r="B828" s="1118" t="s">
        <v>1331</v>
      </c>
      <c r="C828" s="1287">
        <v>35147.2867303393</v>
      </c>
      <c r="D828" s="1287">
        <v>16874.869890073991</v>
      </c>
      <c r="E828" s="1106">
        <v>52022.156620413291</v>
      </c>
      <c r="F828" s="1285"/>
      <c r="G828" s="1285"/>
      <c r="H828" s="1285"/>
      <c r="I828" s="1076"/>
      <c r="J828" s="1076"/>
      <c r="K828" s="1076"/>
    </row>
    <row r="829" spans="1:12">
      <c r="A829" s="1052"/>
      <c r="B829" s="1118" t="s">
        <v>1332</v>
      </c>
      <c r="C829" s="1287">
        <v>96273.236373978129</v>
      </c>
      <c r="D829" s="1287">
        <v>47054.374022911637</v>
      </c>
      <c r="E829" s="1106">
        <v>143327.61039688977</v>
      </c>
      <c r="F829" s="1285"/>
      <c r="G829" s="1285"/>
      <c r="H829" s="1285"/>
      <c r="I829" s="1076"/>
      <c r="J829" s="1076"/>
      <c r="K829" s="1076"/>
    </row>
    <row r="830" spans="1:12">
      <c r="A830" s="1052"/>
      <c r="B830" s="1118" t="s">
        <v>1333</v>
      </c>
      <c r="C830" s="1287">
        <v>3714.0019180433756</v>
      </c>
      <c r="D830" s="1287">
        <v>1773.1701965092418</v>
      </c>
      <c r="E830" s="1106">
        <v>5487.1721145526171</v>
      </c>
      <c r="F830" s="1285"/>
      <c r="G830" s="1285"/>
      <c r="H830" s="1285"/>
      <c r="I830" s="1076"/>
      <c r="J830" s="1076"/>
      <c r="K830" s="1076"/>
    </row>
    <row r="831" spans="1:12">
      <c r="A831" s="1052"/>
      <c r="B831" s="1118" t="s">
        <v>1334</v>
      </c>
      <c r="C831" s="1287">
        <v>8846.207105040492</v>
      </c>
      <c r="D831" s="1287">
        <v>3110.8203797054944</v>
      </c>
      <c r="E831" s="1106">
        <v>11957.027484745986</v>
      </c>
      <c r="F831" s="1285"/>
      <c r="G831" s="1285"/>
      <c r="H831" s="1285"/>
      <c r="I831" s="1076"/>
      <c r="J831" s="1076"/>
      <c r="K831" s="1076"/>
    </row>
    <row r="832" spans="1:12">
      <c r="A832" s="1052"/>
      <c r="B832" s="1118" t="s">
        <v>1335</v>
      </c>
      <c r="C832" s="1287">
        <v>3409.8488123602101</v>
      </c>
      <c r="D832" s="1287">
        <v>739.85540166728606</v>
      </c>
      <c r="E832" s="1106">
        <v>4149.7042140274962</v>
      </c>
      <c r="F832" s="1285"/>
      <c r="G832" s="1285"/>
      <c r="H832" s="1285"/>
      <c r="I832" s="1076"/>
      <c r="J832" s="1076"/>
      <c r="K832" s="1076"/>
    </row>
    <row r="833" spans="1:11">
      <c r="B833" s="1116" t="s">
        <v>239</v>
      </c>
      <c r="C833" s="1104">
        <v>336400</v>
      </c>
      <c r="D833" s="1104">
        <v>159120</v>
      </c>
      <c r="E833" s="1104">
        <v>495520</v>
      </c>
      <c r="F833" s="1285"/>
      <c r="G833" s="1285"/>
      <c r="H833" s="1285"/>
      <c r="I833" s="1076"/>
      <c r="J833" s="1076"/>
      <c r="K833" s="1076"/>
    </row>
    <row r="834" spans="1:11">
      <c r="A834" s="1052"/>
      <c r="B834" s="1118" t="s">
        <v>1327</v>
      </c>
      <c r="C834" s="1106">
        <v>23915.748500000002</v>
      </c>
      <c r="D834" s="1106">
        <v>12251.4576</v>
      </c>
      <c r="E834" s="1106">
        <v>36167.206100000003</v>
      </c>
      <c r="F834" s="1285"/>
      <c r="G834" s="1285"/>
      <c r="H834" s="1285"/>
      <c r="I834" s="1076"/>
      <c r="J834" s="1076"/>
      <c r="K834" s="1076"/>
    </row>
    <row r="835" spans="1:11">
      <c r="A835" s="1052"/>
      <c r="B835" s="1118" t="s">
        <v>1328</v>
      </c>
      <c r="C835" s="1106">
        <v>61124.101761723708</v>
      </c>
      <c r="D835" s="1106">
        <v>19822.801117470393</v>
      </c>
      <c r="E835" s="1106">
        <v>80946.902879194095</v>
      </c>
      <c r="F835" s="1285"/>
      <c r="G835" s="1285"/>
      <c r="H835" s="1285"/>
      <c r="I835" s="1076"/>
      <c r="J835" s="1076"/>
      <c r="K835" s="1076"/>
    </row>
    <row r="836" spans="1:11">
      <c r="A836" s="1052"/>
      <c r="B836" s="1118" t="s">
        <v>1329</v>
      </c>
      <c r="C836" s="1106">
        <v>54774.597144502142</v>
      </c>
      <c r="D836" s="1106">
        <v>22888.685460726254</v>
      </c>
      <c r="E836" s="1106">
        <v>77663.282605228393</v>
      </c>
      <c r="F836" s="1285"/>
      <c r="G836" s="1285"/>
      <c r="H836" s="1285"/>
      <c r="I836" s="1076"/>
      <c r="J836" s="1076"/>
      <c r="K836" s="1076"/>
    </row>
    <row r="837" spans="1:11">
      <c r="A837" s="1052"/>
      <c r="B837" s="1118" t="s">
        <v>1330</v>
      </c>
      <c r="C837" s="1106">
        <v>61723.624976112929</v>
      </c>
      <c r="D837" s="1106">
        <v>24825.37110130379</v>
      </c>
      <c r="E837" s="1106">
        <v>86548.996077416727</v>
      </c>
      <c r="F837" s="1285"/>
      <c r="G837" s="1285"/>
      <c r="H837" s="1285"/>
      <c r="I837" s="1076"/>
      <c r="J837" s="1076"/>
      <c r="K837" s="1076"/>
    </row>
    <row r="838" spans="1:11">
      <c r="A838" s="1052"/>
      <c r="B838" s="1118" t="s">
        <v>1213</v>
      </c>
      <c r="C838" s="1106">
        <v>76166.922866641733</v>
      </c>
      <c r="D838" s="1106">
        <v>46611.602716602581</v>
      </c>
      <c r="E838" s="1106">
        <v>122778.52558324431</v>
      </c>
      <c r="F838" s="1285"/>
      <c r="G838" s="1285"/>
      <c r="H838" s="1285"/>
      <c r="I838" s="1076"/>
      <c r="J838" s="1076"/>
      <c r="K838" s="1076"/>
    </row>
    <row r="839" spans="1:11">
      <c r="A839" s="1052"/>
      <c r="B839" s="1118" t="s">
        <v>1331</v>
      </c>
      <c r="C839" s="1106">
        <v>14019.290881770616</v>
      </c>
      <c r="D839" s="1106">
        <v>7833.7840073760663</v>
      </c>
      <c r="E839" s="1106">
        <v>21853.074889146683</v>
      </c>
      <c r="F839" s="1285"/>
      <c r="G839" s="1285"/>
      <c r="H839" s="1285"/>
      <c r="I839" s="1076"/>
      <c r="J839" s="1076"/>
      <c r="K839" s="1076"/>
    </row>
    <row r="840" spans="1:11">
      <c r="A840" s="1052"/>
      <c r="B840" s="1118" t="s">
        <v>1332</v>
      </c>
      <c r="C840" s="1106">
        <v>38289.703180282078</v>
      </c>
      <c r="D840" s="1106">
        <v>22350.190421302927</v>
      </c>
      <c r="E840" s="1106">
        <v>60639.893601585005</v>
      </c>
      <c r="F840" s="1285"/>
      <c r="G840" s="1285"/>
      <c r="H840" s="1285"/>
      <c r="I840" s="1076"/>
      <c r="J840" s="1076"/>
      <c r="K840" s="1076"/>
    </row>
    <row r="841" spans="1:11">
      <c r="A841" s="1052"/>
      <c r="B841" s="1118" t="s">
        <v>1333</v>
      </c>
      <c r="C841" s="1106">
        <v>1544.7670081328799</v>
      </c>
      <c r="D841" s="1106">
        <v>847.49805655815442</v>
      </c>
      <c r="E841" s="1106">
        <v>2392.2650646910342</v>
      </c>
      <c r="F841" s="1285"/>
      <c r="G841" s="1285"/>
      <c r="H841" s="1285"/>
      <c r="I841" s="1076"/>
      <c r="J841" s="1076"/>
      <c r="K841" s="1076"/>
    </row>
    <row r="842" spans="1:11">
      <c r="A842" s="1052"/>
      <c r="B842" s="1118" t="s">
        <v>1334</v>
      </c>
      <c r="C842" s="1106">
        <v>3513.6730489319993</v>
      </c>
      <c r="D842" s="1106">
        <v>1354.3411813812404</v>
      </c>
      <c r="E842" s="1106">
        <v>4868.0142303132398</v>
      </c>
      <c r="F842" s="1285"/>
      <c r="G842" s="1285"/>
      <c r="H842" s="1285"/>
      <c r="I842" s="1076"/>
      <c r="J842" s="1076"/>
      <c r="K842" s="1076"/>
    </row>
    <row r="843" spans="1:11">
      <c r="A843" s="1052"/>
      <c r="B843" s="1118" t="s">
        <v>1335</v>
      </c>
      <c r="C843" s="1106">
        <v>1327.5706319018263</v>
      </c>
      <c r="D843" s="1106">
        <v>334.26833727860657</v>
      </c>
      <c r="E843" s="1106">
        <v>1661.838969180433</v>
      </c>
      <c r="F843" s="1285"/>
      <c r="G843" s="1285"/>
      <c r="H843" s="1285"/>
      <c r="I843" s="1076"/>
      <c r="J843" s="1076"/>
      <c r="K843" s="1076"/>
    </row>
    <row r="844" spans="1:11">
      <c r="B844" s="1116" t="s">
        <v>1205</v>
      </c>
      <c r="C844" s="1104">
        <v>193903</v>
      </c>
      <c r="D844" s="1104">
        <v>19284</v>
      </c>
      <c r="E844" s="1104">
        <v>213187</v>
      </c>
      <c r="F844" s="1285"/>
      <c r="G844" s="1285"/>
      <c r="H844" s="1285"/>
      <c r="I844" s="1076"/>
      <c r="J844" s="1076"/>
      <c r="K844" s="1076"/>
    </row>
    <row r="845" spans="1:11">
      <c r="A845" s="1052"/>
      <c r="B845" s="1118" t="s">
        <v>1327</v>
      </c>
      <c r="C845" s="1106">
        <v>14959.445899999999</v>
      </c>
      <c r="D845" s="1106">
        <v>1479.9684</v>
      </c>
      <c r="E845" s="1106">
        <v>16439.4143</v>
      </c>
      <c r="F845" s="1285"/>
      <c r="G845" s="1285"/>
      <c r="H845" s="1285"/>
      <c r="I845" s="1076"/>
      <c r="J845" s="1076"/>
      <c r="K845" s="1076"/>
    </row>
    <row r="846" spans="1:11">
      <c r="A846" s="1052"/>
      <c r="B846" s="1118" t="s">
        <v>1328</v>
      </c>
      <c r="C846" s="1106">
        <v>38200.672633846712</v>
      </c>
      <c r="D846" s="1106">
        <v>2415.1032636855225</v>
      </c>
      <c r="E846" s="1106">
        <v>40615.775897532236</v>
      </c>
      <c r="F846" s="1285"/>
      <c r="G846" s="1285"/>
      <c r="H846" s="1285"/>
      <c r="I846" s="1076"/>
      <c r="J846" s="1076"/>
      <c r="K846" s="1076"/>
    </row>
    <row r="847" spans="1:11">
      <c r="A847" s="1052"/>
      <c r="B847" s="1118" t="s">
        <v>1329</v>
      </c>
      <c r="C847" s="1106">
        <v>31076.962656016658</v>
      </c>
      <c r="D847" s="1106">
        <v>2766.0322095546389</v>
      </c>
      <c r="E847" s="1106">
        <v>33842.994865571294</v>
      </c>
      <c r="F847" s="1285"/>
      <c r="G847" s="1285"/>
      <c r="H847" s="1285"/>
      <c r="I847" s="1076"/>
      <c r="J847" s="1076"/>
      <c r="K847" s="1076"/>
    </row>
    <row r="848" spans="1:11">
      <c r="A848" s="1052"/>
      <c r="B848" s="1118" t="s">
        <v>1330</v>
      </c>
      <c r="C848" s="1106">
        <v>34067.365611509922</v>
      </c>
      <c r="D848" s="1106">
        <v>2996.9217582769206</v>
      </c>
      <c r="E848" s="1106">
        <v>37064.287369786842</v>
      </c>
      <c r="F848" s="1285"/>
      <c r="G848" s="1285"/>
      <c r="H848" s="1285"/>
      <c r="I848" s="1076"/>
      <c r="J848" s="1076"/>
      <c r="K848" s="1076"/>
    </row>
    <row r="849" spans="1:11">
      <c r="A849" s="1052"/>
      <c r="B849" s="1118" t="s">
        <v>1213</v>
      </c>
      <c r="C849" s="1106">
        <v>40933.977177579087</v>
      </c>
      <c r="D849" s="1106">
        <v>5627.7916300139132</v>
      </c>
      <c r="E849" s="1106">
        <v>46561.768807592998</v>
      </c>
      <c r="F849" s="1285"/>
      <c r="G849" s="1285"/>
      <c r="H849" s="1285"/>
      <c r="I849" s="1076"/>
      <c r="J849" s="1076"/>
      <c r="K849" s="1076"/>
    </row>
    <row r="850" spans="1:11">
      <c r="A850" s="1052"/>
      <c r="B850" s="1118" t="s">
        <v>1331</v>
      </c>
      <c r="C850" s="1106">
        <v>8258.8607962757924</v>
      </c>
      <c r="D850" s="1106">
        <v>958.7485569088559</v>
      </c>
      <c r="E850" s="1106">
        <v>9217.6093531846491</v>
      </c>
      <c r="F850" s="1285"/>
      <c r="G850" s="1285"/>
      <c r="H850" s="1285"/>
      <c r="I850" s="1076"/>
      <c r="J850" s="1076"/>
      <c r="K850" s="1076"/>
    </row>
    <row r="851" spans="1:11">
      <c r="A851" s="1052"/>
      <c r="B851" s="1118" t="s">
        <v>1332</v>
      </c>
      <c r="C851" s="1106">
        <v>22658.298029846574</v>
      </c>
      <c r="D851" s="1106">
        <v>2727.9579177918222</v>
      </c>
      <c r="E851" s="1106">
        <v>25386.255947638398</v>
      </c>
      <c r="F851" s="1285"/>
      <c r="G851" s="1285"/>
      <c r="H851" s="1285"/>
      <c r="I851" s="1076"/>
      <c r="J851" s="1076"/>
      <c r="K851" s="1076"/>
    </row>
    <row r="852" spans="1:11">
      <c r="A852" s="1052"/>
      <c r="B852" s="1118" t="s">
        <v>1333</v>
      </c>
      <c r="C852" s="1106">
        <v>852.09105447427771</v>
      </c>
      <c r="D852" s="1106">
        <v>103.36633277692252</v>
      </c>
      <c r="E852" s="1106">
        <v>955.4573872512002</v>
      </c>
      <c r="F852" s="1285"/>
      <c r="G852" s="1285"/>
      <c r="H852" s="1285"/>
      <c r="I852" s="1076"/>
      <c r="J852" s="1076"/>
      <c r="K852" s="1076"/>
    </row>
    <row r="853" spans="1:11">
      <c r="A853" s="1052"/>
      <c r="B853" s="1118" t="s">
        <v>1334</v>
      </c>
      <c r="C853" s="1106">
        <v>2083.4985568937932</v>
      </c>
      <c r="D853" s="1106">
        <v>167.06563207256124</v>
      </c>
      <c r="E853" s="1106">
        <v>2250.5641889663543</v>
      </c>
      <c r="F853" s="1285"/>
      <c r="G853" s="1285"/>
      <c r="H853" s="1285"/>
      <c r="I853" s="1076"/>
      <c r="J853" s="1076"/>
      <c r="K853" s="1076"/>
    </row>
    <row r="854" spans="1:11">
      <c r="A854" s="1052"/>
      <c r="B854" s="1118" t="s">
        <v>1335</v>
      </c>
      <c r="C854" s="1106">
        <v>811.82758355713156</v>
      </c>
      <c r="D854" s="1106">
        <v>41.044298918845264</v>
      </c>
      <c r="E854" s="1106">
        <v>852.8718824759768</v>
      </c>
      <c r="F854" s="1285"/>
      <c r="G854" s="1285"/>
      <c r="H854" s="1285"/>
      <c r="I854" s="1076"/>
      <c r="J854" s="1076"/>
      <c r="K854" s="1076"/>
    </row>
    <row r="855" spans="1:11">
      <c r="B855" s="1171" t="s">
        <v>1065</v>
      </c>
      <c r="C855" s="1288"/>
      <c r="D855" s="1288"/>
      <c r="E855" s="1288"/>
    </row>
    <row r="856" spans="1:11">
      <c r="B856" s="1228"/>
      <c r="C856" s="1288"/>
      <c r="D856" s="1288"/>
      <c r="E856" s="1288"/>
    </row>
    <row r="858" spans="1:11" ht="30" customHeight="1">
      <c r="B858" s="2650" t="s">
        <v>1336</v>
      </c>
      <c r="C858" s="2650"/>
      <c r="D858" s="2650"/>
      <c r="E858" s="2650"/>
      <c r="F858" s="2650"/>
    </row>
    <row r="859" spans="1:11">
      <c r="B859" s="1284" t="s">
        <v>1326</v>
      </c>
      <c r="C859" s="1102" t="s">
        <v>961</v>
      </c>
      <c r="D859" s="1102" t="s">
        <v>962</v>
      </c>
      <c r="E859" s="1102" t="s">
        <v>234</v>
      </c>
    </row>
    <row r="860" spans="1:11">
      <c r="B860" s="1116" t="s">
        <v>75</v>
      </c>
      <c r="C860" s="1104">
        <v>164071</v>
      </c>
      <c r="D860" s="1104">
        <v>154105</v>
      </c>
      <c r="E860" s="1104">
        <v>318176</v>
      </c>
    </row>
    <row r="861" spans="1:11">
      <c r="A861" s="1052"/>
      <c r="B861" s="1118" t="s">
        <v>1327</v>
      </c>
      <c r="C861" s="1106">
        <v>5627.6352999999999</v>
      </c>
      <c r="D861" s="1106">
        <v>13422.5455</v>
      </c>
      <c r="E861" s="1106">
        <v>19050.180800000002</v>
      </c>
    </row>
    <row r="862" spans="1:11">
      <c r="A862" s="1052"/>
      <c r="B862" s="1118" t="s">
        <v>1328</v>
      </c>
      <c r="C862" s="1106">
        <v>14551.908416743954</v>
      </c>
      <c r="D862" s="1106">
        <v>15066.705134128269</v>
      </c>
      <c r="E862" s="1106">
        <v>29618.613550872222</v>
      </c>
    </row>
    <row r="863" spans="1:11">
      <c r="A863" s="1052"/>
      <c r="B863" s="1118" t="s">
        <v>1329</v>
      </c>
      <c r="C863" s="1106">
        <v>29262.003961187664</v>
      </c>
      <c r="D863" s="1106">
        <v>24722.20845768342</v>
      </c>
      <c r="E863" s="1106">
        <v>53984.212418871088</v>
      </c>
    </row>
    <row r="864" spans="1:11">
      <c r="A864" s="1052"/>
      <c r="B864" s="1118" t="s">
        <v>1330</v>
      </c>
      <c r="C864" s="1106">
        <v>37869.475438668771</v>
      </c>
      <c r="D864" s="1106">
        <v>27836.036054807551</v>
      </c>
      <c r="E864" s="1106">
        <v>65705.511493476326</v>
      </c>
    </row>
    <row r="865" spans="1:5">
      <c r="A865" s="1052"/>
      <c r="B865" s="1118" t="s">
        <v>1213</v>
      </c>
      <c r="C865" s="1106">
        <v>52412.232533975548</v>
      </c>
      <c r="D865" s="1106">
        <v>51994.263636690754</v>
      </c>
      <c r="E865" s="1106">
        <v>104406.4961706663</v>
      </c>
    </row>
    <row r="866" spans="1:5">
      <c r="A866" s="1052"/>
      <c r="B866" s="1118" t="s">
        <v>1331</v>
      </c>
      <c r="C866" s="1106">
        <v>5922.2123014868484</v>
      </c>
      <c r="D866" s="1106">
        <v>4553.2977166498522</v>
      </c>
      <c r="E866" s="1106">
        <v>10475.510018136702</v>
      </c>
    </row>
    <row r="867" spans="1:5">
      <c r="A867" s="1052"/>
      <c r="B867" s="1118" t="s">
        <v>1332</v>
      </c>
      <c r="C867" s="1106">
        <v>15652.681652472857</v>
      </c>
      <c r="D867" s="1106">
        <v>15389.518241212134</v>
      </c>
      <c r="E867" s="1106">
        <v>31042.199893684992</v>
      </c>
    </row>
    <row r="868" spans="1:5">
      <c r="A868" s="1052"/>
      <c r="B868" s="1118" t="s">
        <v>1333</v>
      </c>
      <c r="C868" s="1106">
        <v>950.4300978324369</v>
      </c>
      <c r="D868" s="1106">
        <v>607.9437503058009</v>
      </c>
      <c r="E868" s="1106">
        <v>1558.3738481382379</v>
      </c>
    </row>
    <row r="869" spans="1:5">
      <c r="A869" s="1052"/>
      <c r="B869" s="1118" t="s">
        <v>1334</v>
      </c>
      <c r="C869" s="1106">
        <v>1414.5328278606557</v>
      </c>
      <c r="D869" s="1106">
        <v>361.75165307452613</v>
      </c>
      <c r="E869" s="1106">
        <v>1776.2844809351818</v>
      </c>
    </row>
    <row r="870" spans="1:5">
      <c r="A870" s="1052"/>
      <c r="B870" s="1118" t="s">
        <v>1335</v>
      </c>
      <c r="C870" s="1106">
        <v>407.88746977127965</v>
      </c>
      <c r="D870" s="1106">
        <v>150.72985544771925</v>
      </c>
      <c r="E870" s="1106">
        <v>558.61732521899887</v>
      </c>
    </row>
    <row r="871" spans="1:5">
      <c r="B871" s="1116" t="s">
        <v>238</v>
      </c>
      <c r="C871" s="1104">
        <v>88401</v>
      </c>
      <c r="D871" s="1104">
        <v>83294</v>
      </c>
      <c r="E871" s="1104">
        <v>171695</v>
      </c>
    </row>
    <row r="872" spans="1:5">
      <c r="A872" s="1052"/>
      <c r="B872" s="1118" t="s">
        <v>1327</v>
      </c>
      <c r="C872" s="1287">
        <v>3032.1542999999997</v>
      </c>
      <c r="D872" s="1287">
        <v>7254.9074000000001</v>
      </c>
      <c r="E872" s="1106">
        <v>10287.0617</v>
      </c>
    </row>
    <row r="873" spans="1:5">
      <c r="A873" s="1052"/>
      <c r="B873" s="1118" t="s">
        <v>1328</v>
      </c>
      <c r="C873" s="1287">
        <v>7840.5279174783009</v>
      </c>
      <c r="D873" s="1287">
        <v>8143.5783228453329</v>
      </c>
      <c r="E873" s="1106">
        <v>15984.106240323634</v>
      </c>
    </row>
    <row r="874" spans="1:5">
      <c r="A874" s="1052"/>
      <c r="B874" s="1118" t="s">
        <v>1329</v>
      </c>
      <c r="C874" s="1287">
        <v>15766.286620871151</v>
      </c>
      <c r="D874" s="1287">
        <v>13362.393376426999</v>
      </c>
      <c r="E874" s="1106">
        <v>29128.67999729815</v>
      </c>
    </row>
    <row r="875" spans="1:5">
      <c r="A875" s="1052"/>
      <c r="B875" s="1118" t="s">
        <v>1330</v>
      </c>
      <c r="C875" s="1287">
        <v>20403.968393279483</v>
      </c>
      <c r="D875" s="1287">
        <v>15045.42219362863</v>
      </c>
      <c r="E875" s="1106">
        <v>35449.390586908114</v>
      </c>
    </row>
    <row r="876" spans="1:5">
      <c r="A876" s="1052"/>
      <c r="B876" s="1118" t="s">
        <v>1213</v>
      </c>
      <c r="C876" s="1287">
        <v>28239.565604134626</v>
      </c>
      <c r="D876" s="1287">
        <v>28102.983000905351</v>
      </c>
      <c r="E876" s="1106">
        <v>56342.548605039978</v>
      </c>
    </row>
    <row r="877" spans="1:5">
      <c r="A877" s="1052"/>
      <c r="B877" s="1118" t="s">
        <v>1331</v>
      </c>
      <c r="C877" s="1287">
        <v>3190.8715718423055</v>
      </c>
      <c r="D877" s="1287">
        <v>2461.0647286631374</v>
      </c>
      <c r="E877" s="1106">
        <v>5651.9363005054429</v>
      </c>
    </row>
    <row r="878" spans="1:5">
      <c r="A878" s="1052"/>
      <c r="B878" s="1118" t="s">
        <v>1332</v>
      </c>
      <c r="C878" s="1287">
        <v>8433.621485577909</v>
      </c>
      <c r="D878" s="1287">
        <v>8318.05932567745</v>
      </c>
      <c r="E878" s="1106">
        <v>16751.680811255359</v>
      </c>
    </row>
    <row r="879" spans="1:5">
      <c r="A879" s="1052"/>
      <c r="B879" s="1118" t="s">
        <v>1333</v>
      </c>
      <c r="C879" s="1287">
        <v>512.08910214776074</v>
      </c>
      <c r="D879" s="1287">
        <v>328.59457342702302</v>
      </c>
      <c r="E879" s="1106">
        <v>840.68367557478382</v>
      </c>
    </row>
    <row r="880" spans="1:5">
      <c r="A880" s="1052"/>
      <c r="B880" s="1118" t="s">
        <v>1334</v>
      </c>
      <c r="C880" s="1287">
        <v>762.146366607809</v>
      </c>
      <c r="D880" s="1287">
        <v>195.52734947723681</v>
      </c>
      <c r="E880" s="1106">
        <v>957.67371608504584</v>
      </c>
    </row>
    <row r="881" spans="1:5">
      <c r="A881" s="1052"/>
      <c r="B881" s="1118" t="s">
        <v>1335</v>
      </c>
      <c r="C881" s="1287">
        <v>219.76863806066211</v>
      </c>
      <c r="D881" s="1287">
        <v>81.469728948848697</v>
      </c>
      <c r="E881" s="1106">
        <v>301.2383670095108</v>
      </c>
    </row>
    <row r="882" spans="1:5">
      <c r="B882" s="1116" t="s">
        <v>239</v>
      </c>
      <c r="C882" s="1104">
        <v>64373</v>
      </c>
      <c r="D882" s="1104">
        <v>63412</v>
      </c>
      <c r="E882" s="1104">
        <v>127785</v>
      </c>
    </row>
    <row r="883" spans="1:5">
      <c r="A883" s="1052"/>
      <c r="B883" s="1118" t="s">
        <v>1327</v>
      </c>
      <c r="C883" s="1106">
        <v>2207.9938999999999</v>
      </c>
      <c r="D883" s="1106">
        <v>5523.1851999999999</v>
      </c>
      <c r="E883" s="1106">
        <v>7731.1790999999994</v>
      </c>
    </row>
    <row r="884" spans="1:5">
      <c r="A884" s="1052"/>
      <c r="B884" s="1118" t="s">
        <v>1328</v>
      </c>
      <c r="C884" s="1106">
        <v>5709.4184865762909</v>
      </c>
      <c r="D884" s="1106">
        <v>6199.733337434488</v>
      </c>
      <c r="E884" s="1106">
        <v>11909.15182401078</v>
      </c>
    </row>
    <row r="885" spans="1:5">
      <c r="A885" s="1052"/>
      <c r="B885" s="1118" t="s">
        <v>1329</v>
      </c>
      <c r="C885" s="1106">
        <v>11480.901445066669</v>
      </c>
      <c r="D885" s="1106">
        <v>10172.834643383543</v>
      </c>
      <c r="E885" s="1106">
        <v>21653.736088450212</v>
      </c>
    </row>
    <row r="886" spans="1:5">
      <c r="A886" s="1052"/>
      <c r="B886" s="1118" t="s">
        <v>1330</v>
      </c>
      <c r="C886" s="1106">
        <v>14858.029404425064</v>
      </c>
      <c r="D886" s="1106">
        <v>11454.130095113438</v>
      </c>
      <c r="E886" s="1106">
        <v>26312.159499538502</v>
      </c>
    </row>
    <row r="887" spans="1:5">
      <c r="A887" s="1052"/>
      <c r="B887" s="1118" t="s">
        <v>1213</v>
      </c>
      <c r="C887" s="1106">
        <v>20563.857384361694</v>
      </c>
      <c r="D887" s="1106">
        <v>21394.894686933156</v>
      </c>
      <c r="E887" s="1106">
        <v>41958.752071294846</v>
      </c>
    </row>
    <row r="888" spans="1:5">
      <c r="A888" s="1052"/>
      <c r="B888" s="1118" t="s">
        <v>1331</v>
      </c>
      <c r="C888" s="1106">
        <v>2323.5707253787255</v>
      </c>
      <c r="D888" s="1106">
        <v>1873.6167860108396</v>
      </c>
      <c r="E888" s="1106">
        <v>4197.1875113895649</v>
      </c>
    </row>
    <row r="889" spans="1:5">
      <c r="A889" s="1052"/>
      <c r="B889" s="1118" t="s">
        <v>1332</v>
      </c>
      <c r="C889" s="1106">
        <v>6141.3051423751622</v>
      </c>
      <c r="D889" s="1106">
        <v>6332.5663068151189</v>
      </c>
      <c r="E889" s="1106">
        <v>12473.871449190281</v>
      </c>
    </row>
    <row r="890" spans="1:5">
      <c r="A890" s="1052"/>
      <c r="B890" s="1118" t="s">
        <v>1333</v>
      </c>
      <c r="C890" s="1106">
        <v>372.89976100448871</v>
      </c>
      <c r="D890" s="1106">
        <v>250.16014467013693</v>
      </c>
      <c r="E890" s="1106">
        <v>623.05990567462561</v>
      </c>
    </row>
    <row r="891" spans="1:5">
      <c r="A891" s="1052"/>
      <c r="B891" s="1118" t="s">
        <v>1334</v>
      </c>
      <c r="C891" s="1106">
        <v>554.98974058714828</v>
      </c>
      <c r="D891" s="1106">
        <v>148.85562327479221</v>
      </c>
      <c r="E891" s="1106">
        <v>703.84536386194054</v>
      </c>
    </row>
    <row r="892" spans="1:5">
      <c r="A892" s="1052"/>
      <c r="B892" s="1118" t="s">
        <v>1335</v>
      </c>
      <c r="C892" s="1106">
        <v>160.03401022475992</v>
      </c>
      <c r="D892" s="1106">
        <v>62.023176364496763</v>
      </c>
      <c r="E892" s="1106">
        <v>222.05718658925667</v>
      </c>
    </row>
    <row r="893" spans="1:5">
      <c r="B893" s="1116" t="s">
        <v>1205</v>
      </c>
      <c r="C893" s="1104">
        <v>11297</v>
      </c>
      <c r="D893" s="1104">
        <v>7399</v>
      </c>
      <c r="E893" s="1104">
        <v>18696</v>
      </c>
    </row>
    <row r="894" spans="1:5">
      <c r="A894" s="1052"/>
      <c r="B894" s="1118" t="s">
        <v>1327</v>
      </c>
      <c r="C894" s="1106">
        <v>387.48709999999994</v>
      </c>
      <c r="D894" s="1106">
        <v>644.4529</v>
      </c>
      <c r="E894" s="1106">
        <v>1031.94</v>
      </c>
    </row>
    <row r="895" spans="1:5">
      <c r="A895" s="1052"/>
      <c r="B895" s="1118" t="s">
        <v>1328</v>
      </c>
      <c r="C895" s="1106">
        <v>1001.9620126893628</v>
      </c>
      <c r="D895" s="1106">
        <v>723.39347384844791</v>
      </c>
      <c r="E895" s="1106">
        <v>1725.3554865378107</v>
      </c>
    </row>
    <row r="896" spans="1:5">
      <c r="A896" s="1052"/>
      <c r="B896" s="1118" t="s">
        <v>1329</v>
      </c>
      <c r="C896" s="1106">
        <v>2014.8158952498434</v>
      </c>
      <c r="D896" s="1106">
        <v>1186.9804378728763</v>
      </c>
      <c r="E896" s="1106">
        <v>3201.7963331227197</v>
      </c>
    </row>
    <row r="897" spans="1:11">
      <c r="A897" s="1052"/>
      <c r="B897" s="1118" t="s">
        <v>1330</v>
      </c>
      <c r="C897" s="1106">
        <v>2607.4776409642236</v>
      </c>
      <c r="D897" s="1106">
        <v>1336.4837660654819</v>
      </c>
      <c r="E897" s="1106">
        <v>3943.9614070297057</v>
      </c>
    </row>
    <row r="898" spans="1:11">
      <c r="A898" s="1052"/>
      <c r="B898" s="1118" t="s">
        <v>1213</v>
      </c>
      <c r="C898" s="1106">
        <v>3608.8095454792237</v>
      </c>
      <c r="D898" s="1106">
        <v>2496.3859488522426</v>
      </c>
      <c r="E898" s="1106">
        <v>6105.1954943314668</v>
      </c>
    </row>
    <row r="899" spans="1:11">
      <c r="A899" s="1052"/>
      <c r="B899" s="1118" t="s">
        <v>1331</v>
      </c>
      <c r="C899" s="1106">
        <v>407.77000426581742</v>
      </c>
      <c r="D899" s="1106">
        <v>218.61620197587527</v>
      </c>
      <c r="E899" s="1106">
        <v>626.38620624169266</v>
      </c>
    </row>
    <row r="900" spans="1:11">
      <c r="A900" s="1052"/>
      <c r="B900" s="1118" t="s">
        <v>1332</v>
      </c>
      <c r="C900" s="1106">
        <v>1077.7550245197863</v>
      </c>
      <c r="D900" s="1106">
        <v>738.89260871956515</v>
      </c>
      <c r="E900" s="1106">
        <v>1816.6476332393513</v>
      </c>
    </row>
    <row r="901" spans="1:11">
      <c r="A901" s="1052"/>
      <c r="B901" s="1118" t="s">
        <v>1333</v>
      </c>
      <c r="C901" s="1106">
        <v>65.441234680187478</v>
      </c>
      <c r="D901" s="1106">
        <v>29.189032208640999</v>
      </c>
      <c r="E901" s="1106">
        <v>94.630266888828473</v>
      </c>
    </row>
    <row r="902" spans="1:11">
      <c r="A902" s="1052"/>
      <c r="B902" s="1118" t="s">
        <v>1334</v>
      </c>
      <c r="C902" s="1106">
        <v>97.396720665698567</v>
      </c>
      <c r="D902" s="1106">
        <v>17.36868032249712</v>
      </c>
      <c r="E902" s="1106">
        <v>114.76540098819569</v>
      </c>
    </row>
    <row r="903" spans="1:11">
      <c r="A903" s="1052"/>
      <c r="B903" s="1118" t="s">
        <v>1335</v>
      </c>
      <c r="C903" s="1106">
        <v>28.084821485857624</v>
      </c>
      <c r="D903" s="1106">
        <v>7.2369501343738021</v>
      </c>
      <c r="E903" s="1106">
        <v>35.321771620231424</v>
      </c>
    </row>
    <row r="904" spans="1:11">
      <c r="B904" s="1171" t="s">
        <v>1065</v>
      </c>
      <c r="C904" s="1288"/>
      <c r="D904" s="1288"/>
      <c r="E904" s="1288"/>
    </row>
    <row r="905" spans="1:11">
      <c r="B905" s="1228"/>
    </row>
    <row r="906" spans="1:11">
      <c r="B906" s="1289"/>
    </row>
    <row r="907" spans="1:11" ht="30" customHeight="1">
      <c r="B907" s="2650" t="s">
        <v>1337</v>
      </c>
      <c r="C907" s="2650"/>
      <c r="D907" s="2650"/>
      <c r="E907" s="2650"/>
      <c r="F907" s="2650"/>
    </row>
    <row r="908" spans="1:11">
      <c r="B908" s="1284" t="s">
        <v>1326</v>
      </c>
      <c r="C908" s="1102" t="s">
        <v>961</v>
      </c>
      <c r="D908" s="1102" t="s">
        <v>962</v>
      </c>
      <c r="E908" s="1102" t="s">
        <v>234</v>
      </c>
    </row>
    <row r="909" spans="1:11">
      <c r="B909" s="1116" t="s">
        <v>75</v>
      </c>
      <c r="C909" s="1104">
        <v>1197897</v>
      </c>
      <c r="D909" s="1104">
        <v>339049</v>
      </c>
      <c r="E909" s="1104">
        <v>1536946</v>
      </c>
      <c r="F909" s="1285"/>
      <c r="G909" s="1285"/>
      <c r="H909" s="1285"/>
      <c r="I909" s="1076"/>
      <c r="J909" s="1076"/>
      <c r="K909" s="1076"/>
    </row>
    <row r="910" spans="1:11">
      <c r="A910" s="1052"/>
      <c r="B910" s="1118" t="s">
        <v>1327</v>
      </c>
      <c r="C910" s="1106">
        <v>95592.180599999992</v>
      </c>
      <c r="D910" s="1106">
        <v>23835.144700000001</v>
      </c>
      <c r="E910" s="1106">
        <v>119427.3253</v>
      </c>
      <c r="F910" s="1285"/>
      <c r="G910" s="1285"/>
      <c r="H910" s="1285"/>
      <c r="I910" s="1076"/>
      <c r="J910" s="1076"/>
      <c r="K910" s="1076"/>
    </row>
    <row r="911" spans="1:11">
      <c r="A911" s="1052"/>
      <c r="B911" s="1118" t="s">
        <v>1328</v>
      </c>
      <c r="C911" s="1106">
        <v>244023.87575957263</v>
      </c>
      <c r="D911" s="1106">
        <v>48260.20298985867</v>
      </c>
      <c r="E911" s="1106">
        <v>292284.0787494313</v>
      </c>
      <c r="F911" s="1285"/>
      <c r="G911" s="1285"/>
      <c r="H911" s="1285"/>
      <c r="I911" s="1076"/>
      <c r="J911" s="1076"/>
      <c r="K911" s="1076"/>
    </row>
    <row r="912" spans="1:11">
      <c r="A912" s="1052"/>
      <c r="B912" s="1118" t="s">
        <v>1329</v>
      </c>
      <c r="C912" s="1106">
        <v>190647.94376023943</v>
      </c>
      <c r="D912" s="1106">
        <v>45046.354576098434</v>
      </c>
      <c r="E912" s="1106">
        <v>235694.29833633787</v>
      </c>
      <c r="F912" s="1285"/>
      <c r="G912" s="1285"/>
      <c r="H912" s="1285"/>
      <c r="I912" s="1076"/>
      <c r="J912" s="1076"/>
      <c r="K912" s="1076"/>
    </row>
    <row r="913" spans="1:11">
      <c r="A913" s="1052"/>
      <c r="B913" s="1118" t="s">
        <v>1330</v>
      </c>
      <c r="C913" s="1106">
        <v>206377.14763070643</v>
      </c>
      <c r="D913" s="1106">
        <v>47368.09767112293</v>
      </c>
      <c r="E913" s="1106">
        <v>253745.24530182936</v>
      </c>
      <c r="F913" s="1285"/>
      <c r="G913" s="1285"/>
      <c r="H913" s="1285"/>
      <c r="I913" s="1076"/>
      <c r="J913" s="1076"/>
      <c r="K913" s="1076"/>
    </row>
    <row r="914" spans="1:11">
      <c r="A914" s="1052"/>
      <c r="B914" s="1118" t="s">
        <v>1213</v>
      </c>
      <c r="C914" s="1106">
        <v>244853.43488707667</v>
      </c>
      <c r="D914" s="1106">
        <v>89331.086646376367</v>
      </c>
      <c r="E914" s="1106">
        <v>334184.52153345302</v>
      </c>
      <c r="F914" s="1285"/>
      <c r="G914" s="1285"/>
      <c r="H914" s="1285"/>
      <c r="I914" s="1076"/>
      <c r="J914" s="1076"/>
      <c r="K914" s="1076"/>
    </row>
    <row r="915" spans="1:11">
      <c r="A915" s="1052"/>
      <c r="B915" s="1118" t="s">
        <v>1331</v>
      </c>
      <c r="C915" s="1106">
        <v>51503.226106898859</v>
      </c>
      <c r="D915" s="1106">
        <v>21114.104737709058</v>
      </c>
      <c r="E915" s="1106">
        <v>72617.330844607917</v>
      </c>
      <c r="F915" s="1285"/>
      <c r="G915" s="1285"/>
      <c r="H915" s="1285"/>
      <c r="I915" s="1076"/>
      <c r="J915" s="1076"/>
      <c r="K915" s="1076"/>
    </row>
    <row r="916" spans="1:11">
      <c r="A916" s="1052"/>
      <c r="B916" s="1118" t="s">
        <v>1332</v>
      </c>
      <c r="C916" s="1106">
        <v>141568.55593163392</v>
      </c>
      <c r="D916" s="1106">
        <v>56743.004120794249</v>
      </c>
      <c r="E916" s="1106">
        <v>198311.56005242816</v>
      </c>
      <c r="F916" s="1285"/>
      <c r="G916" s="1285"/>
      <c r="H916" s="1285"/>
      <c r="I916" s="1076"/>
      <c r="J916" s="1076"/>
      <c r="K916" s="1076"/>
    </row>
    <row r="917" spans="1:11">
      <c r="A917" s="1052"/>
      <c r="B917" s="1118" t="s">
        <v>1333</v>
      </c>
      <c r="C917" s="1106">
        <v>5160.4298828180963</v>
      </c>
      <c r="D917" s="1106">
        <v>2116.0908355385177</v>
      </c>
      <c r="E917" s="1106">
        <v>7276.5207183566145</v>
      </c>
      <c r="F917" s="1285"/>
      <c r="G917" s="1285"/>
      <c r="H917" s="1285"/>
      <c r="I917" s="1076"/>
      <c r="J917" s="1076"/>
      <c r="K917" s="1076"/>
    </row>
    <row r="918" spans="1:11">
      <c r="A918" s="1052"/>
      <c r="B918" s="1118" t="s">
        <v>1334</v>
      </c>
      <c r="C918" s="1106">
        <v>13028.84588300563</v>
      </c>
      <c r="D918" s="1106">
        <v>4270.4755400847698</v>
      </c>
      <c r="E918" s="1106">
        <v>17299.321423090398</v>
      </c>
      <c r="F918" s="1285"/>
      <c r="G918" s="1285"/>
      <c r="H918" s="1285"/>
      <c r="I918" s="1076"/>
      <c r="J918" s="1076"/>
      <c r="K918" s="1076"/>
    </row>
    <row r="919" spans="1:11">
      <c r="A919" s="1052"/>
      <c r="B919" s="1118" t="s">
        <v>1335</v>
      </c>
      <c r="C919" s="1106">
        <v>5141.3595580478886</v>
      </c>
      <c r="D919" s="1106">
        <v>964.43818241701865</v>
      </c>
      <c r="E919" s="1106">
        <v>6105.7977404649073</v>
      </c>
      <c r="F919" s="1285"/>
      <c r="G919" s="1285"/>
      <c r="H919" s="1285"/>
      <c r="I919" s="1076"/>
      <c r="J919" s="1076"/>
      <c r="K919" s="1076"/>
    </row>
    <row r="920" spans="1:11">
      <c r="B920" s="1116" t="s">
        <v>238</v>
      </c>
      <c r="C920" s="1104">
        <v>743264</v>
      </c>
      <c r="D920" s="1104">
        <v>231456</v>
      </c>
      <c r="E920" s="1104">
        <v>974720</v>
      </c>
      <c r="F920" s="1285"/>
      <c r="G920" s="1285"/>
      <c r="H920" s="1285"/>
      <c r="I920" s="1076"/>
      <c r="J920" s="1076"/>
      <c r="K920" s="1076"/>
    </row>
    <row r="921" spans="1:11">
      <c r="A921" s="1052"/>
      <c r="B921" s="1118" t="s">
        <v>1327</v>
      </c>
      <c r="C921" s="1287">
        <v>59312.467199999999</v>
      </c>
      <c r="D921" s="1287">
        <v>16271.3568</v>
      </c>
      <c r="E921" s="1106">
        <v>75583.823999999993</v>
      </c>
      <c r="F921" s="1285"/>
      <c r="G921" s="1285"/>
      <c r="H921" s="1285"/>
      <c r="I921" s="1076"/>
      <c r="J921" s="1076"/>
      <c r="K921" s="1076"/>
    </row>
    <row r="922" spans="1:11">
      <c r="A922" s="1052"/>
      <c r="B922" s="1118" t="s">
        <v>1328</v>
      </c>
      <c r="C922" s="1287">
        <v>151410.48186326787</v>
      </c>
      <c r="D922" s="1287">
        <v>32945.425419985695</v>
      </c>
      <c r="E922" s="1106">
        <v>184355.90728325356</v>
      </c>
      <c r="F922" s="1285"/>
      <c r="G922" s="1285"/>
      <c r="H922" s="1285"/>
      <c r="I922" s="1076"/>
      <c r="J922" s="1076"/>
      <c r="K922" s="1076"/>
    </row>
    <row r="923" spans="1:11">
      <c r="A923" s="1052"/>
      <c r="B923" s="1118" t="s">
        <v>1329</v>
      </c>
      <c r="C923" s="1287">
        <v>118292.10130003716</v>
      </c>
      <c r="D923" s="1287">
        <v>30751.45198707396</v>
      </c>
      <c r="E923" s="1106">
        <v>149043.55328711111</v>
      </c>
      <c r="F923" s="1285"/>
      <c r="G923" s="1285"/>
      <c r="H923" s="1285"/>
      <c r="I923" s="1076"/>
      <c r="J923" s="1076"/>
      <c r="K923" s="1076"/>
    </row>
    <row r="924" spans="1:11">
      <c r="A924" s="1052"/>
      <c r="B924" s="1118" t="s">
        <v>1330</v>
      </c>
      <c r="C924" s="1287">
        <v>128051.66408847287</v>
      </c>
      <c r="D924" s="1287">
        <v>32336.418672721138</v>
      </c>
      <c r="E924" s="1106">
        <v>160388.082761194</v>
      </c>
      <c r="F924" s="1285"/>
      <c r="G924" s="1285"/>
      <c r="H924" s="1285"/>
      <c r="I924" s="1076"/>
      <c r="J924" s="1076"/>
      <c r="K924" s="1076"/>
    </row>
    <row r="925" spans="1:11">
      <c r="A925" s="1052"/>
      <c r="B925" s="1118" t="s">
        <v>1213</v>
      </c>
      <c r="C925" s="1287">
        <v>151925.20177269678</v>
      </c>
      <c r="D925" s="1287">
        <v>60982.972935545273</v>
      </c>
      <c r="E925" s="1106">
        <v>212908.17470824206</v>
      </c>
      <c r="F925" s="1285"/>
      <c r="G925" s="1285"/>
      <c r="H925" s="1285"/>
      <c r="I925" s="1076"/>
      <c r="J925" s="1076"/>
      <c r="K925" s="1076"/>
    </row>
    <row r="926" spans="1:11">
      <c r="A926" s="1052"/>
      <c r="B926" s="1118" t="s">
        <v>1331</v>
      </c>
      <c r="C926" s="1287">
        <v>31956.415158496995</v>
      </c>
      <c r="D926" s="1287">
        <v>14413.805161410852</v>
      </c>
      <c r="E926" s="1106">
        <v>46370.22031990785</v>
      </c>
      <c r="F926" s="1285"/>
      <c r="G926" s="1285"/>
      <c r="H926" s="1285"/>
      <c r="I926" s="1076"/>
      <c r="J926" s="1076"/>
      <c r="K926" s="1076"/>
    </row>
    <row r="927" spans="1:11">
      <c r="A927" s="1052"/>
      <c r="B927" s="1118" t="s">
        <v>1332</v>
      </c>
      <c r="C927" s="1287">
        <v>87839.614888400218</v>
      </c>
      <c r="D927" s="1287">
        <v>38736.314697234186</v>
      </c>
      <c r="E927" s="1106">
        <v>126575.92958563441</v>
      </c>
      <c r="F927" s="1285"/>
      <c r="G927" s="1285"/>
      <c r="H927" s="1285"/>
      <c r="I927" s="1076"/>
      <c r="J927" s="1076"/>
      <c r="K927" s="1076"/>
    </row>
    <row r="928" spans="1:11">
      <c r="A928" s="1052"/>
      <c r="B928" s="1118" t="s">
        <v>1333</v>
      </c>
      <c r="C928" s="1287">
        <v>3201.912815895615</v>
      </c>
      <c r="D928" s="1287">
        <v>1444.5756230822187</v>
      </c>
      <c r="E928" s="1106">
        <v>4646.4884389778335</v>
      </c>
      <c r="F928" s="1285"/>
      <c r="G928" s="1285"/>
      <c r="H928" s="1285"/>
      <c r="I928" s="1076"/>
      <c r="J928" s="1076"/>
      <c r="K928" s="1076"/>
    </row>
    <row r="929" spans="1:11">
      <c r="A929" s="1052"/>
      <c r="B929" s="1118" t="s">
        <v>1334</v>
      </c>
      <c r="C929" s="1287">
        <v>8084.0607384326831</v>
      </c>
      <c r="D929" s="1287">
        <v>2915.2930302282575</v>
      </c>
      <c r="E929" s="1106">
        <v>10999.353768660942</v>
      </c>
      <c r="F929" s="1285"/>
      <c r="G929" s="1285"/>
      <c r="H929" s="1285"/>
      <c r="I929" s="1076"/>
      <c r="J929" s="1076"/>
      <c r="K929" s="1076"/>
    </row>
    <row r="930" spans="1:11">
      <c r="A930" s="1052"/>
      <c r="B930" s="1118" t="s">
        <v>1335</v>
      </c>
      <c r="C930" s="1287">
        <v>3190.0801742995482</v>
      </c>
      <c r="D930" s="1287">
        <v>658.38567271843738</v>
      </c>
      <c r="E930" s="1106">
        <v>3848.4658470179857</v>
      </c>
      <c r="F930" s="1285"/>
      <c r="G930" s="1285"/>
      <c r="H930" s="1285"/>
      <c r="I930" s="1076"/>
      <c r="J930" s="1076"/>
      <c r="K930" s="1076"/>
    </row>
    <row r="931" spans="1:11">
      <c r="B931" s="1116" t="s">
        <v>239</v>
      </c>
      <c r="C931" s="1104">
        <v>272027</v>
      </c>
      <c r="D931" s="1104">
        <v>95708</v>
      </c>
      <c r="E931" s="1104">
        <v>367735</v>
      </c>
      <c r="F931" s="1285"/>
      <c r="G931" s="1285"/>
      <c r="H931" s="1285"/>
      <c r="I931" s="1076"/>
      <c r="J931" s="1076"/>
      <c r="K931" s="1076"/>
    </row>
    <row r="932" spans="1:11">
      <c r="A932" s="1052"/>
      <c r="B932" s="1118" t="s">
        <v>1327</v>
      </c>
      <c r="C932" s="1106">
        <v>21707.7546</v>
      </c>
      <c r="D932" s="1106">
        <v>6728.2723999999998</v>
      </c>
      <c r="E932" s="1106">
        <v>28436.027000000002</v>
      </c>
      <c r="F932" s="1285"/>
      <c r="G932" s="1285"/>
      <c r="H932" s="1285"/>
      <c r="I932" s="1076"/>
      <c r="J932" s="1076"/>
      <c r="K932" s="1076"/>
    </row>
    <row r="933" spans="1:11">
      <c r="A933" s="1052"/>
      <c r="B933" s="1118" t="s">
        <v>1328</v>
      </c>
      <c r="C933" s="1106">
        <v>55414.683275147414</v>
      </c>
      <c r="D933" s="1106">
        <v>13623.067780035906</v>
      </c>
      <c r="E933" s="1106">
        <v>69037.751055183326</v>
      </c>
      <c r="F933" s="1285"/>
      <c r="G933" s="1285"/>
      <c r="H933" s="1285"/>
      <c r="I933" s="1076"/>
      <c r="J933" s="1076"/>
      <c r="K933" s="1076"/>
    </row>
    <row r="934" spans="1:11">
      <c r="A934" s="1052"/>
      <c r="B934" s="1118" t="s">
        <v>1329</v>
      </c>
      <c r="C934" s="1106">
        <v>43293.695699435477</v>
      </c>
      <c r="D934" s="1106">
        <v>12715.850817342711</v>
      </c>
      <c r="E934" s="1106">
        <v>56009.546516778188</v>
      </c>
      <c r="F934" s="1285"/>
      <c r="G934" s="1285"/>
      <c r="H934" s="1285"/>
      <c r="I934" s="1076"/>
      <c r="J934" s="1076"/>
      <c r="K934" s="1076"/>
    </row>
    <row r="935" spans="1:11">
      <c r="A935" s="1052"/>
      <c r="B935" s="1118" t="s">
        <v>1330</v>
      </c>
      <c r="C935" s="1106">
        <v>46865.595571687867</v>
      </c>
      <c r="D935" s="1106">
        <v>13371.241006190354</v>
      </c>
      <c r="E935" s="1106">
        <v>60236.836577878217</v>
      </c>
      <c r="F935" s="1285"/>
      <c r="G935" s="1285"/>
      <c r="H935" s="1285"/>
      <c r="I935" s="1076"/>
      <c r="J935" s="1076"/>
      <c r="K935" s="1076"/>
    </row>
    <row r="936" spans="1:11">
      <c r="A936" s="1052"/>
      <c r="B936" s="1118" t="s">
        <v>1213</v>
      </c>
      <c r="C936" s="1106">
        <v>55603.065482280035</v>
      </c>
      <c r="D936" s="1106">
        <v>25216.708029669426</v>
      </c>
      <c r="E936" s="1106">
        <v>80819.773511949461</v>
      </c>
      <c r="F936" s="1285"/>
      <c r="G936" s="1285"/>
      <c r="H936" s="1285"/>
      <c r="I936" s="1076"/>
      <c r="J936" s="1076"/>
      <c r="K936" s="1076"/>
    </row>
    <row r="937" spans="1:11">
      <c r="A937" s="1052"/>
      <c r="B937" s="1118" t="s">
        <v>1331</v>
      </c>
      <c r="C937" s="1106">
        <v>11695.72015639189</v>
      </c>
      <c r="D937" s="1106">
        <v>5960.1672213652264</v>
      </c>
      <c r="E937" s="1106">
        <v>17655.887377757117</v>
      </c>
      <c r="F937" s="1285"/>
      <c r="G937" s="1285"/>
      <c r="H937" s="1285"/>
      <c r="I937" s="1076"/>
      <c r="J937" s="1076"/>
      <c r="K937" s="1076"/>
    </row>
    <row r="938" spans="1:11">
      <c r="A938" s="1052"/>
      <c r="B938" s="1118" t="s">
        <v>1332</v>
      </c>
      <c r="C938" s="1106">
        <v>32148.398037906918</v>
      </c>
      <c r="D938" s="1106">
        <v>16017.624114487806</v>
      </c>
      <c r="E938" s="1106">
        <v>48166.022152394726</v>
      </c>
      <c r="F938" s="1285"/>
      <c r="G938" s="1285"/>
      <c r="H938" s="1285"/>
      <c r="I938" s="1076"/>
      <c r="J938" s="1076"/>
      <c r="K938" s="1076"/>
    </row>
    <row r="939" spans="1:11">
      <c r="A939" s="1052"/>
      <c r="B939" s="1118" t="s">
        <v>1333</v>
      </c>
      <c r="C939" s="1106">
        <v>1171.8672471283912</v>
      </c>
      <c r="D939" s="1106">
        <v>597.33791188801752</v>
      </c>
      <c r="E939" s="1106">
        <v>1769.2051590164087</v>
      </c>
      <c r="F939" s="1285"/>
      <c r="G939" s="1285"/>
      <c r="H939" s="1285"/>
      <c r="I939" s="1076"/>
      <c r="J939" s="1076"/>
      <c r="K939" s="1076"/>
    </row>
    <row r="940" spans="1:11">
      <c r="A940" s="1052"/>
      <c r="B940" s="1118" t="s">
        <v>1334</v>
      </c>
      <c r="C940" s="1106">
        <v>2958.683308344851</v>
      </c>
      <c r="D940" s="1106">
        <v>1205.4855581064483</v>
      </c>
      <c r="E940" s="1106">
        <v>4164.1688664512994</v>
      </c>
      <c r="F940" s="1285"/>
      <c r="G940" s="1285"/>
      <c r="H940" s="1285"/>
      <c r="I940" s="1076"/>
      <c r="J940" s="1076"/>
      <c r="K940" s="1076"/>
    </row>
    <row r="941" spans="1:11">
      <c r="A941" s="1052"/>
      <c r="B941" s="1118" t="s">
        <v>1335</v>
      </c>
      <c r="C941" s="1106">
        <v>1167.5366216770665</v>
      </c>
      <c r="D941" s="1106">
        <v>272.24516091410982</v>
      </c>
      <c r="E941" s="1106">
        <v>1439.7817825911764</v>
      </c>
      <c r="F941" s="1285"/>
      <c r="G941" s="1285"/>
      <c r="H941" s="1285"/>
      <c r="I941" s="1076"/>
      <c r="J941" s="1076"/>
      <c r="K941" s="1076"/>
    </row>
    <row r="942" spans="1:11">
      <c r="B942" s="1116" t="s">
        <v>1205</v>
      </c>
      <c r="C942" s="1104">
        <v>182606</v>
      </c>
      <c r="D942" s="1104">
        <v>11885</v>
      </c>
      <c r="E942" s="1104">
        <v>194491</v>
      </c>
      <c r="F942" s="1285"/>
      <c r="G942" s="1285"/>
      <c r="H942" s="1285"/>
      <c r="I942" s="1076"/>
      <c r="J942" s="1076"/>
      <c r="K942" s="1076"/>
    </row>
    <row r="943" spans="1:11">
      <c r="A943" s="1052"/>
      <c r="B943" s="1118" t="s">
        <v>1327</v>
      </c>
      <c r="C943" s="1106">
        <v>14571.958799999999</v>
      </c>
      <c r="D943" s="1106">
        <v>835.51549999999997</v>
      </c>
      <c r="E943" s="1106">
        <v>15407.474299999998</v>
      </c>
      <c r="F943" s="1285"/>
      <c r="G943" s="1285"/>
      <c r="H943" s="1285"/>
      <c r="I943" s="1076"/>
      <c r="J943" s="1076"/>
      <c r="K943" s="1076"/>
    </row>
    <row r="944" spans="1:11">
      <c r="A944" s="1052"/>
      <c r="B944" s="1118" t="s">
        <v>1328</v>
      </c>
      <c r="C944" s="1106">
        <v>37198.710621157348</v>
      </c>
      <c r="D944" s="1106">
        <v>1691.7097898370746</v>
      </c>
      <c r="E944" s="1106">
        <v>38890.420410994426</v>
      </c>
      <c r="F944" s="1285"/>
      <c r="G944" s="1285"/>
      <c r="H944" s="1285"/>
      <c r="I944" s="1076"/>
      <c r="J944" s="1076"/>
      <c r="K944" s="1076"/>
    </row>
    <row r="945" spans="1:11">
      <c r="A945" s="1052"/>
      <c r="B945" s="1118" t="s">
        <v>1329</v>
      </c>
      <c r="C945" s="1106">
        <v>29062.146760766813</v>
      </c>
      <c r="D945" s="1106">
        <v>1579.0517716817626</v>
      </c>
      <c r="E945" s="1106">
        <v>30641.198532448576</v>
      </c>
      <c r="F945" s="1285"/>
      <c r="G945" s="1285"/>
      <c r="H945" s="1285"/>
      <c r="I945" s="1076"/>
      <c r="J945" s="1076"/>
      <c r="K945" s="1076"/>
    </row>
    <row r="946" spans="1:11">
      <c r="A946" s="1052"/>
      <c r="B946" s="1118" t="s">
        <v>1330</v>
      </c>
      <c r="C946" s="1106">
        <v>31459.887970545697</v>
      </c>
      <c r="D946" s="1106">
        <v>1660.4379922114385</v>
      </c>
      <c r="E946" s="1106">
        <v>33120.325962757139</v>
      </c>
      <c r="F946" s="1285"/>
      <c r="G946" s="1285"/>
      <c r="H946" s="1285"/>
      <c r="I946" s="1076"/>
      <c r="J946" s="1076"/>
      <c r="K946" s="1076"/>
    </row>
    <row r="947" spans="1:11">
      <c r="A947" s="1052"/>
      <c r="B947" s="1118" t="s">
        <v>1213</v>
      </c>
      <c r="C947" s="1106">
        <v>37325.167632099859</v>
      </c>
      <c r="D947" s="1106">
        <v>3131.4056811616701</v>
      </c>
      <c r="E947" s="1106">
        <v>40456.573313261528</v>
      </c>
      <c r="F947" s="1285"/>
      <c r="G947" s="1285"/>
      <c r="H947" s="1285"/>
      <c r="I947" s="1076"/>
      <c r="J947" s="1076"/>
      <c r="K947" s="1076"/>
    </row>
    <row r="948" spans="1:11">
      <c r="A948" s="1052"/>
      <c r="B948" s="1118" t="s">
        <v>1331</v>
      </c>
      <c r="C948" s="1106">
        <v>7851.0907920099753</v>
      </c>
      <c r="D948" s="1106">
        <v>740.13235493298066</v>
      </c>
      <c r="E948" s="1106">
        <v>8591.2231469429553</v>
      </c>
      <c r="F948" s="1285"/>
      <c r="G948" s="1285"/>
      <c r="H948" s="1285"/>
      <c r="I948" s="1076"/>
      <c r="J948" s="1076"/>
      <c r="K948" s="1076"/>
    </row>
    <row r="949" spans="1:11">
      <c r="A949" s="1052"/>
      <c r="B949" s="1118" t="s">
        <v>1332</v>
      </c>
      <c r="C949" s="1106">
        <v>21580.543005326788</v>
      </c>
      <c r="D949" s="1106">
        <v>1989.0653090722569</v>
      </c>
      <c r="E949" s="1106">
        <v>23569.608314399044</v>
      </c>
      <c r="F949" s="1285"/>
      <c r="G949" s="1285"/>
      <c r="H949" s="1285"/>
      <c r="I949" s="1076"/>
      <c r="J949" s="1076"/>
      <c r="K949" s="1076"/>
    </row>
    <row r="950" spans="1:11">
      <c r="A950" s="1052"/>
      <c r="B950" s="1118" t="s">
        <v>1333</v>
      </c>
      <c r="C950" s="1106">
        <v>786.64981979409026</v>
      </c>
      <c r="D950" s="1106">
        <v>74.177300568281524</v>
      </c>
      <c r="E950" s="1106">
        <v>860.82712036237183</v>
      </c>
      <c r="F950" s="1285"/>
      <c r="G950" s="1285"/>
      <c r="H950" s="1285"/>
      <c r="I950" s="1076"/>
      <c r="J950" s="1076"/>
      <c r="K950" s="1076"/>
    </row>
    <row r="951" spans="1:11">
      <c r="A951" s="1052"/>
      <c r="B951" s="1118" t="s">
        <v>1334</v>
      </c>
      <c r="C951" s="1106">
        <v>1986.1018362280947</v>
      </c>
      <c r="D951" s="1106">
        <v>149.69695175006413</v>
      </c>
      <c r="E951" s="1106">
        <v>2135.798787978159</v>
      </c>
      <c r="F951" s="1285"/>
      <c r="G951" s="1285"/>
      <c r="H951" s="1285"/>
      <c r="I951" s="1076"/>
      <c r="J951" s="1076"/>
      <c r="K951" s="1076"/>
    </row>
    <row r="952" spans="1:11">
      <c r="A952" s="1052"/>
      <c r="B952" s="1118" t="s">
        <v>1335</v>
      </c>
      <c r="C952" s="1106">
        <v>783.74276207127389</v>
      </c>
      <c r="D952" s="1106">
        <v>33.807348784471465</v>
      </c>
      <c r="E952" s="1106">
        <v>817.5501108557454</v>
      </c>
      <c r="F952" s="1285"/>
      <c r="G952" s="1285"/>
      <c r="H952" s="1285"/>
      <c r="I952" s="1076"/>
      <c r="J952" s="1076"/>
      <c r="K952" s="1076"/>
    </row>
    <row r="953" spans="1:11">
      <c r="B953" s="1171" t="s">
        <v>1065</v>
      </c>
      <c r="C953" s="1288"/>
      <c r="D953" s="1288"/>
      <c r="E953" s="1288"/>
    </row>
    <row r="954" spans="1:11">
      <c r="B954" s="1228"/>
    </row>
  </sheetData>
  <protectedRanges>
    <protectedRange sqref="G122:G123 G125:G130" name="All_4"/>
    <protectedRange sqref="D129" name="All_10_2"/>
    <protectedRange sqref="D125:D128 D119:D122" name="All_11_1_1"/>
    <protectedRange sqref="E119 E125" name="All_11_1"/>
    <protectedRange sqref="E13 E4 B4:B11 B13:B17 C4:D18" name="All"/>
    <protectedRange sqref="B34:B38 B46:B47 B40:B44" name="All_2"/>
    <protectedRange sqref="E5:E6 E11" name="All_1_2"/>
    <protectedRange sqref="D172:D173 D169:D170 D166:D167" name="All_18_1_1"/>
    <protectedRange sqref="C378:C379 C381:C382 C388:C389 C391:C392 C398:C399 C401:C402 C375:F376 C385:F386 C395:F396 C365:F366" name="All_21_1_1"/>
    <protectedRange sqref="D378:E379 D381:E382 D388:E389 D391:E392 D398:E399 D401:E402" name="All_22_1_1"/>
    <protectedRange sqref="C452:C454" name="All_23_2"/>
    <protectedRange sqref="E22" name="All_1_2_1"/>
    <protectedRange sqref="C845:C854 C823:C832 C834:C843" name="All_1_1"/>
    <protectedRange sqref="D845:D854 D823:D832 D834:D843" name="All_1_1_2"/>
    <protectedRange sqref="C894:C903 C872:C881 C883:C892" name="All_2_1"/>
    <protectedRange sqref="D894:D903 D872:D881 D883:D892" name="All_2_1_2"/>
    <protectedRange sqref="C943:C952 C921:C930 C932:C941" name="All_3_1"/>
    <protectedRange sqref="D943:D952 D921:D930 D932:D941" name="All_3_1_2"/>
  </protectedRanges>
  <mergeCells count="89">
    <mergeCell ref="B361:F361"/>
    <mergeCell ref="B2:F2"/>
    <mergeCell ref="F4:F25"/>
    <mergeCell ref="B30:F30"/>
    <mergeCell ref="B110:F110"/>
    <mergeCell ref="B133:F133"/>
    <mergeCell ref="B210:F210"/>
    <mergeCell ref="B230:F231"/>
    <mergeCell ref="B275:F276"/>
    <mergeCell ref="B321:F321"/>
    <mergeCell ref="B337:F337"/>
    <mergeCell ref="B350:F350"/>
    <mergeCell ref="B434:C434"/>
    <mergeCell ref="B423:F423"/>
    <mergeCell ref="B424:C424"/>
    <mergeCell ref="B425:C425"/>
    <mergeCell ref="B426:C426"/>
    <mergeCell ref="B427:C427"/>
    <mergeCell ref="B428:C428"/>
    <mergeCell ref="B429:C429"/>
    <mergeCell ref="B430:C430"/>
    <mergeCell ref="B431:C431"/>
    <mergeCell ref="B432:C432"/>
    <mergeCell ref="B433:C433"/>
    <mergeCell ref="B448:F449"/>
    <mergeCell ref="B435:C435"/>
    <mergeCell ref="B436:C436"/>
    <mergeCell ref="B437:C437"/>
    <mergeCell ref="B438:C438"/>
    <mergeCell ref="B439:C439"/>
    <mergeCell ref="B440:C440"/>
    <mergeCell ref="B441:C441"/>
    <mergeCell ref="B442:C442"/>
    <mergeCell ref="B443:C443"/>
    <mergeCell ref="B444:C444"/>
    <mergeCell ref="B446:F446"/>
    <mergeCell ref="B691:C691"/>
    <mergeCell ref="B482:F482"/>
    <mergeCell ref="B491:F491"/>
    <mergeCell ref="B521:F521"/>
    <mergeCell ref="B542:F542"/>
    <mergeCell ref="B551:F551"/>
    <mergeCell ref="B553:E553"/>
    <mergeCell ref="B561:E562"/>
    <mergeCell ref="B617:F617"/>
    <mergeCell ref="B645:F645"/>
    <mergeCell ref="B689:F689"/>
    <mergeCell ref="B690:C690"/>
    <mergeCell ref="B703:C703"/>
    <mergeCell ref="B692:C692"/>
    <mergeCell ref="B693:C693"/>
    <mergeCell ref="B694:C694"/>
    <mergeCell ref="B695:C695"/>
    <mergeCell ref="B696:C696"/>
    <mergeCell ref="B697:C697"/>
    <mergeCell ref="B698:C698"/>
    <mergeCell ref="B699:C699"/>
    <mergeCell ref="B700:C700"/>
    <mergeCell ref="B701:C701"/>
    <mergeCell ref="B702:C702"/>
    <mergeCell ref="B716:C716"/>
    <mergeCell ref="B704:C704"/>
    <mergeCell ref="B705:C705"/>
    <mergeCell ref="B706:C706"/>
    <mergeCell ref="B707:C707"/>
    <mergeCell ref="B708:C708"/>
    <mergeCell ref="B710:C710"/>
    <mergeCell ref="B711:C711"/>
    <mergeCell ref="B712:C712"/>
    <mergeCell ref="B713:C713"/>
    <mergeCell ref="B714:C714"/>
    <mergeCell ref="B715:C715"/>
    <mergeCell ref="B743:F743"/>
    <mergeCell ref="B717:C717"/>
    <mergeCell ref="B719:C719"/>
    <mergeCell ref="B720:C720"/>
    <mergeCell ref="B721:C721"/>
    <mergeCell ref="B722:C722"/>
    <mergeCell ref="B723:C723"/>
    <mergeCell ref="B724:C724"/>
    <mergeCell ref="B725:C725"/>
    <mergeCell ref="B726:C726"/>
    <mergeCell ref="B730:F730"/>
    <mergeCell ref="B732:F732"/>
    <mergeCell ref="B781:F781"/>
    <mergeCell ref="B795:F795"/>
    <mergeCell ref="B809:F809"/>
    <mergeCell ref="B858:F858"/>
    <mergeCell ref="B907:F907"/>
  </mergeCells>
  <printOptions horizontalCentered="1"/>
  <pageMargins left="0.7" right="0.7" top="0.75" bottom="0.75" header="0.3" footer="0.3"/>
  <pageSetup scale="80" orientation="portrait" r:id="rId1"/>
  <rowBreaks count="17" manualBreakCount="17">
    <brk id="28" max="5" man="1"/>
    <brk id="109" max="5" man="1"/>
    <brk id="175" max="5" man="1"/>
    <brk id="229" max="5" man="1"/>
    <brk id="274" max="5" man="1"/>
    <brk id="319" max="5" man="1"/>
    <brk id="359" max="5" man="1"/>
    <brk id="404" max="5" man="1"/>
    <brk id="446" max="5" man="1"/>
    <brk id="497" max="5" man="1"/>
    <brk id="559" max="5" man="1"/>
    <brk id="614" max="5" man="1"/>
    <brk id="643" max="5" man="1"/>
    <brk id="687" max="5" man="1"/>
    <brk id="741" max="5" man="1"/>
    <brk id="807" max="5" man="1"/>
    <brk id="905" max="5" man="1"/>
  </rowBreaks>
  <colBreaks count="1" manualBreakCount="1">
    <brk id="6"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787"/>
  <sheetViews>
    <sheetView rightToLeft="1" view="pageBreakPreview" topLeftCell="A13" zoomScaleNormal="100" zoomScaleSheetLayoutView="100" workbookViewId="0">
      <selection activeCell="H31" sqref="H31"/>
    </sheetView>
  </sheetViews>
  <sheetFormatPr defaultColWidth="28.85546875" defaultRowHeight="14.25"/>
  <cols>
    <col min="1" max="1" width="47" style="1292" customWidth="1"/>
    <col min="2" max="2" width="12.42578125" style="1291" customWidth="1"/>
    <col min="3" max="3" width="11" style="1291" customWidth="1"/>
    <col min="4" max="4" width="12.42578125" style="1291" customWidth="1"/>
    <col min="5" max="5" width="12.42578125" style="1291" bestFit="1" customWidth="1"/>
    <col min="6" max="6" width="6.28515625" style="1292" customWidth="1"/>
    <col min="7" max="7" width="7.5703125" style="1292" bestFit="1" customWidth="1"/>
    <col min="8" max="13" width="28.85546875" style="1292"/>
    <col min="14" max="14" width="2.7109375" style="1292" bestFit="1" customWidth="1"/>
    <col min="15" max="16384" width="28.85546875" style="1292"/>
  </cols>
  <sheetData>
    <row r="1" spans="1:10" ht="18">
      <c r="A1" s="1290" t="s">
        <v>1338</v>
      </c>
    </row>
    <row r="2" spans="1:10" ht="263.25" customHeight="1">
      <c r="A2" s="2677" t="s">
        <v>1339</v>
      </c>
      <c r="B2" s="2677"/>
      <c r="C2" s="2677"/>
      <c r="D2" s="2677"/>
      <c r="E2" s="2677"/>
    </row>
    <row r="3" spans="1:10">
      <c r="A3" s="1293"/>
      <c r="B3" s="1294"/>
      <c r="C3" s="1294"/>
      <c r="D3" s="1294"/>
      <c r="E3" s="1294"/>
    </row>
    <row r="4" spans="1:10" ht="15" customHeight="1">
      <c r="A4" s="1295" t="s">
        <v>1175</v>
      </c>
      <c r="B4" s="1294"/>
      <c r="D4" s="1296">
        <v>2.3105556556272404</v>
      </c>
      <c r="E4" s="2678">
        <v>2011</v>
      </c>
      <c r="F4" s="1297"/>
      <c r="G4" s="1298"/>
      <c r="H4" s="1298"/>
      <c r="J4" s="1295"/>
    </row>
    <row r="5" spans="1:10">
      <c r="A5" s="1295" t="s">
        <v>1340</v>
      </c>
      <c r="B5" s="1294"/>
      <c r="D5" s="1296">
        <v>1.7253720701918516</v>
      </c>
      <c r="E5" s="2678"/>
      <c r="F5" s="1299"/>
      <c r="H5" s="1300">
        <v>1044734</v>
      </c>
      <c r="I5" s="1300">
        <f t="shared" ref="I5" si="0">SUM(I6:I43)</f>
        <v>494</v>
      </c>
      <c r="J5" s="1295"/>
    </row>
    <row r="6" spans="1:10">
      <c r="A6" s="1295" t="s">
        <v>1176</v>
      </c>
      <c r="B6" s="1294"/>
      <c r="D6" s="1296">
        <v>4.9530768585119453</v>
      </c>
      <c r="E6" s="2678"/>
      <c r="F6" s="1297"/>
      <c r="J6" s="1295"/>
    </row>
    <row r="7" spans="1:10">
      <c r="A7" s="1295" t="s">
        <v>1177</v>
      </c>
      <c r="B7" s="1294"/>
      <c r="D7" s="1301">
        <v>35</v>
      </c>
      <c r="E7" s="2678"/>
      <c r="F7" s="1299"/>
      <c r="J7" s="1295"/>
    </row>
    <row r="8" spans="1:10">
      <c r="A8" s="1295" t="s">
        <v>1341</v>
      </c>
      <c r="B8" s="1294"/>
      <c r="D8" s="1302">
        <v>3659</v>
      </c>
      <c r="E8" s="2678"/>
      <c r="F8" s="1297"/>
      <c r="J8" s="1295"/>
    </row>
    <row r="9" spans="1:10">
      <c r="A9" s="1295" t="s">
        <v>1178</v>
      </c>
      <c r="B9" s="1294"/>
      <c r="D9" s="1302">
        <v>494</v>
      </c>
      <c r="E9" s="2678"/>
      <c r="F9" s="1299"/>
      <c r="J9" s="1295"/>
    </row>
    <row r="10" spans="1:10">
      <c r="A10" s="1295" t="s">
        <v>1179</v>
      </c>
      <c r="B10" s="1294"/>
      <c r="D10" s="1303">
        <v>265</v>
      </c>
      <c r="E10" s="2678"/>
      <c r="F10" s="1297"/>
      <c r="J10" s="1295"/>
    </row>
    <row r="11" spans="1:10">
      <c r="A11" s="1295" t="s">
        <v>1180</v>
      </c>
      <c r="B11" s="1294"/>
      <c r="D11" s="1303">
        <v>427</v>
      </c>
      <c r="E11" s="2678"/>
      <c r="F11" s="1299"/>
      <c r="J11" s="1295"/>
    </row>
    <row r="12" spans="1:10">
      <c r="A12" s="1295" t="s">
        <v>1342</v>
      </c>
      <c r="B12" s="1294"/>
      <c r="D12" s="1303">
        <v>4900</v>
      </c>
      <c r="E12" s="2678"/>
      <c r="F12" s="1297"/>
      <c r="J12" s="1295"/>
    </row>
    <row r="13" spans="1:10">
      <c r="A13" s="1295" t="s">
        <v>1343</v>
      </c>
      <c r="B13" s="1294"/>
      <c r="D13" s="1302">
        <v>10504</v>
      </c>
      <c r="E13" s="2678"/>
      <c r="F13" s="1297"/>
      <c r="G13" s="1304"/>
      <c r="H13" s="1304"/>
      <c r="J13" s="1295"/>
    </row>
    <row r="14" spans="1:10">
      <c r="A14" s="1305"/>
      <c r="B14" s="1294"/>
      <c r="C14" s="1294"/>
    </row>
    <row r="15" spans="1:10">
      <c r="A15" s="976" t="s">
        <v>1344</v>
      </c>
      <c r="B15" s="1294"/>
      <c r="C15" s="1294"/>
    </row>
    <row r="16" spans="1:10">
      <c r="A16" s="1305"/>
      <c r="B16" s="1294"/>
      <c r="C16" s="1294"/>
      <c r="E16" s="1292"/>
    </row>
    <row r="17" spans="1:10">
      <c r="A17" s="1305"/>
      <c r="B17" s="1294"/>
      <c r="C17" s="1294"/>
      <c r="E17" s="1292"/>
    </row>
    <row r="18" spans="1:10">
      <c r="A18" s="1305"/>
      <c r="B18" s="1294"/>
      <c r="C18" s="1294"/>
      <c r="E18" s="1292"/>
      <c r="H18" s="1306"/>
      <c r="I18" s="1307"/>
    </row>
    <row r="19" spans="1:10">
      <c r="A19" s="1305"/>
      <c r="B19" s="1294"/>
      <c r="C19" s="1294"/>
      <c r="E19" s="1292"/>
      <c r="H19" s="1308" t="s">
        <v>1177</v>
      </c>
      <c r="I19" s="1308" t="s">
        <v>1178</v>
      </c>
      <c r="J19" s="1308" t="s">
        <v>1179</v>
      </c>
    </row>
    <row r="20" spans="1:10">
      <c r="A20" s="1309"/>
      <c r="B20" s="1310"/>
      <c r="C20" s="1310"/>
      <c r="D20" s="1311"/>
      <c r="E20" s="1292"/>
      <c r="G20" s="1306" t="s">
        <v>238</v>
      </c>
      <c r="H20" s="1312">
        <v>19</v>
      </c>
      <c r="I20" s="1312">
        <v>348</v>
      </c>
      <c r="J20" s="1312">
        <v>180</v>
      </c>
    </row>
    <row r="21" spans="1:10">
      <c r="A21" s="1305"/>
      <c r="B21" s="1294"/>
      <c r="C21" s="1294"/>
      <c r="E21" s="1292"/>
      <c r="G21" s="1306" t="s">
        <v>239</v>
      </c>
      <c r="H21" s="1292">
        <v>10</v>
      </c>
      <c r="I21" s="1292">
        <v>124</v>
      </c>
      <c r="J21" s="1292">
        <v>81</v>
      </c>
    </row>
    <row r="22" spans="1:10">
      <c r="A22" s="1305"/>
      <c r="B22" s="1294"/>
      <c r="C22" s="1294"/>
      <c r="E22" s="1292"/>
      <c r="G22" s="1306" t="s">
        <v>1345</v>
      </c>
      <c r="H22" s="1292">
        <v>6</v>
      </c>
      <c r="I22" s="1292">
        <v>22</v>
      </c>
      <c r="J22" s="1292">
        <v>4</v>
      </c>
    </row>
    <row r="23" spans="1:10">
      <c r="A23" s="1309"/>
      <c r="B23" s="1310"/>
      <c r="C23" s="1310"/>
      <c r="D23" s="1311"/>
      <c r="E23" s="1292"/>
      <c r="G23" s="1308"/>
      <c r="H23" s="1308"/>
    </row>
    <row r="24" spans="1:10">
      <c r="A24" s="1305"/>
      <c r="B24" s="1294"/>
      <c r="C24" s="1294"/>
      <c r="E24" s="1292"/>
      <c r="G24" s="1308"/>
      <c r="H24" s="1308"/>
    </row>
    <row r="25" spans="1:10">
      <c r="A25" s="1305"/>
      <c r="B25" s="1294"/>
      <c r="C25" s="1294"/>
      <c r="E25" s="1292"/>
      <c r="G25" s="1308"/>
      <c r="H25" s="1308"/>
    </row>
    <row r="26" spans="1:10">
      <c r="A26" s="1305"/>
      <c r="B26" s="1294"/>
      <c r="C26" s="1294"/>
      <c r="E26" s="1292"/>
      <c r="H26" s="1306"/>
    </row>
    <row r="27" spans="1:10">
      <c r="A27" s="1305"/>
      <c r="B27" s="1294"/>
      <c r="C27" s="1294"/>
      <c r="E27" s="1292"/>
      <c r="G27" s="1308"/>
      <c r="H27" s="1308"/>
    </row>
    <row r="28" spans="1:10" ht="14.25" customHeight="1">
      <c r="A28" s="1305"/>
      <c r="B28" s="1294"/>
      <c r="C28" s="1294"/>
      <c r="E28" s="1292"/>
      <c r="G28" s="1308"/>
      <c r="H28" s="1308"/>
    </row>
    <row r="29" spans="1:10" ht="14.25" customHeight="1">
      <c r="A29" s="1305"/>
      <c r="B29" s="1294"/>
      <c r="C29" s="1294"/>
      <c r="E29" s="1292"/>
      <c r="G29" s="1308"/>
      <c r="H29" s="1308"/>
    </row>
    <row r="30" spans="1:10" ht="49.5" customHeight="1">
      <c r="A30" s="1313" t="s">
        <v>1346</v>
      </c>
      <c r="B30" s="1294"/>
      <c r="C30" s="1294"/>
      <c r="E30" s="1292"/>
    </row>
    <row r="31" spans="1:10">
      <c r="A31" s="1305"/>
      <c r="B31" s="1310"/>
      <c r="C31" s="1310"/>
      <c r="D31" s="1311"/>
    </row>
    <row r="32" spans="1:10" ht="15">
      <c r="A32" s="1314" t="s">
        <v>1347</v>
      </c>
      <c r="B32" s="1315"/>
      <c r="C32" s="1315"/>
      <c r="D32" s="1311"/>
      <c r="I32" s="1307"/>
    </row>
    <row r="33" spans="1:9">
      <c r="A33" s="1316" t="s">
        <v>1348</v>
      </c>
      <c r="B33" s="1316">
        <v>2008</v>
      </c>
      <c r="C33" s="1316">
        <v>2009</v>
      </c>
      <c r="D33" s="1316">
        <v>2010</v>
      </c>
      <c r="E33" s="1316">
        <v>2011</v>
      </c>
      <c r="I33" s="1312"/>
    </row>
    <row r="34" spans="1:9">
      <c r="A34" s="1295" t="s">
        <v>1349</v>
      </c>
      <c r="B34" s="1059">
        <v>12</v>
      </c>
      <c r="C34" s="1302">
        <v>12</v>
      </c>
      <c r="D34" s="1302">
        <v>12</v>
      </c>
      <c r="E34" s="1302">
        <v>12</v>
      </c>
      <c r="I34" s="1312"/>
    </row>
    <row r="35" spans="1:9">
      <c r="A35" s="1295" t="s">
        <v>1350</v>
      </c>
      <c r="B35" s="1059">
        <v>51</v>
      </c>
      <c r="C35" s="1302">
        <v>59</v>
      </c>
      <c r="D35" s="1302">
        <v>48</v>
      </c>
      <c r="E35" s="1303" t="s">
        <v>644</v>
      </c>
      <c r="I35" s="1312"/>
    </row>
    <row r="36" spans="1:9">
      <c r="A36" s="1295" t="s">
        <v>1351</v>
      </c>
      <c r="B36" s="1302">
        <v>2596</v>
      </c>
      <c r="C36" s="1302">
        <f>88+125+2439</f>
        <v>2652</v>
      </c>
      <c r="D36" s="1302">
        <v>2582</v>
      </c>
      <c r="E36" s="1302">
        <v>2610</v>
      </c>
      <c r="I36" s="1307"/>
    </row>
    <row r="37" spans="1:9">
      <c r="A37" s="1295" t="s">
        <v>1352</v>
      </c>
      <c r="B37" s="1302">
        <v>106200</v>
      </c>
      <c r="C37" s="1301">
        <v>105100</v>
      </c>
      <c r="D37" s="1301">
        <v>105200</v>
      </c>
      <c r="E37" s="1301">
        <v>84000</v>
      </c>
      <c r="I37" s="1312"/>
    </row>
    <row r="38" spans="1:9">
      <c r="A38" s="1295" t="s">
        <v>1353</v>
      </c>
      <c r="B38" s="1302">
        <v>2786</v>
      </c>
      <c r="C38" s="1302">
        <v>1822</v>
      </c>
      <c r="D38" s="1302">
        <v>2026</v>
      </c>
      <c r="E38" s="1302">
        <v>1966</v>
      </c>
      <c r="I38" s="1312"/>
    </row>
    <row r="39" spans="1:9">
      <c r="A39" s="1295" t="s">
        <v>1354</v>
      </c>
      <c r="B39" s="1302">
        <v>1379800</v>
      </c>
      <c r="C39" s="1302">
        <v>1331900</v>
      </c>
      <c r="D39" s="1302">
        <v>1386700</v>
      </c>
      <c r="E39" s="1302">
        <v>2233400</v>
      </c>
      <c r="I39" s="1312"/>
    </row>
    <row r="40" spans="1:9">
      <c r="A40" s="1313" t="s">
        <v>1072</v>
      </c>
      <c r="B40" s="1317"/>
      <c r="C40" s="1317"/>
      <c r="D40" s="1294"/>
      <c r="E40" s="1294"/>
      <c r="G40" s="1295"/>
      <c r="H40" s="1295"/>
    </row>
    <row r="41" spans="1:9">
      <c r="A41" s="1318"/>
      <c r="B41" s="1317"/>
      <c r="C41" s="1317"/>
      <c r="D41" s="1294"/>
      <c r="E41" s="1294"/>
      <c r="G41" s="1295"/>
      <c r="H41" s="1295"/>
    </row>
    <row r="42" spans="1:9">
      <c r="A42" s="1314" t="s">
        <v>1355</v>
      </c>
      <c r="B42" s="1319"/>
      <c r="C42" s="1319"/>
      <c r="D42" s="1320"/>
      <c r="E42" s="1320"/>
    </row>
    <row r="43" spans="1:9">
      <c r="A43" s="1316" t="s">
        <v>1356</v>
      </c>
      <c r="B43" s="1316">
        <v>2008</v>
      </c>
      <c r="C43" s="1316">
        <v>2009</v>
      </c>
      <c r="D43" s="1316">
        <v>2010</v>
      </c>
      <c r="E43" s="1316">
        <v>2011</v>
      </c>
    </row>
    <row r="44" spans="1:9" ht="17.25" customHeight="1">
      <c r="A44" s="1321" t="s">
        <v>75</v>
      </c>
      <c r="B44" s="1322">
        <v>39</v>
      </c>
      <c r="C44" s="1322">
        <f>C45+C46+C47</f>
        <v>39</v>
      </c>
      <c r="D44" s="1322">
        <f>D45+D46+D47</f>
        <v>33</v>
      </c>
      <c r="E44" s="1322">
        <v>35</v>
      </c>
    </row>
    <row r="45" spans="1:9">
      <c r="A45" s="1323" t="s">
        <v>1203</v>
      </c>
      <c r="B45" s="1312">
        <v>12</v>
      </c>
      <c r="C45" s="1312">
        <f t="shared" ref="C45:D47" si="1">C49+C53+C57</f>
        <v>12</v>
      </c>
      <c r="D45" s="1312">
        <f t="shared" si="1"/>
        <v>12</v>
      </c>
      <c r="E45" s="1312">
        <v>12</v>
      </c>
    </row>
    <row r="46" spans="1:9">
      <c r="A46" s="1323" t="s">
        <v>1204</v>
      </c>
      <c r="B46" s="1312">
        <v>25</v>
      </c>
      <c r="C46" s="1312">
        <f t="shared" si="1"/>
        <v>25</v>
      </c>
      <c r="D46" s="1312">
        <f t="shared" si="1"/>
        <v>19</v>
      </c>
      <c r="E46" s="1312">
        <v>21</v>
      </c>
    </row>
    <row r="47" spans="1:9">
      <c r="A47" s="1323" t="s">
        <v>1357</v>
      </c>
      <c r="B47" s="1312">
        <v>2</v>
      </c>
      <c r="C47" s="1312">
        <f t="shared" si="1"/>
        <v>2</v>
      </c>
      <c r="D47" s="1312">
        <f t="shared" si="1"/>
        <v>2</v>
      </c>
      <c r="E47" s="1312">
        <v>2</v>
      </c>
    </row>
    <row r="48" spans="1:9">
      <c r="A48" s="1324" t="s">
        <v>238</v>
      </c>
      <c r="B48" s="1325">
        <v>24</v>
      </c>
      <c r="C48" s="1325">
        <f>C49+C50+C51</f>
        <v>23</v>
      </c>
      <c r="D48" s="1325">
        <f>D49+D50+D51</f>
        <v>18</v>
      </c>
      <c r="E48" s="1325">
        <v>19</v>
      </c>
    </row>
    <row r="49" spans="1:13">
      <c r="A49" s="1323" t="s">
        <v>1203</v>
      </c>
      <c r="B49" s="1312">
        <v>4</v>
      </c>
      <c r="C49" s="1312">
        <v>4</v>
      </c>
      <c r="D49" s="1312">
        <v>4</v>
      </c>
      <c r="E49" s="1312">
        <v>4</v>
      </c>
    </row>
    <row r="50" spans="1:13">
      <c r="A50" s="1323" t="s">
        <v>1204</v>
      </c>
      <c r="B50" s="1312">
        <v>19</v>
      </c>
      <c r="C50" s="1312">
        <v>18</v>
      </c>
      <c r="D50" s="1312">
        <v>13</v>
      </c>
      <c r="E50" s="1312">
        <v>14</v>
      </c>
    </row>
    <row r="51" spans="1:13">
      <c r="A51" s="1323" t="s">
        <v>1357</v>
      </c>
      <c r="B51" s="1312">
        <v>1</v>
      </c>
      <c r="C51" s="1312">
        <v>1</v>
      </c>
      <c r="D51" s="1312">
        <v>1</v>
      </c>
      <c r="E51" s="1312">
        <v>1</v>
      </c>
    </row>
    <row r="52" spans="1:13">
      <c r="A52" s="1324" t="s">
        <v>239</v>
      </c>
      <c r="B52" s="1325">
        <v>9</v>
      </c>
      <c r="C52" s="1325">
        <f>C53+C54+C55</f>
        <v>10</v>
      </c>
      <c r="D52" s="1325">
        <f>D53+D54+D55</f>
        <v>9</v>
      </c>
      <c r="E52" s="1325">
        <v>10</v>
      </c>
    </row>
    <row r="53" spans="1:13" ht="15">
      <c r="A53" s="1323" t="s">
        <v>1203</v>
      </c>
      <c r="B53" s="1312">
        <v>3</v>
      </c>
      <c r="C53" s="1312">
        <v>3</v>
      </c>
      <c r="D53" s="1312">
        <v>3</v>
      </c>
      <c r="E53" s="1312">
        <v>3</v>
      </c>
      <c r="I53" s="1326"/>
    </row>
    <row r="54" spans="1:13">
      <c r="A54" s="1323" t="s">
        <v>1204</v>
      </c>
      <c r="B54" s="1312">
        <v>5</v>
      </c>
      <c r="C54" s="1312">
        <v>6</v>
      </c>
      <c r="D54" s="1312">
        <v>5</v>
      </c>
      <c r="E54" s="1312">
        <v>6</v>
      </c>
    </row>
    <row r="55" spans="1:13">
      <c r="A55" s="1323" t="s">
        <v>1357</v>
      </c>
      <c r="B55" s="1312">
        <v>1</v>
      </c>
      <c r="C55" s="1312">
        <v>1</v>
      </c>
      <c r="D55" s="1312">
        <v>1</v>
      </c>
      <c r="E55" s="1312">
        <v>1</v>
      </c>
    </row>
    <row r="56" spans="1:13" ht="15">
      <c r="A56" s="1324" t="s">
        <v>1345</v>
      </c>
      <c r="B56" s="1325">
        <v>6</v>
      </c>
      <c r="C56" s="1325">
        <f>C57+C58+C59</f>
        <v>6</v>
      </c>
      <c r="D56" s="1325">
        <f>D57+D58+D59</f>
        <v>6</v>
      </c>
      <c r="E56" s="1325">
        <v>6</v>
      </c>
      <c r="I56" s="1326"/>
    </row>
    <row r="57" spans="1:13">
      <c r="A57" s="1323" t="s">
        <v>1203</v>
      </c>
      <c r="B57" s="1312">
        <v>5</v>
      </c>
      <c r="C57" s="1312">
        <v>5</v>
      </c>
      <c r="D57" s="1312">
        <v>5</v>
      </c>
      <c r="E57" s="1312">
        <v>5</v>
      </c>
    </row>
    <row r="58" spans="1:13">
      <c r="A58" s="1323" t="s">
        <v>1204</v>
      </c>
      <c r="B58" s="1312">
        <v>1</v>
      </c>
      <c r="C58" s="1312">
        <v>1</v>
      </c>
      <c r="D58" s="1312">
        <v>1</v>
      </c>
      <c r="E58" s="1312">
        <v>1</v>
      </c>
    </row>
    <row r="59" spans="1:13">
      <c r="A59" s="1323" t="s">
        <v>1357</v>
      </c>
      <c r="B59" s="1312">
        <v>0</v>
      </c>
      <c r="C59" s="1312">
        <v>0</v>
      </c>
      <c r="D59" s="1312">
        <v>0</v>
      </c>
      <c r="E59" s="1312">
        <v>0</v>
      </c>
    </row>
    <row r="60" spans="1:13" ht="15">
      <c r="A60" s="1313" t="s">
        <v>1072</v>
      </c>
      <c r="B60" s="1327"/>
      <c r="C60" s="1327"/>
      <c r="D60" s="1112"/>
      <c r="E60" s="1112"/>
      <c r="I60" s="1326"/>
    </row>
    <row r="61" spans="1:13">
      <c r="A61" s="1328"/>
      <c r="B61" s="1317"/>
      <c r="C61" s="1317"/>
      <c r="D61" s="1294"/>
      <c r="E61" s="1294"/>
    </row>
    <row r="62" spans="1:13">
      <c r="A62" s="1314" t="s">
        <v>1358</v>
      </c>
      <c r="B62" s="804"/>
      <c r="C62" s="804"/>
      <c r="D62" s="804"/>
      <c r="E62" s="804"/>
    </row>
    <row r="63" spans="1:13" s="1330" customFormat="1">
      <c r="A63" s="1329" t="s">
        <v>453</v>
      </c>
      <c r="B63" s="1329">
        <v>2008</v>
      </c>
      <c r="C63" s="1329">
        <v>2009</v>
      </c>
      <c r="D63" s="1329">
        <v>2010</v>
      </c>
      <c r="E63" s="1329">
        <v>2011</v>
      </c>
      <c r="I63" s="1331"/>
      <c r="J63" s="1331"/>
      <c r="K63" s="1331"/>
      <c r="L63" s="1331"/>
      <c r="M63" s="1331"/>
    </row>
    <row r="64" spans="1:13">
      <c r="A64" s="1306" t="s">
        <v>234</v>
      </c>
      <c r="B64" s="1307"/>
      <c r="C64" s="1307"/>
      <c r="D64" s="1322"/>
      <c r="E64" s="1322"/>
      <c r="I64" s="1331"/>
      <c r="J64" s="1331"/>
      <c r="K64" s="1331"/>
      <c r="L64" s="1331"/>
      <c r="M64" s="1331"/>
    </row>
    <row r="65" spans="1:14">
      <c r="A65" s="1308" t="s">
        <v>1177</v>
      </c>
      <c r="B65" s="1312">
        <v>39</v>
      </c>
      <c r="C65" s="1312">
        <f>C69+C73+C77</f>
        <v>39</v>
      </c>
      <c r="D65" s="1312" t="s">
        <v>1359</v>
      </c>
      <c r="E65" s="1312">
        <v>35</v>
      </c>
      <c r="I65" s="2676"/>
      <c r="J65" s="2676"/>
      <c r="K65" s="2676"/>
      <c r="L65" s="2676"/>
      <c r="M65" s="2676"/>
    </row>
    <row r="66" spans="1:14">
      <c r="A66" s="1308" t="s">
        <v>1178</v>
      </c>
      <c r="B66" s="1312">
        <v>386</v>
      </c>
      <c r="C66" s="1312">
        <f>C70+C74+C78</f>
        <v>360</v>
      </c>
      <c r="D66" s="1312">
        <f>D70+D74+D78</f>
        <v>435</v>
      </c>
      <c r="E66" s="1312">
        <v>494</v>
      </c>
      <c r="I66" s="2676"/>
      <c r="J66" s="2676"/>
      <c r="K66" s="2676"/>
      <c r="L66" s="2676"/>
      <c r="M66" s="2676"/>
    </row>
    <row r="67" spans="1:14">
      <c r="A67" s="1308" t="s">
        <v>1179</v>
      </c>
      <c r="B67" s="1312">
        <v>196</v>
      </c>
      <c r="C67" s="1312">
        <f>C71+C75+C79</f>
        <v>207</v>
      </c>
      <c r="D67" s="1312">
        <f>D71+D75+D79</f>
        <v>239</v>
      </c>
      <c r="E67" s="1312">
        <v>265</v>
      </c>
      <c r="I67" s="2676"/>
      <c r="J67" s="2676"/>
      <c r="K67" s="2676"/>
      <c r="L67" s="2676"/>
      <c r="M67" s="2676"/>
    </row>
    <row r="68" spans="1:14">
      <c r="A68" s="1306" t="s">
        <v>238</v>
      </c>
      <c r="B68" s="1307"/>
      <c r="C68" s="1307"/>
      <c r="D68" s="1307"/>
      <c r="E68" s="1307"/>
      <c r="I68" s="2676"/>
      <c r="J68" s="2676"/>
      <c r="K68" s="2676"/>
      <c r="L68" s="2676"/>
      <c r="M68" s="2676"/>
    </row>
    <row r="69" spans="1:14" s="1330" customFormat="1">
      <c r="A69" s="1308" t="s">
        <v>1177</v>
      </c>
      <c r="B69" s="1312">
        <v>24</v>
      </c>
      <c r="C69" s="1312">
        <v>23</v>
      </c>
      <c r="D69" s="1312">
        <v>18</v>
      </c>
      <c r="E69" s="1312">
        <v>19</v>
      </c>
      <c r="I69" s="2676"/>
      <c r="J69" s="2676"/>
      <c r="K69" s="2676"/>
      <c r="L69" s="2676"/>
      <c r="M69" s="2676"/>
    </row>
    <row r="70" spans="1:14" ht="15" customHeight="1">
      <c r="A70" s="1308" t="s">
        <v>1178</v>
      </c>
      <c r="B70" s="1312">
        <v>286</v>
      </c>
      <c r="C70" s="1312">
        <v>260</v>
      </c>
      <c r="D70" s="1312">
        <v>310</v>
      </c>
      <c r="E70" s="1312">
        <v>348</v>
      </c>
      <c r="G70" s="1332"/>
      <c r="H70" s="1332"/>
      <c r="I70" s="2676"/>
      <c r="J70" s="2676"/>
      <c r="K70" s="2676"/>
      <c r="L70" s="2676"/>
      <c r="M70" s="2676"/>
    </row>
    <row r="71" spans="1:14">
      <c r="A71" s="1308" t="s">
        <v>1179</v>
      </c>
      <c r="B71" s="1312">
        <v>125</v>
      </c>
      <c r="C71" s="1312">
        <v>134</v>
      </c>
      <c r="D71" s="1312">
        <v>168</v>
      </c>
      <c r="E71" s="1312">
        <v>180</v>
      </c>
      <c r="G71" s="1332"/>
      <c r="H71" s="1332"/>
      <c r="I71" s="2676"/>
      <c r="J71" s="2676"/>
      <c r="K71" s="2676"/>
      <c r="L71" s="2676"/>
      <c r="M71" s="2676"/>
    </row>
    <row r="72" spans="1:14">
      <c r="A72" s="1306" t="s">
        <v>239</v>
      </c>
      <c r="B72" s="1307"/>
      <c r="C72" s="1307"/>
      <c r="D72" s="1307"/>
      <c r="E72" s="1307"/>
      <c r="G72" s="1332"/>
      <c r="H72" s="1332"/>
      <c r="I72" s="2676"/>
      <c r="J72" s="2676"/>
      <c r="K72" s="2676"/>
      <c r="L72" s="2676"/>
      <c r="M72" s="2676"/>
    </row>
    <row r="73" spans="1:14">
      <c r="A73" s="1308" t="s">
        <v>1177</v>
      </c>
      <c r="B73" s="1312">
        <v>9</v>
      </c>
      <c r="C73" s="1312">
        <v>10</v>
      </c>
      <c r="D73" s="1312">
        <v>9</v>
      </c>
      <c r="E73" s="1312">
        <v>10</v>
      </c>
      <c r="G73" s="1332"/>
      <c r="H73" s="1332"/>
      <c r="I73" s="2676"/>
      <c r="J73" s="2676"/>
      <c r="K73" s="2676"/>
      <c r="L73" s="2676"/>
      <c r="M73" s="2676"/>
    </row>
    <row r="74" spans="1:14">
      <c r="A74" s="1308" t="s">
        <v>1178</v>
      </c>
      <c r="B74" s="1312">
        <v>95</v>
      </c>
      <c r="C74" s="1312">
        <v>95</v>
      </c>
      <c r="D74" s="1312">
        <v>110</v>
      </c>
      <c r="E74" s="1312">
        <v>124</v>
      </c>
      <c r="G74" s="1332"/>
      <c r="H74" s="1332"/>
      <c r="I74" s="2676"/>
      <c r="J74" s="2676"/>
      <c r="K74" s="2676"/>
      <c r="L74" s="2676"/>
      <c r="M74" s="2676"/>
    </row>
    <row r="75" spans="1:14">
      <c r="A75" s="1308" t="s">
        <v>1179</v>
      </c>
      <c r="B75" s="1312">
        <v>66</v>
      </c>
      <c r="C75" s="1312">
        <v>68</v>
      </c>
      <c r="D75" s="1312">
        <v>68</v>
      </c>
      <c r="E75" s="1312">
        <v>81</v>
      </c>
      <c r="G75" s="1332"/>
      <c r="H75" s="1332"/>
      <c r="I75" s="2676"/>
      <c r="J75" s="2676"/>
      <c r="K75" s="2676"/>
      <c r="L75" s="2676"/>
      <c r="M75" s="2676"/>
    </row>
    <row r="76" spans="1:14">
      <c r="A76" s="1306" t="s">
        <v>1345</v>
      </c>
      <c r="B76" s="1307"/>
      <c r="C76" s="1307"/>
      <c r="D76" s="1307"/>
      <c r="E76" s="1307"/>
      <c r="G76" s="1332"/>
      <c r="H76" s="1332"/>
      <c r="I76" s="2676"/>
      <c r="J76" s="2676"/>
      <c r="K76" s="2676"/>
      <c r="L76" s="2676"/>
      <c r="M76" s="2676"/>
    </row>
    <row r="77" spans="1:14">
      <c r="A77" s="1308" t="s">
        <v>1177</v>
      </c>
      <c r="B77" s="1312">
        <v>6</v>
      </c>
      <c r="C77" s="1312">
        <v>6</v>
      </c>
      <c r="D77" s="1312">
        <v>6</v>
      </c>
      <c r="E77" s="1312">
        <v>6</v>
      </c>
      <c r="G77" s="1332"/>
      <c r="H77" s="1332"/>
      <c r="I77" s="2676"/>
      <c r="J77" s="2676"/>
      <c r="K77" s="2676"/>
      <c r="L77" s="2676"/>
      <c r="M77" s="2676"/>
      <c r="N77" s="1333" t="s">
        <v>644</v>
      </c>
    </row>
    <row r="78" spans="1:14" ht="15" customHeight="1">
      <c r="A78" s="1308" t="s">
        <v>1178</v>
      </c>
      <c r="B78" s="1312">
        <v>5</v>
      </c>
      <c r="C78" s="1312">
        <v>5</v>
      </c>
      <c r="D78" s="1312">
        <v>15</v>
      </c>
      <c r="E78" s="1312">
        <v>22</v>
      </c>
      <c r="G78" s="1332"/>
      <c r="H78" s="1332"/>
      <c r="I78" s="2673"/>
      <c r="J78" s="2673"/>
      <c r="K78" s="2673"/>
      <c r="L78" s="2673"/>
      <c r="M78" s="1334"/>
    </row>
    <row r="79" spans="1:14" ht="19.5" customHeight="1">
      <c r="A79" s="1308" t="s">
        <v>1179</v>
      </c>
      <c r="B79" s="1312">
        <v>5</v>
      </c>
      <c r="C79" s="1312">
        <v>5</v>
      </c>
      <c r="D79" s="1312">
        <v>3</v>
      </c>
      <c r="E79" s="1312">
        <v>4</v>
      </c>
      <c r="G79" s="1335"/>
      <c r="H79" s="1335"/>
      <c r="I79" s="2676"/>
      <c r="J79" s="2676"/>
      <c r="K79" s="2676"/>
      <c r="L79" s="2676"/>
      <c r="M79" s="2676"/>
    </row>
    <row r="80" spans="1:14">
      <c r="A80" s="1313" t="s">
        <v>1072</v>
      </c>
      <c r="B80" s="1327"/>
      <c r="C80" s="1327"/>
      <c r="D80" s="1112"/>
      <c r="E80" s="1112"/>
      <c r="G80" s="1335"/>
      <c r="H80" s="1335"/>
      <c r="I80" s="2676"/>
      <c r="J80" s="2676"/>
      <c r="K80" s="2676"/>
      <c r="L80" s="2676"/>
      <c r="M80" s="2676"/>
    </row>
    <row r="81" spans="1:13">
      <c r="A81" s="2671" t="s">
        <v>1360</v>
      </c>
      <c r="B81" s="2671"/>
      <c r="C81" s="2671"/>
      <c r="D81" s="2671"/>
      <c r="E81" s="2671"/>
      <c r="G81" s="1335"/>
      <c r="H81" s="1335"/>
      <c r="I81" s="1336"/>
      <c r="J81" s="1336"/>
      <c r="K81" s="1336"/>
      <c r="L81" s="1336"/>
      <c r="M81" s="1336"/>
    </row>
    <row r="82" spans="1:13" ht="15" customHeight="1">
      <c r="A82" s="2671"/>
      <c r="B82" s="2671"/>
      <c r="C82" s="2671"/>
      <c r="D82" s="2671"/>
      <c r="E82" s="2671"/>
      <c r="G82" s="1335"/>
      <c r="H82" s="1335"/>
      <c r="I82" s="1336"/>
      <c r="J82" s="1336"/>
      <c r="K82" s="1336"/>
      <c r="L82" s="1336"/>
      <c r="M82" s="1336"/>
    </row>
    <row r="83" spans="1:13">
      <c r="A83" s="1337"/>
      <c r="B83" s="1338"/>
      <c r="C83" s="1338"/>
      <c r="D83" s="1339"/>
      <c r="E83" s="1339"/>
      <c r="G83" s="1335"/>
      <c r="H83" s="1335"/>
      <c r="I83" s="1336"/>
      <c r="J83" s="1336"/>
      <c r="K83" s="1336"/>
      <c r="L83" s="1336"/>
      <c r="M83" s="1336"/>
    </row>
    <row r="84" spans="1:13" ht="15" customHeight="1">
      <c r="A84" s="1314" t="s">
        <v>1361</v>
      </c>
      <c r="B84" s="1340"/>
      <c r="C84" s="1340"/>
      <c r="D84" s="1340"/>
      <c r="E84" s="1340"/>
      <c r="G84" s="1335"/>
      <c r="H84" s="1335"/>
      <c r="I84" s="1331"/>
      <c r="J84" s="1336"/>
      <c r="K84" s="1336"/>
      <c r="L84" s="1336"/>
      <c r="M84" s="1336"/>
    </row>
    <row r="85" spans="1:13" ht="15" customHeight="1">
      <c r="A85" s="2672" t="s">
        <v>1362</v>
      </c>
      <c r="B85" s="2672"/>
      <c r="C85" s="2672"/>
      <c r="D85" s="2672"/>
      <c r="E85" s="1316" t="s">
        <v>1363</v>
      </c>
      <c r="G85" s="1335"/>
      <c r="H85" s="1335"/>
      <c r="I85" s="2673"/>
      <c r="J85" s="2673"/>
      <c r="K85" s="2673"/>
      <c r="L85" s="2673"/>
      <c r="M85" s="1334"/>
    </row>
    <row r="86" spans="1:13" ht="15" customHeight="1">
      <c r="A86" s="1341" t="s">
        <v>1364</v>
      </c>
      <c r="B86" s="1338"/>
      <c r="C86" s="1338"/>
      <c r="D86" s="1338"/>
      <c r="E86" s="1342">
        <v>51.350920591389077</v>
      </c>
      <c r="F86" s="1343"/>
      <c r="G86"/>
      <c r="H86"/>
      <c r="I86" s="1344"/>
      <c r="J86" s="1344"/>
      <c r="K86" s="1344"/>
      <c r="L86" s="1344"/>
      <c r="M86" s="1344"/>
    </row>
    <row r="87" spans="1:13" ht="15" customHeight="1">
      <c r="A87" s="1341" t="s">
        <v>1365</v>
      </c>
      <c r="B87" s="1338"/>
      <c r="C87" s="1338"/>
      <c r="D87" s="1338"/>
      <c r="E87" s="1342">
        <v>22.68116878278985</v>
      </c>
      <c r="F87" s="1343"/>
      <c r="G87"/>
      <c r="H87"/>
      <c r="I87" s="1336"/>
      <c r="J87" s="1336"/>
      <c r="K87" s="1336"/>
      <c r="L87" s="1336"/>
      <c r="M87" s="1336"/>
    </row>
    <row r="88" spans="1:13" ht="15" customHeight="1">
      <c r="A88" s="1341" t="s">
        <v>1366</v>
      </c>
      <c r="B88" s="1338"/>
      <c r="C88" s="1338"/>
      <c r="D88" s="1338"/>
      <c r="E88" s="1342">
        <v>21.738084841717505</v>
      </c>
      <c r="F88" s="1343"/>
      <c r="G88"/>
      <c r="H88"/>
      <c r="I88" s="1336"/>
      <c r="J88" s="1336"/>
      <c r="K88" s="1336"/>
      <c r="L88" s="1336"/>
      <c r="M88" s="1336"/>
    </row>
    <row r="89" spans="1:13" ht="15" customHeight="1">
      <c r="A89" s="1341" t="s">
        <v>1367</v>
      </c>
      <c r="B89" s="1338"/>
      <c r="C89" s="1338"/>
      <c r="D89" s="1338"/>
      <c r="E89" s="1342">
        <v>5.8471204346485264</v>
      </c>
      <c r="F89" s="1343"/>
      <c r="G89"/>
      <c r="H89"/>
      <c r="I89" s="1336"/>
      <c r="J89" s="1336"/>
      <c r="K89" s="1336"/>
      <c r="L89" s="1336"/>
      <c r="M89" s="1336"/>
    </row>
    <row r="90" spans="1:13" ht="15" customHeight="1">
      <c r="A90" s="1341" t="s">
        <v>1368</v>
      </c>
      <c r="B90" s="1338"/>
      <c r="C90" s="1338"/>
      <c r="D90" s="1338"/>
      <c r="E90" s="1342">
        <v>5.5170410552732063</v>
      </c>
      <c r="F90" s="1343"/>
      <c r="G90"/>
      <c r="H90"/>
      <c r="I90" s="1336"/>
      <c r="J90" s="1336"/>
      <c r="K90" s="1336"/>
      <c r="L90" s="1336"/>
      <c r="M90" s="1336"/>
    </row>
    <row r="91" spans="1:13" ht="15" customHeight="1">
      <c r="A91" s="1341" t="s">
        <v>1369</v>
      </c>
      <c r="B91" s="1338"/>
      <c r="C91" s="1338"/>
      <c r="D91" s="1338"/>
      <c r="E91" s="1342">
        <v>4.7625739024153324</v>
      </c>
      <c r="F91" s="1343"/>
      <c r="G91"/>
      <c r="H91"/>
      <c r="I91" s="1336"/>
      <c r="J91" s="1336"/>
      <c r="K91" s="1336"/>
      <c r="L91" s="1336"/>
      <c r="M91" s="1336"/>
    </row>
    <row r="92" spans="1:13" ht="15">
      <c r="A92" s="1341" t="s">
        <v>1370</v>
      </c>
      <c r="B92" s="1338"/>
      <c r="C92" s="1338"/>
      <c r="D92" s="1338"/>
      <c r="E92" s="1342">
        <v>4.6211113112544808</v>
      </c>
      <c r="F92" s="1343"/>
      <c r="G92"/>
      <c r="H92"/>
      <c r="I92" s="1336"/>
      <c r="J92" s="1336"/>
      <c r="K92" s="1336"/>
      <c r="L92" s="1336"/>
      <c r="M92" s="1336"/>
    </row>
    <row r="93" spans="1:13" ht="15">
      <c r="A93" s="1341" t="s">
        <v>1371</v>
      </c>
      <c r="B93" s="1338"/>
      <c r="C93" s="1338"/>
      <c r="D93" s="1338"/>
      <c r="E93" s="1342">
        <v>4.1024151436646923</v>
      </c>
      <c r="F93" s="1343"/>
      <c r="G93"/>
      <c r="H93"/>
      <c r="I93" s="1336"/>
      <c r="J93" s="1336"/>
      <c r="K93" s="1336"/>
      <c r="L93" s="1336"/>
      <c r="M93" s="1336"/>
    </row>
    <row r="94" spans="1:13" ht="15">
      <c r="A94" s="1341" t="s">
        <v>1372</v>
      </c>
      <c r="B94" s="1338"/>
      <c r="C94" s="1338"/>
      <c r="D94" s="1338"/>
      <c r="E94" s="1342">
        <v>3.8194899613429891</v>
      </c>
      <c r="F94" s="1343"/>
      <c r="G94"/>
      <c r="H94"/>
      <c r="I94" s="1336"/>
      <c r="J94" s="1336"/>
      <c r="K94" s="1336"/>
      <c r="L94" s="1336"/>
      <c r="M94" s="1336"/>
    </row>
    <row r="95" spans="1:13" ht="15">
      <c r="A95" s="1341" t="s">
        <v>1373</v>
      </c>
      <c r="B95" s="1338"/>
      <c r="C95" s="1338"/>
      <c r="D95" s="1338"/>
      <c r="E95" s="1342">
        <v>3.3951021878604348</v>
      </c>
      <c r="F95" s="1343"/>
      <c r="G95"/>
      <c r="H95"/>
      <c r="I95" s="1336"/>
      <c r="J95" s="1336"/>
      <c r="K95" s="1336"/>
      <c r="L95" s="1336"/>
      <c r="M95" s="1336"/>
    </row>
    <row r="96" spans="1:13" ht="15">
      <c r="A96" s="1341" t="s">
        <v>1374</v>
      </c>
      <c r="B96" s="1338"/>
      <c r="C96" s="1338"/>
      <c r="D96" s="1338"/>
      <c r="E96" s="1342">
        <v>2.9235602173242632</v>
      </c>
      <c r="F96" s="1343"/>
      <c r="G96"/>
      <c r="H96"/>
      <c r="I96" s="1336"/>
      <c r="J96" s="1336"/>
      <c r="K96" s="1336"/>
      <c r="L96" s="1336"/>
      <c r="M96" s="1336"/>
    </row>
    <row r="97" spans="1:13" ht="15" customHeight="1">
      <c r="A97" s="1341" t="s">
        <v>1375</v>
      </c>
      <c r="B97" s="1338"/>
      <c r="C97" s="1338"/>
      <c r="D97" s="1338"/>
      <c r="E97" s="1342">
        <v>1.9804762762519206</v>
      </c>
      <c r="F97" s="1343"/>
      <c r="G97"/>
      <c r="H97"/>
      <c r="I97" s="1336"/>
      <c r="J97" s="1336"/>
      <c r="K97" s="1336"/>
      <c r="L97" s="1336"/>
      <c r="M97" s="1336"/>
    </row>
    <row r="98" spans="1:13" ht="15" customHeight="1">
      <c r="A98" s="1341" t="s">
        <v>1376</v>
      </c>
      <c r="B98" s="1338"/>
      <c r="C98" s="1338"/>
      <c r="D98" s="1338"/>
      <c r="E98" s="1342">
        <v>1.6975510939302174</v>
      </c>
      <c r="F98" s="1343"/>
      <c r="G98"/>
      <c r="H98"/>
      <c r="I98" s="1336"/>
      <c r="J98" s="1336"/>
      <c r="K98" s="1336"/>
      <c r="L98" s="1336"/>
      <c r="M98" s="1336"/>
    </row>
    <row r="99" spans="1:13" ht="15" customHeight="1">
      <c r="A99" s="1341" t="s">
        <v>1377</v>
      </c>
      <c r="B99" s="1338"/>
      <c r="C99" s="1338"/>
      <c r="D99" s="1338"/>
      <c r="E99" s="1342">
        <v>0.8016213499114917</v>
      </c>
      <c r="F99" s="1343"/>
      <c r="G99"/>
      <c r="H99"/>
      <c r="I99" s="1336"/>
      <c r="J99" s="1336"/>
      <c r="K99" s="1336"/>
      <c r="L99" s="1336"/>
      <c r="M99" s="1336"/>
    </row>
    <row r="100" spans="1:13" ht="15" customHeight="1">
      <c r="A100" s="1341" t="s">
        <v>1378</v>
      </c>
      <c r="B100" s="1338"/>
      <c r="C100" s="1338"/>
      <c r="D100" s="1338"/>
      <c r="E100" s="1342">
        <v>0.66015875875064012</v>
      </c>
      <c r="F100" s="1343"/>
      <c r="G100"/>
      <c r="H100"/>
      <c r="I100" s="1336"/>
      <c r="J100" s="1336"/>
      <c r="K100" s="1336"/>
      <c r="L100" s="1336"/>
      <c r="M100" s="1336"/>
    </row>
    <row r="101" spans="1:13" ht="15">
      <c r="A101" s="1341" t="s">
        <v>1379</v>
      </c>
      <c r="B101" s="1338"/>
      <c r="C101" s="1338"/>
      <c r="D101" s="1338"/>
      <c r="E101" s="1342">
        <v>9.4308394107234308E-2</v>
      </c>
      <c r="F101" s="1343"/>
      <c r="G101"/>
      <c r="H101"/>
      <c r="I101" s="1336"/>
      <c r="J101" s="1336"/>
      <c r="K101" s="1336"/>
      <c r="L101" s="1336"/>
      <c r="M101" s="1336"/>
    </row>
    <row r="102" spans="1:13" ht="15">
      <c r="A102" s="1341" t="s">
        <v>1380</v>
      </c>
      <c r="B102" s="1338"/>
      <c r="C102" s="1338"/>
      <c r="D102" s="1338"/>
      <c r="E102" s="1342">
        <v>9.4308394107234308E-2</v>
      </c>
      <c r="F102" s="1343"/>
      <c r="G102"/>
      <c r="H102"/>
      <c r="I102" s="1336"/>
      <c r="J102" s="1336"/>
      <c r="K102" s="1336"/>
      <c r="L102" s="1336"/>
      <c r="M102" s="1336"/>
    </row>
    <row r="103" spans="1:13" ht="15">
      <c r="A103" s="1341" t="s">
        <v>1381</v>
      </c>
      <c r="B103" s="1338"/>
      <c r="C103" s="1338"/>
      <c r="D103" s="1338"/>
      <c r="E103" s="1342">
        <v>4.7154197053617154E-2</v>
      </c>
      <c r="F103" s="1343"/>
      <c r="G103"/>
      <c r="H103"/>
      <c r="I103" s="1336"/>
      <c r="J103" s="1336"/>
      <c r="K103" s="1336"/>
      <c r="L103" s="1336"/>
      <c r="M103" s="1336"/>
    </row>
    <row r="104" spans="1:13" ht="15" customHeight="1">
      <c r="A104" s="1341" t="s">
        <v>1382</v>
      </c>
      <c r="B104" s="1338"/>
      <c r="C104" s="1338"/>
      <c r="D104" s="1338"/>
      <c r="E104" s="1342">
        <v>4.7154197053617154E-2</v>
      </c>
      <c r="F104" s="1343"/>
      <c r="G104"/>
      <c r="H104"/>
      <c r="I104" s="1336"/>
      <c r="J104" s="1336"/>
      <c r="K104" s="1336"/>
      <c r="L104" s="1336"/>
      <c r="M104" s="1336"/>
    </row>
    <row r="105" spans="1:13" ht="15">
      <c r="A105" s="1341" t="s">
        <v>1383</v>
      </c>
      <c r="B105" s="1338"/>
      <c r="C105" s="1338"/>
      <c r="D105" s="1338"/>
      <c r="E105" s="1342">
        <v>4.7154197053617154E-2</v>
      </c>
      <c r="F105" s="1343"/>
      <c r="G105"/>
      <c r="H105"/>
      <c r="I105" s="1336"/>
      <c r="J105" s="1336"/>
      <c r="K105" s="1336"/>
      <c r="L105" s="1336"/>
      <c r="M105" s="1336"/>
    </row>
    <row r="106" spans="1:13">
      <c r="A106" s="1341" t="s">
        <v>1384</v>
      </c>
      <c r="B106" s="1338"/>
      <c r="C106" s="1338"/>
      <c r="D106" s="1338"/>
      <c r="E106" s="1342">
        <v>0.66015875875064012</v>
      </c>
      <c r="F106" s="1343"/>
      <c r="G106" s="1335"/>
      <c r="H106" s="1335"/>
      <c r="I106" s="1336"/>
      <c r="J106" s="1336"/>
      <c r="K106" s="1336"/>
      <c r="L106" s="1336"/>
      <c r="M106" s="1336"/>
    </row>
    <row r="107" spans="1:13">
      <c r="A107" s="1313" t="s">
        <v>1385</v>
      </c>
      <c r="B107" s="1317"/>
      <c r="C107" s="1317"/>
      <c r="D107" s="1317"/>
      <c r="E107" s="1317"/>
      <c r="F107" s="1343"/>
      <c r="G107" s="1335"/>
      <c r="H107" s="1335"/>
      <c r="I107" s="1336"/>
      <c r="J107" s="1336"/>
      <c r="K107" s="1336"/>
      <c r="L107" s="1336"/>
      <c r="M107" s="1336"/>
    </row>
    <row r="108" spans="1:13">
      <c r="A108" s="1313"/>
      <c r="B108" s="1317"/>
      <c r="C108" s="1317"/>
      <c r="D108" s="1317"/>
      <c r="E108" s="1317"/>
      <c r="F108" s="1343"/>
      <c r="G108" s="1335"/>
      <c r="H108" s="1335"/>
      <c r="I108" s="1336"/>
      <c r="J108" s="1336"/>
      <c r="K108" s="1336"/>
      <c r="L108" s="1336"/>
      <c r="M108" s="1336"/>
    </row>
    <row r="109" spans="1:13">
      <c r="A109" s="1314" t="s">
        <v>1386</v>
      </c>
      <c r="B109" s="916"/>
      <c r="C109" s="916"/>
      <c r="D109" s="916"/>
      <c r="E109" s="916"/>
    </row>
    <row r="110" spans="1:13" ht="15.75" customHeight="1">
      <c r="A110" s="1329" t="s">
        <v>236</v>
      </c>
      <c r="B110" s="1329">
        <v>2008</v>
      </c>
      <c r="C110" s="1329">
        <v>2009</v>
      </c>
      <c r="D110" s="1329">
        <v>2010</v>
      </c>
      <c r="E110" s="1329">
        <v>2011</v>
      </c>
    </row>
    <row r="111" spans="1:13">
      <c r="A111" s="1345" t="s">
        <v>75</v>
      </c>
      <c r="B111" s="1346"/>
      <c r="C111" s="1347"/>
      <c r="D111" s="1347"/>
      <c r="E111" s="1347"/>
    </row>
    <row r="112" spans="1:13">
      <c r="A112" s="1348" t="s">
        <v>1342</v>
      </c>
      <c r="B112" s="1349">
        <v>312</v>
      </c>
      <c r="C112" s="1185">
        <v>236.87868462356448</v>
      </c>
      <c r="D112" s="1185">
        <v>241.75936989081947</v>
      </c>
      <c r="E112" s="1185">
        <v>231</v>
      </c>
    </row>
    <row r="113" spans="1:8">
      <c r="A113" s="1348" t="s">
        <v>1387</v>
      </c>
      <c r="B113" s="1349">
        <v>406</v>
      </c>
      <c r="C113" s="1185">
        <v>445.72827598915228</v>
      </c>
      <c r="D113" s="1185">
        <v>417.80613409132371</v>
      </c>
      <c r="E113" s="1185">
        <v>495</v>
      </c>
    </row>
    <row r="114" spans="1:8">
      <c r="A114" s="1348" t="s">
        <v>1388</v>
      </c>
      <c r="B114" s="1349">
        <v>49</v>
      </c>
      <c r="C114" s="1185">
        <v>44.616623057130823</v>
      </c>
      <c r="D114" s="1185">
        <v>44.672374634019413</v>
      </c>
      <c r="E114" s="1185">
        <v>41</v>
      </c>
    </row>
    <row r="115" spans="1:8">
      <c r="A115" s="1306" t="s">
        <v>1389</v>
      </c>
      <c r="B115" s="1346"/>
      <c r="C115" s="1347"/>
      <c r="D115" s="1347"/>
      <c r="E115" s="1347"/>
      <c r="G115" s="1347"/>
      <c r="H115" s="1347"/>
    </row>
    <row r="116" spans="1:8">
      <c r="A116" s="1348" t="s">
        <v>1342</v>
      </c>
      <c r="B116" s="1349" t="s">
        <v>644</v>
      </c>
      <c r="C116" s="1185">
        <v>294.39794309976878</v>
      </c>
      <c r="D116" s="1185">
        <v>258.25535127839345</v>
      </c>
      <c r="E116" s="1185">
        <v>242</v>
      </c>
    </row>
    <row r="117" spans="1:8">
      <c r="A117" s="1348" t="s">
        <v>1387</v>
      </c>
      <c r="B117" s="1349" t="s">
        <v>644</v>
      </c>
      <c r="C117" s="1185">
        <v>497.51580227151038</v>
      </c>
      <c r="D117" s="1185">
        <v>432.58157630102801</v>
      </c>
      <c r="E117" s="1185">
        <v>532</v>
      </c>
    </row>
    <row r="118" spans="1:8">
      <c r="A118" s="1348" t="s">
        <v>1388</v>
      </c>
      <c r="B118" s="1349" t="s">
        <v>644</v>
      </c>
      <c r="C118" s="1185">
        <v>56.55824165799099</v>
      </c>
      <c r="D118" s="1185">
        <v>49.922992372736971</v>
      </c>
      <c r="E118" s="1185">
        <v>45</v>
      </c>
    </row>
    <row r="119" spans="1:8">
      <c r="A119" s="1306" t="s">
        <v>1390</v>
      </c>
      <c r="B119" s="1346"/>
      <c r="C119" s="1347"/>
      <c r="D119" s="1347"/>
      <c r="E119" s="1347"/>
      <c r="G119" s="1347"/>
      <c r="H119" s="1347"/>
    </row>
    <row r="120" spans="1:8">
      <c r="A120" s="1348" t="s">
        <v>1342</v>
      </c>
      <c r="B120" s="1349" t="s">
        <v>644</v>
      </c>
      <c r="C120" s="1185">
        <v>221.79667152212915</v>
      </c>
      <c r="D120" s="1185">
        <v>251.152280538734</v>
      </c>
      <c r="E120" s="1185">
        <v>249</v>
      </c>
    </row>
    <row r="121" spans="1:8">
      <c r="A121" s="1348" t="s">
        <v>1387</v>
      </c>
      <c r="B121" s="1349" t="s">
        <v>644</v>
      </c>
      <c r="C121" s="1185">
        <v>515.2030886491342</v>
      </c>
      <c r="D121" s="1185">
        <v>44.876905288611297</v>
      </c>
      <c r="E121" s="1185">
        <v>518</v>
      </c>
    </row>
    <row r="122" spans="1:8">
      <c r="A122" s="1348" t="s">
        <v>1388</v>
      </c>
      <c r="B122" s="1349" t="s">
        <v>644</v>
      </c>
      <c r="C122" s="1185">
        <v>41.417528539036333</v>
      </c>
      <c r="D122" s="1185">
        <v>448.59306502223603</v>
      </c>
      <c r="E122" s="1185">
        <v>42</v>
      </c>
    </row>
    <row r="123" spans="1:8">
      <c r="A123" s="1306" t="s">
        <v>1345</v>
      </c>
      <c r="B123" s="1346"/>
      <c r="C123" s="1350"/>
      <c r="D123" s="1350"/>
      <c r="E123" s="1350"/>
      <c r="G123" s="1350"/>
      <c r="H123" s="1350"/>
    </row>
    <row r="124" spans="1:8">
      <c r="A124" s="1348" t="s">
        <v>1342</v>
      </c>
      <c r="B124" s="1349" t="s">
        <v>644</v>
      </c>
      <c r="C124" s="1185">
        <v>115.72974424978467</v>
      </c>
      <c r="D124" s="1185">
        <v>117.73202607912781</v>
      </c>
      <c r="E124" s="1185">
        <v>118</v>
      </c>
    </row>
    <row r="125" spans="1:8">
      <c r="A125" s="1348" t="s">
        <v>1387</v>
      </c>
      <c r="B125" s="1349" t="s">
        <v>644</v>
      </c>
      <c r="C125" s="1185">
        <v>259.77634081600604</v>
      </c>
      <c r="D125" s="1185">
        <v>243.87348259247901</v>
      </c>
      <c r="E125" s="1185">
        <v>222</v>
      </c>
    </row>
    <row r="126" spans="1:8" s="1330" customFormat="1">
      <c r="A126" s="1348" t="s">
        <v>1388</v>
      </c>
      <c r="B126" s="1349" t="s">
        <v>644</v>
      </c>
      <c r="C126" s="1185">
        <v>16.005177396246818</v>
      </c>
      <c r="D126" s="1185">
        <v>12.861481840576987</v>
      </c>
      <c r="E126" s="1185">
        <v>14</v>
      </c>
    </row>
    <row r="127" spans="1:8">
      <c r="A127" s="1328" t="s">
        <v>1391</v>
      </c>
      <c r="B127" s="1112"/>
      <c r="C127" s="1112"/>
      <c r="D127" s="1112"/>
      <c r="E127" s="1112"/>
    </row>
    <row r="128" spans="1:8">
      <c r="A128" s="1305"/>
    </row>
    <row r="129" spans="1:5" ht="15">
      <c r="A129" s="1314" t="s">
        <v>1392</v>
      </c>
      <c r="B129" s="1351"/>
      <c r="C129" s="1351"/>
      <c r="D129" s="1351"/>
    </row>
    <row r="130" spans="1:5">
      <c r="A130" s="1164" t="s">
        <v>1393</v>
      </c>
      <c r="B130" s="1164">
        <v>2005</v>
      </c>
      <c r="C130" s="1316">
        <v>2009</v>
      </c>
      <c r="D130" s="1164">
        <v>2010</v>
      </c>
      <c r="E130" s="1164">
        <v>2011</v>
      </c>
    </row>
    <row r="131" spans="1:5">
      <c r="A131" s="1352" t="s">
        <v>234</v>
      </c>
      <c r="B131" s="1353">
        <v>12345</v>
      </c>
      <c r="C131" s="1354">
        <v>13355</v>
      </c>
      <c r="D131" s="1353">
        <v>14322</v>
      </c>
      <c r="E131" s="1353">
        <v>20295</v>
      </c>
    </row>
    <row r="132" spans="1:5">
      <c r="A132" s="1355" t="s">
        <v>1394</v>
      </c>
      <c r="B132" s="1356">
        <v>6307</v>
      </c>
      <c r="C132" s="1356">
        <v>7219</v>
      </c>
      <c r="D132" s="1356">
        <v>7429</v>
      </c>
      <c r="E132" s="1356">
        <v>11768</v>
      </c>
    </row>
    <row r="133" spans="1:5">
      <c r="A133" s="1355" t="s">
        <v>1395</v>
      </c>
      <c r="B133" s="1356">
        <v>570</v>
      </c>
      <c r="C133" s="1356">
        <v>1393</v>
      </c>
      <c r="D133" s="1356">
        <v>1415</v>
      </c>
      <c r="E133" s="1356">
        <v>2731</v>
      </c>
    </row>
    <row r="134" spans="1:5">
      <c r="A134" s="1355" t="s">
        <v>1396</v>
      </c>
      <c r="B134" s="1356">
        <v>384</v>
      </c>
      <c r="C134" s="1356">
        <v>518</v>
      </c>
      <c r="D134" s="1356">
        <v>711</v>
      </c>
      <c r="E134" s="1356">
        <v>673</v>
      </c>
    </row>
    <row r="135" spans="1:5">
      <c r="A135" s="1355" t="s">
        <v>1397</v>
      </c>
      <c r="B135" s="1356">
        <v>191</v>
      </c>
      <c r="C135" s="1356">
        <v>479</v>
      </c>
      <c r="D135" s="1356">
        <v>668</v>
      </c>
      <c r="E135" s="1356">
        <v>580</v>
      </c>
    </row>
    <row r="136" spans="1:5">
      <c r="A136" s="1355" t="s">
        <v>1398</v>
      </c>
      <c r="B136" s="1356">
        <v>42</v>
      </c>
      <c r="C136" s="1356">
        <v>495</v>
      </c>
      <c r="D136" s="1356">
        <v>654</v>
      </c>
      <c r="E136" s="1356">
        <v>585</v>
      </c>
    </row>
    <row r="137" spans="1:5">
      <c r="A137" s="1355" t="s">
        <v>1399</v>
      </c>
      <c r="B137" s="1356">
        <v>111</v>
      </c>
      <c r="C137" s="1356">
        <v>309</v>
      </c>
      <c r="D137" s="1356">
        <v>471</v>
      </c>
      <c r="E137" s="1356">
        <v>667</v>
      </c>
    </row>
    <row r="138" spans="1:5">
      <c r="A138" s="1355" t="s">
        <v>1400</v>
      </c>
      <c r="B138" s="1356">
        <v>239</v>
      </c>
      <c r="C138" s="1356">
        <v>192</v>
      </c>
      <c r="D138" s="1356">
        <v>450</v>
      </c>
      <c r="E138" s="1356">
        <v>383</v>
      </c>
    </row>
    <row r="139" spans="1:5">
      <c r="A139" s="1355" t="s">
        <v>1401</v>
      </c>
      <c r="B139" s="1356">
        <v>45</v>
      </c>
      <c r="C139" s="1356">
        <v>133</v>
      </c>
      <c r="D139" s="1356">
        <v>335</v>
      </c>
      <c r="E139" s="1356">
        <v>394</v>
      </c>
    </row>
    <row r="140" spans="1:5">
      <c r="A140" s="1355" t="s">
        <v>1402</v>
      </c>
      <c r="B140" s="1356">
        <v>51</v>
      </c>
      <c r="C140" s="1356">
        <v>65</v>
      </c>
      <c r="D140" s="1356">
        <v>318</v>
      </c>
      <c r="E140" s="1356">
        <v>243</v>
      </c>
    </row>
    <row r="141" spans="1:5">
      <c r="A141" s="1355" t="s">
        <v>1403</v>
      </c>
      <c r="B141" s="1356">
        <v>53</v>
      </c>
      <c r="C141" s="1356">
        <v>0</v>
      </c>
      <c r="D141" s="1356">
        <v>248</v>
      </c>
      <c r="E141" s="1356">
        <v>282</v>
      </c>
    </row>
    <row r="142" spans="1:5">
      <c r="A142" s="1355" t="s">
        <v>1404</v>
      </c>
      <c r="B142" s="1356">
        <v>117</v>
      </c>
      <c r="C142" s="1356">
        <v>200</v>
      </c>
      <c r="D142" s="1356">
        <v>221</v>
      </c>
      <c r="E142" s="1356">
        <v>194</v>
      </c>
    </row>
    <row r="143" spans="1:5">
      <c r="A143" s="1355" t="s">
        <v>1405</v>
      </c>
      <c r="B143" s="1356">
        <v>186</v>
      </c>
      <c r="C143" s="1356">
        <v>181</v>
      </c>
      <c r="D143" s="1356">
        <v>193</v>
      </c>
      <c r="E143" s="1356">
        <v>138</v>
      </c>
    </row>
    <row r="144" spans="1:5">
      <c r="A144" s="1355" t="s">
        <v>1406</v>
      </c>
      <c r="B144" s="1356">
        <v>0</v>
      </c>
      <c r="C144" s="1356">
        <v>79</v>
      </c>
      <c r="D144" s="1356">
        <v>175</v>
      </c>
      <c r="E144" s="1356">
        <v>183</v>
      </c>
    </row>
    <row r="145" spans="1:5">
      <c r="A145" s="1355" t="s">
        <v>1407</v>
      </c>
      <c r="B145" s="1356">
        <v>71</v>
      </c>
      <c r="C145" s="1356">
        <v>175</v>
      </c>
      <c r="D145" s="1356">
        <v>105</v>
      </c>
      <c r="E145" s="1356">
        <v>239</v>
      </c>
    </row>
    <row r="146" spans="1:5">
      <c r="A146" s="1355" t="s">
        <v>1408</v>
      </c>
      <c r="B146" s="1356">
        <v>0</v>
      </c>
      <c r="C146" s="1356">
        <v>0</v>
      </c>
      <c r="D146" s="1356">
        <v>90</v>
      </c>
      <c r="E146" s="1356">
        <v>0</v>
      </c>
    </row>
    <row r="147" spans="1:5">
      <c r="A147" s="1355" t="s">
        <v>1409</v>
      </c>
      <c r="B147" s="1356">
        <v>10</v>
      </c>
      <c r="C147" s="1356">
        <v>40</v>
      </c>
      <c r="D147" s="1356">
        <v>73</v>
      </c>
      <c r="E147" s="1356">
        <v>39</v>
      </c>
    </row>
    <row r="148" spans="1:5">
      <c r="A148" s="1355" t="s">
        <v>1410</v>
      </c>
      <c r="B148" s="1356">
        <v>335</v>
      </c>
      <c r="C148" s="1356">
        <v>145</v>
      </c>
      <c r="D148" s="1356">
        <v>62</v>
      </c>
      <c r="E148" s="1356">
        <v>99</v>
      </c>
    </row>
    <row r="149" spans="1:5">
      <c r="A149" s="1355" t="s">
        <v>1411</v>
      </c>
      <c r="B149" s="1356">
        <v>25</v>
      </c>
      <c r="C149" s="1356">
        <v>27</v>
      </c>
      <c r="D149" s="1356">
        <v>62</v>
      </c>
      <c r="E149" s="1356">
        <v>42</v>
      </c>
    </row>
    <row r="150" spans="1:5">
      <c r="A150" s="1355" t="s">
        <v>1412</v>
      </c>
      <c r="B150" s="1356">
        <v>863</v>
      </c>
      <c r="C150" s="1356">
        <v>36</v>
      </c>
      <c r="D150" s="1356">
        <v>55</v>
      </c>
      <c r="E150" s="1356">
        <v>82</v>
      </c>
    </row>
    <row r="151" spans="1:5">
      <c r="A151" s="1355" t="s">
        <v>1413</v>
      </c>
      <c r="B151" s="1356">
        <v>28</v>
      </c>
      <c r="C151" s="1356">
        <v>45</v>
      </c>
      <c r="D151" s="1356">
        <v>52</v>
      </c>
      <c r="E151" s="1356">
        <v>75</v>
      </c>
    </row>
    <row r="152" spans="1:5">
      <c r="A152" s="1355" t="s">
        <v>1414</v>
      </c>
      <c r="B152" s="1356">
        <v>32</v>
      </c>
      <c r="C152" s="1356">
        <v>52</v>
      </c>
      <c r="D152" s="1356">
        <v>51</v>
      </c>
      <c r="E152" s="1356">
        <v>0</v>
      </c>
    </row>
    <row r="153" spans="1:5">
      <c r="A153" s="1355" t="s">
        <v>1415</v>
      </c>
      <c r="B153" s="1356">
        <v>18</v>
      </c>
      <c r="C153" s="1356">
        <v>34</v>
      </c>
      <c r="D153" s="1356">
        <v>50</v>
      </c>
      <c r="E153" s="1356">
        <v>49</v>
      </c>
    </row>
    <row r="154" spans="1:5">
      <c r="A154" s="1355" t="s">
        <v>1416</v>
      </c>
      <c r="B154" s="1356">
        <v>76</v>
      </c>
      <c r="C154" s="1356">
        <v>0</v>
      </c>
      <c r="D154" s="1356">
        <v>36</v>
      </c>
      <c r="E154" s="1356">
        <v>37</v>
      </c>
    </row>
    <row r="155" spans="1:5">
      <c r="A155" s="1355" t="s">
        <v>1417</v>
      </c>
      <c r="B155" s="1356">
        <v>0</v>
      </c>
      <c r="C155" s="1356">
        <v>12</v>
      </c>
      <c r="D155" s="1356">
        <v>26</v>
      </c>
      <c r="E155" s="1356">
        <v>1</v>
      </c>
    </row>
    <row r="156" spans="1:5">
      <c r="A156" s="1355" t="s">
        <v>1418</v>
      </c>
      <c r="B156" s="1356">
        <v>23</v>
      </c>
      <c r="C156" s="1356">
        <v>48</v>
      </c>
      <c r="D156" s="1356">
        <v>22</v>
      </c>
      <c r="E156" s="1356">
        <v>42</v>
      </c>
    </row>
    <row r="157" spans="1:5">
      <c r="A157" s="1355" t="s">
        <v>1419</v>
      </c>
      <c r="B157" s="1356">
        <v>15</v>
      </c>
      <c r="C157" s="1356">
        <v>30</v>
      </c>
      <c r="D157" s="1356">
        <v>12</v>
      </c>
      <c r="E157" s="1356">
        <v>0</v>
      </c>
    </row>
    <row r="158" spans="1:5">
      <c r="A158" s="1355" t="s">
        <v>1420</v>
      </c>
      <c r="B158" s="1356">
        <v>14</v>
      </c>
      <c r="C158" s="1356">
        <v>11</v>
      </c>
      <c r="D158" s="1356">
        <v>11</v>
      </c>
      <c r="E158" s="1356">
        <v>15</v>
      </c>
    </row>
    <row r="159" spans="1:5">
      <c r="A159" s="1355" t="s">
        <v>1421</v>
      </c>
      <c r="B159" s="1356">
        <v>6</v>
      </c>
      <c r="C159" s="1356">
        <v>10</v>
      </c>
      <c r="D159" s="1356">
        <v>10</v>
      </c>
      <c r="E159" s="1356">
        <v>10</v>
      </c>
    </row>
    <row r="160" spans="1:5">
      <c r="A160" s="1355" t="s">
        <v>1422</v>
      </c>
      <c r="B160" s="1356">
        <v>0</v>
      </c>
      <c r="C160" s="1356">
        <v>3</v>
      </c>
      <c r="D160" s="1356">
        <v>1</v>
      </c>
      <c r="E160" s="1356">
        <v>3</v>
      </c>
    </row>
    <row r="161" spans="1:10">
      <c r="A161" s="1355" t="s">
        <v>1423</v>
      </c>
      <c r="B161" s="1356">
        <v>5</v>
      </c>
      <c r="C161" s="1356">
        <v>36</v>
      </c>
      <c r="D161" s="1356">
        <v>1</v>
      </c>
      <c r="E161" s="1356">
        <v>0</v>
      </c>
    </row>
    <row r="162" spans="1:10">
      <c r="A162" s="1355" t="s">
        <v>1424</v>
      </c>
      <c r="B162" s="1356">
        <v>0</v>
      </c>
      <c r="C162" s="1356">
        <v>0</v>
      </c>
      <c r="D162" s="1356">
        <v>0</v>
      </c>
      <c r="E162" s="1356">
        <v>0</v>
      </c>
    </row>
    <row r="163" spans="1:10">
      <c r="A163" s="1355" t="s">
        <v>1425</v>
      </c>
      <c r="B163" s="1356">
        <v>105</v>
      </c>
      <c r="C163" s="1356">
        <v>205</v>
      </c>
      <c r="D163" s="1356">
        <v>0</v>
      </c>
      <c r="E163" s="1356">
        <v>0</v>
      </c>
    </row>
    <row r="164" spans="1:10">
      <c r="A164" s="1355" t="s">
        <v>1426</v>
      </c>
      <c r="B164" s="1356">
        <v>0</v>
      </c>
      <c r="C164" s="1356">
        <v>0</v>
      </c>
      <c r="D164" s="1356">
        <v>0</v>
      </c>
      <c r="E164" s="1356">
        <v>0</v>
      </c>
    </row>
    <row r="165" spans="1:10">
      <c r="A165" s="1355" t="s">
        <v>1427</v>
      </c>
      <c r="B165" s="1356">
        <v>1</v>
      </c>
      <c r="C165" s="1356">
        <v>0</v>
      </c>
      <c r="D165" s="1356">
        <v>0</v>
      </c>
      <c r="E165" s="1356">
        <v>0</v>
      </c>
    </row>
    <row r="166" spans="1:10">
      <c r="A166" s="1355" t="s">
        <v>1428</v>
      </c>
      <c r="B166" s="1356">
        <v>0</v>
      </c>
      <c r="C166" s="1356">
        <v>0</v>
      </c>
      <c r="D166" s="1356">
        <v>0</v>
      </c>
      <c r="E166" s="1356">
        <v>0</v>
      </c>
    </row>
    <row r="167" spans="1:10">
      <c r="A167" s="1355" t="s">
        <v>1429</v>
      </c>
      <c r="B167" s="1356">
        <v>15</v>
      </c>
      <c r="C167" s="1356">
        <v>24</v>
      </c>
      <c r="D167" s="1356">
        <v>0</v>
      </c>
      <c r="E167" s="1356">
        <v>0</v>
      </c>
    </row>
    <row r="168" spans="1:10">
      <c r="A168" s="1355" t="s">
        <v>1430</v>
      </c>
      <c r="B168" s="1356">
        <v>0</v>
      </c>
      <c r="C168" s="1356">
        <v>33</v>
      </c>
      <c r="D168" s="1356">
        <v>0</v>
      </c>
      <c r="E168" s="1356">
        <v>0</v>
      </c>
    </row>
    <row r="169" spans="1:10">
      <c r="A169" s="1355" t="s">
        <v>1431</v>
      </c>
      <c r="B169" s="1356">
        <v>3</v>
      </c>
      <c r="C169" s="1356">
        <v>0</v>
      </c>
      <c r="D169" s="1356">
        <v>0</v>
      </c>
      <c r="E169" s="1356">
        <v>0</v>
      </c>
    </row>
    <row r="170" spans="1:10">
      <c r="A170" s="1355" t="s">
        <v>1432</v>
      </c>
      <c r="B170" s="1356">
        <v>2</v>
      </c>
      <c r="C170" s="1356">
        <v>0</v>
      </c>
      <c r="D170" s="1356">
        <v>0</v>
      </c>
      <c r="E170" s="1356">
        <v>0</v>
      </c>
    </row>
    <row r="171" spans="1:10">
      <c r="A171" s="1355" t="s">
        <v>1433</v>
      </c>
      <c r="B171" s="1356">
        <v>0</v>
      </c>
      <c r="C171" s="1356">
        <v>951</v>
      </c>
      <c r="D171" s="1356">
        <v>0</v>
      </c>
      <c r="E171" s="1356">
        <v>0</v>
      </c>
    </row>
    <row r="172" spans="1:10">
      <c r="A172" s="1355" t="s">
        <v>1434</v>
      </c>
      <c r="B172" s="1356">
        <v>1037</v>
      </c>
      <c r="C172" s="1356">
        <v>0</v>
      </c>
      <c r="D172" s="1356">
        <v>0</v>
      </c>
      <c r="E172" s="1356">
        <v>0</v>
      </c>
    </row>
    <row r="173" spans="1:10">
      <c r="A173" s="1355" t="s">
        <v>1435</v>
      </c>
      <c r="B173" s="1356">
        <v>0</v>
      </c>
      <c r="C173" s="1356">
        <v>123</v>
      </c>
      <c r="D173" s="1356">
        <v>0</v>
      </c>
      <c r="E173" s="1356">
        <v>0</v>
      </c>
    </row>
    <row r="174" spans="1:10">
      <c r="A174" s="1355" t="s">
        <v>1436</v>
      </c>
      <c r="B174" s="1356">
        <v>470</v>
      </c>
      <c r="C174" s="1356">
        <v>0</v>
      </c>
      <c r="D174" s="1356">
        <v>0</v>
      </c>
      <c r="E174" s="1356">
        <v>0</v>
      </c>
      <c r="G174" s="1357"/>
      <c r="H174" s="1357"/>
      <c r="I174" s="1357"/>
      <c r="J174" s="1357"/>
    </row>
    <row r="175" spans="1:10">
      <c r="A175" s="1355" t="s">
        <v>1437</v>
      </c>
      <c r="B175" s="1356">
        <v>193</v>
      </c>
      <c r="C175" s="1356">
        <v>0</v>
      </c>
      <c r="D175" s="1356">
        <v>0</v>
      </c>
      <c r="E175" s="1356">
        <v>0</v>
      </c>
    </row>
    <row r="176" spans="1:10">
      <c r="A176" s="1355" t="s">
        <v>1438</v>
      </c>
      <c r="B176" s="1356">
        <v>6</v>
      </c>
      <c r="C176" s="1356">
        <v>0</v>
      </c>
      <c r="D176" s="1356">
        <v>0</v>
      </c>
      <c r="E176" s="1356">
        <v>0</v>
      </c>
    </row>
    <row r="177" spans="1:7">
      <c r="A177" s="1355" t="s">
        <v>1439</v>
      </c>
      <c r="B177" s="1356">
        <v>672</v>
      </c>
      <c r="C177" s="1356">
        <v>0</v>
      </c>
      <c r="D177" s="1356">
        <v>0</v>
      </c>
      <c r="E177" s="1356">
        <v>0</v>
      </c>
    </row>
    <row r="178" spans="1:7" ht="14.25" customHeight="1">
      <c r="A178" s="1355" t="s">
        <v>1440</v>
      </c>
      <c r="B178" s="1356">
        <v>24</v>
      </c>
      <c r="C178" s="1356">
        <v>52</v>
      </c>
      <c r="D178" s="1356">
        <v>315</v>
      </c>
      <c r="E178" s="1356">
        <v>741</v>
      </c>
    </row>
    <row r="179" spans="1:7" ht="14.25" customHeight="1">
      <c r="A179" s="1313" t="s">
        <v>1072</v>
      </c>
      <c r="B179" s="1326"/>
      <c r="C179" s="1358"/>
      <c r="D179" s="1359"/>
      <c r="E179" s="1294"/>
    </row>
    <row r="180" spans="1:7" ht="15">
      <c r="A180" s="1328"/>
      <c r="B180" s="1326"/>
      <c r="C180" s="1358"/>
      <c r="D180" s="1359"/>
    </row>
    <row r="181" spans="1:7" ht="15">
      <c r="A181" s="1360" t="s">
        <v>1441</v>
      </c>
      <c r="B181" s="1351"/>
      <c r="C181" s="1351"/>
      <c r="D181" s="1351"/>
      <c r="E181" s="1351"/>
    </row>
    <row r="182" spans="1:7">
      <c r="A182" s="1361" t="s">
        <v>236</v>
      </c>
      <c r="B182" s="1316">
        <v>2008</v>
      </c>
      <c r="C182" s="1316">
        <v>2009</v>
      </c>
      <c r="D182" s="1316">
        <v>2010</v>
      </c>
      <c r="E182" s="1316">
        <v>2011</v>
      </c>
    </row>
    <row r="183" spans="1:7">
      <c r="A183" s="1306" t="s">
        <v>1000</v>
      </c>
      <c r="B183" s="1362"/>
      <c r="C183" s="1104"/>
      <c r="D183" s="1104"/>
      <c r="E183" s="1104"/>
    </row>
    <row r="184" spans="1:7">
      <c r="A184" s="1323" t="s">
        <v>1442</v>
      </c>
      <c r="B184" s="1096">
        <v>2596</v>
      </c>
      <c r="C184" s="1363">
        <v>2652</v>
      </c>
      <c r="D184" s="1364">
        <v>2582</v>
      </c>
      <c r="E184" s="1364">
        <v>2610</v>
      </c>
    </row>
    <row r="185" spans="1:7">
      <c r="A185" s="1323" t="s">
        <v>1443</v>
      </c>
      <c r="B185" s="1096">
        <v>106200</v>
      </c>
      <c r="C185" s="1365">
        <v>105100</v>
      </c>
      <c r="D185" s="1366">
        <v>105200</v>
      </c>
      <c r="E185" s="1366">
        <v>84000</v>
      </c>
      <c r="F185" s="1365"/>
      <c r="G185" s="1366"/>
    </row>
    <row r="186" spans="1:7">
      <c r="A186" s="1306" t="s">
        <v>1389</v>
      </c>
      <c r="B186" s="1362"/>
      <c r="C186" s="1367"/>
      <c r="D186" s="1368"/>
      <c r="E186" s="1368"/>
    </row>
    <row r="187" spans="1:7">
      <c r="A187" s="1323" t="s">
        <v>1442</v>
      </c>
      <c r="B187" s="1096">
        <v>1492</v>
      </c>
      <c r="C187" s="1365">
        <v>1550</v>
      </c>
      <c r="D187" s="1366">
        <v>1504</v>
      </c>
      <c r="E187" s="1366">
        <v>1511</v>
      </c>
    </row>
    <row r="188" spans="1:7">
      <c r="A188" s="1323" t="s">
        <v>1443</v>
      </c>
      <c r="B188" s="1369">
        <v>59000</v>
      </c>
      <c r="C188" s="1365">
        <v>58700</v>
      </c>
      <c r="D188" s="1366">
        <v>59100</v>
      </c>
      <c r="E188" s="1366">
        <v>45900</v>
      </c>
      <c r="F188" s="1365"/>
      <c r="G188" s="1366"/>
    </row>
    <row r="189" spans="1:7">
      <c r="A189" s="1306" t="s">
        <v>1390</v>
      </c>
      <c r="B189" s="1362"/>
      <c r="C189" s="1367"/>
      <c r="D189" s="1368"/>
      <c r="E189" s="1368"/>
    </row>
    <row r="190" spans="1:7">
      <c r="A190" s="1323" t="s">
        <v>1442</v>
      </c>
      <c r="B190" s="1096">
        <v>831</v>
      </c>
      <c r="C190" s="1365">
        <v>851</v>
      </c>
      <c r="D190" s="1366">
        <v>824</v>
      </c>
      <c r="E190" s="1366">
        <v>837</v>
      </c>
    </row>
    <row r="191" spans="1:7">
      <c r="A191" s="1323" t="s">
        <v>1443</v>
      </c>
      <c r="B191" s="1096">
        <v>39100</v>
      </c>
      <c r="C191" s="1365">
        <v>38400</v>
      </c>
      <c r="D191" s="1366">
        <v>38900</v>
      </c>
      <c r="E191" s="1366">
        <v>32000</v>
      </c>
    </row>
    <row r="192" spans="1:7">
      <c r="A192" s="1306" t="s">
        <v>1345</v>
      </c>
      <c r="B192" s="1362"/>
      <c r="C192" s="1367"/>
      <c r="D192" s="1368"/>
      <c r="E192" s="1368"/>
    </row>
    <row r="193" spans="1:5">
      <c r="A193" s="1323" t="s">
        <v>1442</v>
      </c>
      <c r="B193" s="1096">
        <v>273</v>
      </c>
      <c r="C193" s="1365">
        <v>251</v>
      </c>
      <c r="D193" s="1366">
        <v>254</v>
      </c>
      <c r="E193" s="1366">
        <v>262</v>
      </c>
    </row>
    <row r="194" spans="1:5">
      <c r="A194" s="1323" t="s">
        <v>1443</v>
      </c>
      <c r="B194" s="1096">
        <v>8100</v>
      </c>
      <c r="C194" s="1365">
        <v>8000</v>
      </c>
      <c r="D194" s="1366">
        <v>7200</v>
      </c>
      <c r="E194" s="1366">
        <v>6100</v>
      </c>
    </row>
    <row r="195" spans="1:5">
      <c r="A195" s="1313" t="s">
        <v>1072</v>
      </c>
      <c r="B195" s="1338"/>
      <c r="C195" s="1338"/>
      <c r="D195" s="1338"/>
      <c r="E195" s="1338"/>
    </row>
    <row r="196" spans="1:5">
      <c r="A196" s="1370"/>
      <c r="B196" s="1371"/>
      <c r="C196" s="1371"/>
      <c r="D196" s="1371"/>
      <c r="E196" s="1371"/>
    </row>
    <row r="197" spans="1:5" ht="15">
      <c r="A197" s="1372" t="s">
        <v>1444</v>
      </c>
      <c r="B197" s="1373"/>
      <c r="C197" s="1373"/>
      <c r="D197" s="1373"/>
      <c r="E197" s="1292"/>
    </row>
    <row r="198" spans="1:5" ht="14.25" customHeight="1">
      <c r="A198" s="1361" t="s">
        <v>1445</v>
      </c>
      <c r="B198" s="1374">
        <v>2008</v>
      </c>
      <c r="C198" s="1374">
        <v>2009</v>
      </c>
      <c r="D198" s="1375"/>
      <c r="E198" s="1375"/>
    </row>
    <row r="199" spans="1:5">
      <c r="A199" s="1376" t="s">
        <v>234</v>
      </c>
      <c r="B199" s="1377">
        <f>SUM(B200:B217)</f>
        <v>750881</v>
      </c>
      <c r="C199" s="1377">
        <v>588451</v>
      </c>
      <c r="D199" s="1378"/>
      <c r="E199" s="1378"/>
    </row>
    <row r="200" spans="1:5" ht="18.75" customHeight="1">
      <c r="A200" s="1379" t="s">
        <v>1446</v>
      </c>
      <c r="B200" s="875">
        <v>169418</v>
      </c>
      <c r="C200" s="875">
        <v>73803</v>
      </c>
      <c r="D200" s="875"/>
      <c r="E200" s="875"/>
    </row>
    <row r="201" spans="1:5">
      <c r="A201" s="1380" t="s">
        <v>1447</v>
      </c>
      <c r="B201" s="875">
        <v>87429</v>
      </c>
      <c r="C201" s="875">
        <v>75462</v>
      </c>
      <c r="D201" s="875"/>
      <c r="E201" s="875"/>
    </row>
    <row r="202" spans="1:5">
      <c r="A202" s="1380" t="s">
        <v>1448</v>
      </c>
      <c r="B202" s="875">
        <v>84049</v>
      </c>
      <c r="C202" s="875">
        <v>74927</v>
      </c>
      <c r="D202" s="875"/>
      <c r="E202" s="875"/>
    </row>
    <row r="203" spans="1:5">
      <c r="A203" s="1379" t="s">
        <v>1449</v>
      </c>
      <c r="B203" s="875">
        <v>83271</v>
      </c>
      <c r="C203" s="875">
        <v>74480</v>
      </c>
      <c r="D203" s="875"/>
      <c r="E203" s="875"/>
    </row>
    <row r="204" spans="1:5">
      <c r="A204" s="1379" t="s">
        <v>1450</v>
      </c>
      <c r="B204" s="875">
        <v>83271</v>
      </c>
      <c r="C204" s="875">
        <v>74480</v>
      </c>
      <c r="D204" s="875"/>
      <c r="E204" s="875"/>
    </row>
    <row r="205" spans="1:5">
      <c r="A205" s="1379" t="s">
        <v>1451</v>
      </c>
      <c r="B205" s="875">
        <v>82836</v>
      </c>
      <c r="C205" s="875">
        <v>74225</v>
      </c>
      <c r="D205" s="875"/>
      <c r="E205" s="875"/>
    </row>
    <row r="206" spans="1:5">
      <c r="A206" s="1379" t="s">
        <v>1415</v>
      </c>
      <c r="B206" s="875">
        <v>27421</v>
      </c>
      <c r="C206" s="875">
        <v>18539</v>
      </c>
      <c r="D206" s="875"/>
      <c r="E206" s="875"/>
    </row>
    <row r="207" spans="1:5">
      <c r="A207" s="1379" t="s">
        <v>1452</v>
      </c>
      <c r="B207" s="875">
        <v>27421</v>
      </c>
      <c r="C207" s="875">
        <v>18539</v>
      </c>
      <c r="D207" s="875"/>
      <c r="E207" s="875"/>
    </row>
    <row r="208" spans="1:5">
      <c r="A208" s="1379" t="s">
        <v>1453</v>
      </c>
      <c r="B208" s="875">
        <v>6</v>
      </c>
      <c r="C208" s="875">
        <v>19</v>
      </c>
      <c r="D208" s="875"/>
      <c r="E208" s="875"/>
    </row>
    <row r="209" spans="1:5">
      <c r="A209" s="1379" t="s">
        <v>1404</v>
      </c>
      <c r="B209" s="875">
        <v>27421</v>
      </c>
      <c r="C209" s="875">
        <v>18539</v>
      </c>
      <c r="D209" s="875"/>
      <c r="E209" s="875"/>
    </row>
    <row r="210" spans="1:5">
      <c r="A210" s="1379" t="s">
        <v>1405</v>
      </c>
      <c r="B210" s="875">
        <v>399</v>
      </c>
      <c r="C210" s="875">
        <v>433</v>
      </c>
      <c r="D210" s="875"/>
      <c r="E210" s="875"/>
    </row>
    <row r="211" spans="1:5">
      <c r="A211" s="1379" t="s">
        <v>1396</v>
      </c>
      <c r="B211" s="875">
        <v>26687</v>
      </c>
      <c r="C211" s="875">
        <v>68846</v>
      </c>
      <c r="D211" s="875"/>
      <c r="E211" s="875"/>
    </row>
    <row r="212" spans="1:5">
      <c r="A212" s="1379" t="s">
        <v>1454</v>
      </c>
      <c r="B212" s="875">
        <v>26318</v>
      </c>
      <c r="C212" s="875">
        <v>12410</v>
      </c>
      <c r="D212" s="875"/>
      <c r="E212" s="875"/>
    </row>
    <row r="213" spans="1:5">
      <c r="A213" s="1379" t="s">
        <v>1455</v>
      </c>
      <c r="B213" s="875">
        <v>8683</v>
      </c>
      <c r="C213" s="875" t="s">
        <v>644</v>
      </c>
      <c r="D213" s="875"/>
      <c r="E213" s="875"/>
    </row>
    <row r="214" spans="1:5">
      <c r="A214" s="1379" t="s">
        <v>1456</v>
      </c>
      <c r="B214" s="875">
        <v>769</v>
      </c>
      <c r="C214" s="875">
        <v>1730</v>
      </c>
      <c r="D214" s="875"/>
      <c r="E214" s="875"/>
    </row>
    <row r="215" spans="1:5">
      <c r="A215" s="1379" t="s">
        <v>1457</v>
      </c>
      <c r="B215" s="875">
        <v>505</v>
      </c>
      <c r="C215" s="875">
        <v>573</v>
      </c>
      <c r="D215" s="875"/>
      <c r="E215" s="875"/>
    </row>
    <row r="216" spans="1:5" ht="15" customHeight="1">
      <c r="A216" s="1379" t="s">
        <v>1403</v>
      </c>
      <c r="B216" s="875">
        <v>217</v>
      </c>
      <c r="C216" s="875">
        <v>360</v>
      </c>
      <c r="D216" s="875"/>
      <c r="E216" s="875"/>
    </row>
    <row r="217" spans="1:5" ht="15" customHeight="1">
      <c r="A217" s="1379" t="s">
        <v>87</v>
      </c>
      <c r="B217" s="875">
        <v>14760</v>
      </c>
      <c r="C217" s="875">
        <v>1086</v>
      </c>
      <c r="D217" s="875"/>
      <c r="E217" s="875"/>
    </row>
    <row r="218" spans="1:5">
      <c r="A218" s="1313" t="s">
        <v>1072</v>
      </c>
      <c r="B218" s="1328"/>
      <c r="C218" s="1328"/>
      <c r="D218" s="1328"/>
      <c r="E218" s="1305"/>
    </row>
    <row r="220" spans="1:5" ht="15">
      <c r="A220" s="1381" t="s">
        <v>1458</v>
      </c>
      <c r="B220" s="1382"/>
      <c r="C220" s="1382"/>
      <c r="D220" s="1382"/>
      <c r="E220" s="1383"/>
    </row>
    <row r="221" spans="1:5">
      <c r="A221" s="1384" t="s">
        <v>1459</v>
      </c>
      <c r="B221" s="1385">
        <v>2008</v>
      </c>
      <c r="C221" s="1385">
        <v>2009</v>
      </c>
      <c r="D221" s="1385">
        <v>2010</v>
      </c>
      <c r="E221" s="1385">
        <v>2011</v>
      </c>
    </row>
    <row r="222" spans="1:5">
      <c r="A222" s="1386" t="s">
        <v>1460</v>
      </c>
      <c r="B222" s="1061">
        <v>383795</v>
      </c>
      <c r="C222" s="1061">
        <v>394618</v>
      </c>
      <c r="D222" s="1061">
        <v>422239</v>
      </c>
      <c r="E222" s="1061">
        <v>442261</v>
      </c>
    </row>
    <row r="223" spans="1:5">
      <c r="A223" s="1386" t="s">
        <v>1461</v>
      </c>
      <c r="B223" s="1061">
        <v>944344</v>
      </c>
      <c r="C223" s="1061">
        <v>936207</v>
      </c>
      <c r="D223" s="1061">
        <v>1204418</v>
      </c>
      <c r="E223" s="1061">
        <v>1322804</v>
      </c>
    </row>
    <row r="224" spans="1:5">
      <c r="A224" s="1387" t="s">
        <v>1462</v>
      </c>
      <c r="B224" s="1300">
        <v>932610</v>
      </c>
      <c r="C224" s="1300">
        <v>981744</v>
      </c>
      <c r="D224" s="1300">
        <v>1044734</v>
      </c>
      <c r="E224" s="1300">
        <f t="shared" ref="E224" si="2">SUM(E225:E262)</f>
        <v>1053893</v>
      </c>
    </row>
    <row r="225" spans="1:5">
      <c r="A225" s="1386" t="s">
        <v>1463</v>
      </c>
      <c r="B225" s="1061">
        <v>304649</v>
      </c>
      <c r="C225" s="1061">
        <v>301447</v>
      </c>
      <c r="D225" s="1061">
        <v>299089</v>
      </c>
      <c r="E225" s="1061">
        <v>335593</v>
      </c>
    </row>
    <row r="226" spans="1:5">
      <c r="A226" s="1386" t="s">
        <v>1464</v>
      </c>
      <c r="B226" s="1061">
        <v>97058</v>
      </c>
      <c r="C226" s="1061">
        <v>90190</v>
      </c>
      <c r="D226" s="1061">
        <v>151654</v>
      </c>
      <c r="E226" s="1061">
        <v>151247</v>
      </c>
    </row>
    <row r="227" spans="1:5">
      <c r="A227" s="1386" t="s">
        <v>1465</v>
      </c>
      <c r="B227" s="1061">
        <v>14087</v>
      </c>
      <c r="C227" s="1061">
        <v>957</v>
      </c>
      <c r="D227" s="1061">
        <v>12590</v>
      </c>
      <c r="E227" s="1061">
        <v>73549</v>
      </c>
    </row>
    <row r="228" spans="1:5">
      <c r="A228" s="1386" t="s">
        <v>1466</v>
      </c>
      <c r="B228" s="1061">
        <v>155735</v>
      </c>
      <c r="C228" s="1061">
        <v>205690</v>
      </c>
      <c r="D228" s="1061">
        <v>171478</v>
      </c>
      <c r="E228" s="1061">
        <v>70101</v>
      </c>
    </row>
    <row r="229" spans="1:5">
      <c r="A229" s="1386" t="s">
        <v>1467</v>
      </c>
      <c r="B229" s="1061">
        <v>25083</v>
      </c>
      <c r="C229" s="1061">
        <v>51215</v>
      </c>
      <c r="D229" s="1061">
        <v>49838</v>
      </c>
      <c r="E229" s="1061">
        <v>63263</v>
      </c>
    </row>
    <row r="230" spans="1:5">
      <c r="A230" s="1386" t="s">
        <v>1468</v>
      </c>
      <c r="B230" s="1061">
        <v>0</v>
      </c>
      <c r="C230" s="1061">
        <v>41583</v>
      </c>
      <c r="D230" s="1061">
        <v>48038</v>
      </c>
      <c r="E230" s="1061">
        <v>56059</v>
      </c>
    </row>
    <row r="231" spans="1:5">
      <c r="A231" s="1386" t="s">
        <v>1469</v>
      </c>
      <c r="B231" s="1061">
        <v>0</v>
      </c>
      <c r="C231" s="1061">
        <v>21341</v>
      </c>
      <c r="D231" s="1061">
        <v>70881</v>
      </c>
      <c r="E231" s="1061">
        <v>48591</v>
      </c>
    </row>
    <row r="232" spans="1:5">
      <c r="A232" s="1386" t="s">
        <v>1470</v>
      </c>
      <c r="B232" s="1061">
        <v>26517</v>
      </c>
      <c r="C232" s="1061">
        <v>15167</v>
      </c>
      <c r="D232" s="1061">
        <v>17721</v>
      </c>
      <c r="E232" s="1061">
        <v>32083</v>
      </c>
    </row>
    <row r="233" spans="1:5">
      <c r="A233" s="1386" t="s">
        <v>1471</v>
      </c>
      <c r="B233" s="1061">
        <v>24337</v>
      </c>
      <c r="C233" s="1061">
        <v>1524</v>
      </c>
      <c r="D233" s="1061">
        <v>26742</v>
      </c>
      <c r="E233" s="1061">
        <v>29997</v>
      </c>
    </row>
    <row r="234" spans="1:5">
      <c r="A234" s="1386" t="s">
        <v>1472</v>
      </c>
      <c r="B234" s="1061">
        <v>0</v>
      </c>
      <c r="C234" s="1061">
        <v>0</v>
      </c>
      <c r="D234" s="1061">
        <v>1131</v>
      </c>
      <c r="E234" s="1061">
        <v>22988</v>
      </c>
    </row>
    <row r="235" spans="1:5">
      <c r="A235" s="1386" t="s">
        <v>1473</v>
      </c>
      <c r="B235" s="1061">
        <v>3044</v>
      </c>
      <c r="C235" s="1061">
        <v>3537</v>
      </c>
      <c r="D235" s="1061">
        <v>886</v>
      </c>
      <c r="E235" s="1061">
        <v>22449</v>
      </c>
    </row>
    <row r="236" spans="1:5">
      <c r="A236" s="1386" t="s">
        <v>1474</v>
      </c>
      <c r="B236" s="1061">
        <v>0</v>
      </c>
      <c r="C236" s="1061">
        <v>5003</v>
      </c>
      <c r="D236" s="1061">
        <v>11075</v>
      </c>
      <c r="E236" s="1061">
        <v>21723</v>
      </c>
    </row>
    <row r="237" spans="1:5">
      <c r="A237" s="1386" t="s">
        <v>1475</v>
      </c>
      <c r="B237" s="1061">
        <v>0</v>
      </c>
      <c r="C237" s="1061">
        <v>0</v>
      </c>
      <c r="D237" s="1061">
        <v>17002</v>
      </c>
      <c r="E237" s="1061">
        <v>20523</v>
      </c>
    </row>
    <row r="238" spans="1:5">
      <c r="A238" s="1386" t="s">
        <v>1476</v>
      </c>
      <c r="B238" s="1061">
        <v>94758</v>
      </c>
      <c r="C238" s="1061">
        <v>27661</v>
      </c>
      <c r="D238" s="1061">
        <v>0</v>
      </c>
      <c r="E238" s="1061">
        <v>17710</v>
      </c>
    </row>
    <row r="239" spans="1:5">
      <c r="A239" s="1386" t="s">
        <v>1477</v>
      </c>
      <c r="B239" s="1061">
        <v>10381</v>
      </c>
      <c r="C239" s="1061">
        <v>9332</v>
      </c>
      <c r="D239" s="1061">
        <v>6305</v>
      </c>
      <c r="E239" s="1061">
        <v>12304</v>
      </c>
    </row>
    <row r="240" spans="1:5">
      <c r="A240" s="1386" t="s">
        <v>1478</v>
      </c>
      <c r="B240" s="1061">
        <v>90229</v>
      </c>
      <c r="C240" s="1061">
        <v>137648</v>
      </c>
      <c r="D240" s="1061">
        <v>78147</v>
      </c>
      <c r="E240" s="1061">
        <v>11167</v>
      </c>
    </row>
    <row r="241" spans="1:5">
      <c r="A241" s="1386" t="s">
        <v>1479</v>
      </c>
      <c r="B241" s="1061">
        <v>8827</v>
      </c>
      <c r="C241" s="1061">
        <v>11368</v>
      </c>
      <c r="D241" s="1061">
        <v>10508</v>
      </c>
      <c r="E241" s="1061">
        <v>9508</v>
      </c>
    </row>
    <row r="242" spans="1:5">
      <c r="A242" s="1386" t="s">
        <v>1480</v>
      </c>
      <c r="B242" s="1061">
        <v>6431</v>
      </c>
      <c r="C242" s="1061">
        <v>1030</v>
      </c>
      <c r="D242" s="1061">
        <v>10384</v>
      </c>
      <c r="E242" s="1061">
        <v>9239</v>
      </c>
    </row>
    <row r="243" spans="1:5">
      <c r="A243" s="1386" t="s">
        <v>1481</v>
      </c>
      <c r="B243" s="1061">
        <v>1437</v>
      </c>
      <c r="C243" s="1061">
        <v>3596</v>
      </c>
      <c r="D243" s="1061">
        <v>7044</v>
      </c>
      <c r="E243" s="1061">
        <v>6457</v>
      </c>
    </row>
    <row r="244" spans="1:5">
      <c r="A244" s="1386" t="s">
        <v>1482</v>
      </c>
      <c r="B244" s="1061">
        <v>2112</v>
      </c>
      <c r="C244" s="1061">
        <v>36</v>
      </c>
      <c r="D244" s="1061">
        <v>4099</v>
      </c>
      <c r="E244" s="1061">
        <v>5269</v>
      </c>
    </row>
    <row r="245" spans="1:5">
      <c r="A245" s="1386" t="s">
        <v>1483</v>
      </c>
      <c r="B245" s="1061">
        <v>916</v>
      </c>
      <c r="C245" s="1061">
        <v>258</v>
      </c>
      <c r="D245" s="1061">
        <v>286</v>
      </c>
      <c r="E245" s="1061">
        <v>4764</v>
      </c>
    </row>
    <row r="246" spans="1:5">
      <c r="A246" s="1386" t="s">
        <v>1484</v>
      </c>
      <c r="B246" s="1061">
        <v>4707</v>
      </c>
      <c r="C246" s="1061">
        <v>23857</v>
      </c>
      <c r="D246" s="1061">
        <v>24419</v>
      </c>
      <c r="E246" s="1061">
        <v>4269</v>
      </c>
    </row>
    <row r="247" spans="1:5">
      <c r="A247" s="1386" t="s">
        <v>1485</v>
      </c>
      <c r="B247" s="1061">
        <v>0</v>
      </c>
      <c r="C247" s="1061">
        <v>0</v>
      </c>
      <c r="D247" s="1061">
        <v>0</v>
      </c>
      <c r="E247" s="1061">
        <v>3781</v>
      </c>
    </row>
    <row r="248" spans="1:5">
      <c r="A248" s="1386" t="s">
        <v>1486</v>
      </c>
      <c r="B248" s="1061">
        <v>1887</v>
      </c>
      <c r="C248" s="1061">
        <v>3645</v>
      </c>
      <c r="D248" s="1061">
        <v>825</v>
      </c>
      <c r="E248" s="1061">
        <v>3403</v>
      </c>
    </row>
    <row r="249" spans="1:5">
      <c r="A249" s="1386" t="s">
        <v>1487</v>
      </c>
      <c r="B249" s="1061">
        <v>0</v>
      </c>
      <c r="C249" s="1061">
        <v>0</v>
      </c>
      <c r="D249" s="1061">
        <v>0</v>
      </c>
      <c r="E249" s="1061">
        <v>3299</v>
      </c>
    </row>
    <row r="250" spans="1:5">
      <c r="A250" s="1386" t="s">
        <v>1488</v>
      </c>
      <c r="B250" s="1061">
        <v>469</v>
      </c>
      <c r="C250" s="1061">
        <v>2445</v>
      </c>
      <c r="D250" s="1061">
        <v>0</v>
      </c>
      <c r="E250" s="1061">
        <v>3057</v>
      </c>
    </row>
    <row r="251" spans="1:5">
      <c r="A251" s="1386" t="s">
        <v>1489</v>
      </c>
      <c r="B251" s="1061">
        <v>0</v>
      </c>
      <c r="C251" s="1061">
        <v>47</v>
      </c>
      <c r="D251" s="1061">
        <v>2094</v>
      </c>
      <c r="E251" s="1061">
        <v>1801</v>
      </c>
    </row>
    <row r="252" spans="1:5">
      <c r="A252" s="1386" t="s">
        <v>1490</v>
      </c>
      <c r="B252" s="1061">
        <v>49</v>
      </c>
      <c r="C252" s="1061">
        <v>443</v>
      </c>
      <c r="D252" s="1061">
        <v>1076</v>
      </c>
      <c r="E252" s="1061">
        <v>1662</v>
      </c>
    </row>
    <row r="253" spans="1:5">
      <c r="A253" s="1386" t="s">
        <v>1491</v>
      </c>
      <c r="B253" s="1061">
        <v>4489</v>
      </c>
      <c r="C253" s="1061">
        <v>1</v>
      </c>
      <c r="D253" s="1061">
        <v>29</v>
      </c>
      <c r="E253" s="1061">
        <v>1332</v>
      </c>
    </row>
    <row r="254" spans="1:5">
      <c r="A254" s="1386" t="s">
        <v>1492</v>
      </c>
      <c r="B254" s="1061">
        <v>0</v>
      </c>
      <c r="C254" s="1061">
        <v>0</v>
      </c>
      <c r="D254" s="1061">
        <v>0</v>
      </c>
      <c r="E254" s="1061">
        <v>1269</v>
      </c>
    </row>
    <row r="255" spans="1:5">
      <c r="A255" s="1386" t="s">
        <v>1493</v>
      </c>
      <c r="B255" s="1061">
        <v>0</v>
      </c>
      <c r="C255" s="1061">
        <v>0</v>
      </c>
      <c r="D255" s="1061">
        <v>0</v>
      </c>
      <c r="E255" s="1061">
        <v>1216</v>
      </c>
    </row>
    <row r="256" spans="1:5">
      <c r="A256" s="1386" t="s">
        <v>1494</v>
      </c>
      <c r="B256" s="1061">
        <v>9</v>
      </c>
      <c r="C256" s="1061">
        <v>781</v>
      </c>
      <c r="D256" s="1061">
        <v>1381</v>
      </c>
      <c r="E256" s="1061">
        <v>1216</v>
      </c>
    </row>
    <row r="257" spans="1:5">
      <c r="A257" s="1386" t="s">
        <v>1495</v>
      </c>
      <c r="B257" s="1061">
        <v>792</v>
      </c>
      <c r="C257" s="1061">
        <v>627</v>
      </c>
      <c r="D257" s="1061">
        <v>2798</v>
      </c>
      <c r="E257" s="1061">
        <v>937</v>
      </c>
    </row>
    <row r="258" spans="1:5">
      <c r="A258" s="1386" t="s">
        <v>1496</v>
      </c>
      <c r="B258" s="1061">
        <v>926</v>
      </c>
      <c r="C258" s="1061">
        <v>1726</v>
      </c>
      <c r="D258" s="1061">
        <v>622</v>
      </c>
      <c r="E258" s="1061">
        <v>745</v>
      </c>
    </row>
    <row r="259" spans="1:5">
      <c r="A259" s="1386" t="s">
        <v>1497</v>
      </c>
      <c r="B259" s="1061">
        <v>40960</v>
      </c>
      <c r="C259" s="1061">
        <v>881</v>
      </c>
      <c r="D259" s="1061">
        <v>14822</v>
      </c>
      <c r="E259" s="1061">
        <v>588</v>
      </c>
    </row>
    <row r="260" spans="1:5">
      <c r="A260" s="1386" t="s">
        <v>1498</v>
      </c>
      <c r="B260" s="1061">
        <v>0</v>
      </c>
      <c r="C260" s="1061">
        <v>2486</v>
      </c>
      <c r="D260" s="1061">
        <v>170</v>
      </c>
      <c r="E260" s="1061">
        <v>383</v>
      </c>
    </row>
    <row r="261" spans="1:5">
      <c r="A261" s="1386" t="s">
        <v>1499</v>
      </c>
      <c r="B261" s="1061">
        <v>12721</v>
      </c>
      <c r="C261" s="1061">
        <v>16222</v>
      </c>
      <c r="D261" s="1061">
        <v>1600</v>
      </c>
      <c r="E261" s="1061">
        <v>328</v>
      </c>
    </row>
    <row r="262" spans="1:5">
      <c r="A262" s="1386" t="s">
        <v>1500</v>
      </c>
      <c r="B262" s="1061">
        <v>0</v>
      </c>
      <c r="C262" s="1061">
        <v>0</v>
      </c>
      <c r="D262" s="1061">
        <v>0</v>
      </c>
      <c r="E262" s="1061">
        <v>23</v>
      </c>
    </row>
    <row r="263" spans="1:5">
      <c r="A263" s="1313" t="s">
        <v>1072</v>
      </c>
      <c r="B263" s="1388"/>
      <c r="C263" s="1388"/>
      <c r="D263" s="1388"/>
      <c r="E263" s="1388"/>
    </row>
    <row r="264" spans="1:5" ht="27" customHeight="1">
      <c r="A264" s="2674" t="s">
        <v>1501</v>
      </c>
      <c r="B264" s="2674"/>
      <c r="C264" s="2674"/>
      <c r="D264" s="2674"/>
      <c r="E264" s="2674"/>
    </row>
    <row r="265" spans="1:5">
      <c r="A265" s="2675" t="s">
        <v>1502</v>
      </c>
      <c r="B265" s="2675"/>
      <c r="C265" s="2675"/>
      <c r="D265" s="2675"/>
      <c r="E265" s="2675"/>
    </row>
    <row r="267" spans="1:5">
      <c r="A267" s="926" t="s">
        <v>1503</v>
      </c>
      <c r="B267" s="1292"/>
      <c r="C267" s="1292"/>
      <c r="D267" s="1292"/>
      <c r="E267" s="1292"/>
    </row>
    <row r="268" spans="1:5">
      <c r="B268" s="1292"/>
      <c r="C268" s="1292"/>
      <c r="D268" s="1292"/>
      <c r="E268" s="1292"/>
    </row>
    <row r="269" spans="1:5">
      <c r="B269" s="1292"/>
      <c r="C269" s="1292"/>
      <c r="D269" s="1292"/>
      <c r="E269" s="1292"/>
    </row>
    <row r="270" spans="1:5">
      <c r="B270" s="1292"/>
      <c r="C270" s="1292"/>
      <c r="D270" s="1292"/>
      <c r="E270" s="1292"/>
    </row>
    <row r="271" spans="1:5">
      <c r="B271" s="1292"/>
      <c r="C271" s="1292"/>
      <c r="D271" s="1292"/>
      <c r="E271" s="1292"/>
    </row>
    <row r="272" spans="1:5">
      <c r="B272" s="1292"/>
      <c r="C272" s="1292"/>
      <c r="D272" s="1292"/>
      <c r="E272" s="1292"/>
    </row>
    <row r="273" spans="1:12">
      <c r="B273" s="1292"/>
      <c r="C273" s="1292"/>
      <c r="D273" s="1292"/>
      <c r="E273" s="1292"/>
      <c r="I273" s="1389">
        <v>2008</v>
      </c>
      <c r="J273" s="1389">
        <v>2009</v>
      </c>
      <c r="K273" s="1389">
        <v>2010</v>
      </c>
      <c r="L273" s="1389">
        <v>2011</v>
      </c>
    </row>
    <row r="274" spans="1:12">
      <c r="B274" s="1292"/>
      <c r="C274" s="1292"/>
      <c r="D274" s="1292"/>
      <c r="E274" s="1292"/>
      <c r="H274" s="1292" t="s">
        <v>1460</v>
      </c>
      <c r="I274" s="1390">
        <v>383795</v>
      </c>
      <c r="J274" s="1390">
        <v>394618</v>
      </c>
      <c r="K274" s="1391">
        <v>422239</v>
      </c>
      <c r="L274" s="1391">
        <v>442261</v>
      </c>
    </row>
    <row r="275" spans="1:12">
      <c r="B275" s="1292"/>
      <c r="C275" s="1292"/>
      <c r="D275" s="1292"/>
      <c r="E275" s="1292"/>
      <c r="H275" s="1292" t="s">
        <v>1504</v>
      </c>
      <c r="I275" s="1390">
        <v>944344</v>
      </c>
      <c r="J275" s="1390">
        <v>936207</v>
      </c>
      <c r="K275" s="1391">
        <v>1204418</v>
      </c>
      <c r="L275" s="1391">
        <v>1322804</v>
      </c>
    </row>
    <row r="276" spans="1:12">
      <c r="B276" s="1292"/>
      <c r="C276" s="1292"/>
      <c r="D276" s="1292"/>
      <c r="E276" s="1292"/>
      <c r="H276" s="1292" t="s">
        <v>87</v>
      </c>
      <c r="I276" s="1392">
        <v>932610</v>
      </c>
      <c r="J276" s="1392">
        <v>981744</v>
      </c>
      <c r="K276" s="1392">
        <v>1044734</v>
      </c>
      <c r="L276" s="1392">
        <v>1053893</v>
      </c>
    </row>
    <row r="277" spans="1:12">
      <c r="B277" s="1292"/>
      <c r="C277" s="1292"/>
      <c r="D277" s="1292"/>
      <c r="E277" s="1292"/>
    </row>
    <row r="278" spans="1:12">
      <c r="B278" s="1292"/>
      <c r="C278" s="1292"/>
      <c r="D278" s="1292"/>
      <c r="E278" s="1292"/>
    </row>
    <row r="279" spans="1:12">
      <c r="B279" s="1292"/>
      <c r="C279" s="1292"/>
      <c r="D279" s="1292"/>
      <c r="E279" s="1292"/>
    </row>
    <row r="280" spans="1:12">
      <c r="B280" s="1292"/>
      <c r="C280" s="1292"/>
      <c r="D280" s="1292"/>
      <c r="E280" s="1292"/>
    </row>
    <row r="281" spans="1:12">
      <c r="B281" s="1292"/>
      <c r="C281" s="1292"/>
      <c r="D281" s="1292"/>
      <c r="E281" s="1292"/>
    </row>
    <row r="282" spans="1:12">
      <c r="B282" s="1292"/>
      <c r="C282" s="1292"/>
      <c r="D282" s="1292"/>
      <c r="E282" s="1292"/>
    </row>
    <row r="283" spans="1:12">
      <c r="B283" s="1292"/>
      <c r="C283" s="1292"/>
      <c r="D283" s="1292"/>
      <c r="E283" s="1292"/>
    </row>
    <row r="284" spans="1:12" ht="43.5" customHeight="1">
      <c r="A284" s="1313" t="s">
        <v>1346</v>
      </c>
      <c r="B284" s="1292"/>
      <c r="C284" s="1292"/>
      <c r="D284" s="1292"/>
      <c r="E284" s="1292"/>
    </row>
    <row r="285" spans="1:12">
      <c r="B285" s="1292"/>
      <c r="C285" s="1292"/>
      <c r="D285" s="1292"/>
      <c r="E285" s="1292"/>
    </row>
    <row r="286" spans="1:12">
      <c r="B286" s="1292"/>
      <c r="C286" s="1292"/>
      <c r="D286" s="1292"/>
      <c r="E286" s="1292"/>
    </row>
    <row r="287" spans="1:12">
      <c r="A287" s="1393"/>
      <c r="B287" s="1393"/>
      <c r="C287" s="1393"/>
      <c r="D287" s="1393"/>
      <c r="E287" s="1393"/>
    </row>
    <row r="288" spans="1:12">
      <c r="B288" s="1292"/>
      <c r="C288" s="1292"/>
      <c r="D288" s="1292"/>
      <c r="E288" s="1292"/>
    </row>
    <row r="289" spans="2:5">
      <c r="B289" s="1292"/>
      <c r="C289" s="1292"/>
      <c r="D289" s="1292"/>
      <c r="E289" s="1292"/>
    </row>
    <row r="290" spans="2:5">
      <c r="B290" s="1292"/>
      <c r="C290" s="1292"/>
      <c r="D290" s="1292"/>
      <c r="E290" s="1292"/>
    </row>
    <row r="291" spans="2:5">
      <c r="B291" s="1292"/>
      <c r="C291" s="1292"/>
      <c r="D291" s="1292"/>
      <c r="E291" s="1292"/>
    </row>
    <row r="292" spans="2:5">
      <c r="B292" s="1292"/>
      <c r="C292" s="1292"/>
      <c r="D292" s="1292"/>
      <c r="E292" s="1292"/>
    </row>
    <row r="293" spans="2:5">
      <c r="B293" s="1292"/>
      <c r="C293" s="1292"/>
      <c r="D293" s="1292"/>
      <c r="E293" s="1292"/>
    </row>
    <row r="294" spans="2:5">
      <c r="B294" s="1292"/>
      <c r="C294" s="1292"/>
      <c r="D294" s="1292"/>
      <c r="E294" s="1292"/>
    </row>
    <row r="295" spans="2:5">
      <c r="B295" s="1292"/>
      <c r="C295" s="1292"/>
      <c r="D295" s="1292"/>
      <c r="E295" s="1292"/>
    </row>
    <row r="296" spans="2:5">
      <c r="B296" s="1292"/>
      <c r="C296" s="1292"/>
      <c r="D296" s="1292"/>
      <c r="E296" s="1292"/>
    </row>
    <row r="297" spans="2:5">
      <c r="B297" s="1292"/>
      <c r="C297" s="1292"/>
      <c r="D297" s="1292"/>
      <c r="E297" s="1292"/>
    </row>
    <row r="298" spans="2:5">
      <c r="B298" s="1292"/>
      <c r="C298" s="1292"/>
      <c r="D298" s="1292"/>
      <c r="E298" s="1292"/>
    </row>
    <row r="299" spans="2:5">
      <c r="B299" s="1292"/>
      <c r="C299" s="1292"/>
      <c r="D299" s="1292"/>
      <c r="E299" s="1292"/>
    </row>
    <row r="300" spans="2:5">
      <c r="B300" s="1292"/>
      <c r="C300" s="1292"/>
      <c r="D300" s="1292"/>
      <c r="E300" s="1292"/>
    </row>
    <row r="301" spans="2:5">
      <c r="B301" s="1292"/>
      <c r="C301" s="1292"/>
      <c r="D301" s="1292"/>
      <c r="E301" s="1292"/>
    </row>
    <row r="302" spans="2:5">
      <c r="B302" s="1292"/>
      <c r="C302" s="1292"/>
      <c r="D302" s="1292"/>
      <c r="E302" s="1292"/>
    </row>
    <row r="315" spans="2:5">
      <c r="B315" s="1292"/>
      <c r="C315" s="1292"/>
      <c r="D315" s="1292"/>
      <c r="E315" s="1292"/>
    </row>
    <row r="316" spans="2:5">
      <c r="B316" s="1292"/>
      <c r="C316" s="1292"/>
      <c r="D316" s="1292"/>
      <c r="E316" s="1292"/>
    </row>
    <row r="317" spans="2:5">
      <c r="B317" s="1292"/>
      <c r="C317" s="1292"/>
      <c r="D317" s="1292"/>
      <c r="E317" s="1292"/>
    </row>
    <row r="318" spans="2:5">
      <c r="B318" s="1292"/>
      <c r="C318" s="1292"/>
      <c r="D318" s="1292"/>
      <c r="E318" s="1292"/>
    </row>
    <row r="319" spans="2:5">
      <c r="B319" s="1292"/>
      <c r="C319" s="1292"/>
      <c r="D319" s="1292"/>
      <c r="E319" s="1292"/>
    </row>
    <row r="320" spans="2:5">
      <c r="B320" s="1292"/>
      <c r="C320" s="1292"/>
      <c r="D320" s="1292"/>
      <c r="E320" s="1292"/>
    </row>
    <row r="321" spans="1:5">
      <c r="B321" s="1292"/>
      <c r="C321" s="1292"/>
      <c r="D321" s="1292"/>
      <c r="E321" s="1292"/>
    </row>
    <row r="322" spans="1:5">
      <c r="B322" s="1292"/>
      <c r="C322" s="1292"/>
      <c r="D322" s="1292"/>
      <c r="E322" s="1292"/>
    </row>
    <row r="323" spans="1:5">
      <c r="B323" s="1292"/>
      <c r="C323" s="1292"/>
      <c r="D323" s="1292"/>
      <c r="E323" s="1292"/>
    </row>
    <row r="324" spans="1:5">
      <c r="B324" s="1292"/>
      <c r="C324" s="1292"/>
      <c r="D324" s="1292"/>
      <c r="E324" s="1292"/>
    </row>
    <row r="325" spans="1:5">
      <c r="B325" s="1292"/>
      <c r="C325" s="1292"/>
      <c r="D325" s="1292"/>
      <c r="E325" s="1292"/>
    </row>
    <row r="326" spans="1:5">
      <c r="B326" s="1292"/>
      <c r="C326" s="1292"/>
      <c r="D326" s="1292"/>
      <c r="E326" s="1292"/>
    </row>
    <row r="327" spans="1:5">
      <c r="B327" s="1292"/>
      <c r="C327" s="1292"/>
      <c r="D327" s="1292"/>
      <c r="E327" s="1292"/>
    </row>
    <row r="328" spans="1:5">
      <c r="B328" s="1292"/>
      <c r="C328" s="1292"/>
      <c r="D328" s="1292"/>
      <c r="E328" s="1292"/>
    </row>
    <row r="329" spans="1:5">
      <c r="B329" s="1292"/>
      <c r="C329" s="1292"/>
      <c r="D329" s="1292"/>
      <c r="E329" s="1292"/>
    </row>
    <row r="330" spans="1:5">
      <c r="B330" s="1292"/>
      <c r="C330" s="1292"/>
      <c r="D330" s="1292"/>
      <c r="E330" s="1292"/>
    </row>
    <row r="331" spans="1:5">
      <c r="A331" s="1393"/>
      <c r="B331" s="1311"/>
      <c r="C331" s="1311"/>
      <c r="D331" s="1311"/>
      <c r="E331" s="1311"/>
    </row>
    <row r="347" spans="1:4">
      <c r="A347" s="1393"/>
      <c r="B347" s="1311"/>
      <c r="C347" s="1311"/>
      <c r="D347" s="1311"/>
    </row>
    <row r="357" spans="1:5">
      <c r="A357" s="1309"/>
      <c r="B357" s="1310"/>
      <c r="C357" s="1310"/>
      <c r="D357" s="1310"/>
      <c r="E357" s="1310"/>
    </row>
    <row r="363" spans="1:5">
      <c r="B363" s="1292"/>
      <c r="C363" s="1292"/>
      <c r="D363" s="1292"/>
      <c r="E363" s="1292"/>
    </row>
    <row r="364" spans="1:5">
      <c r="B364" s="1292"/>
      <c r="C364" s="1292"/>
      <c r="D364" s="1292"/>
      <c r="E364" s="1292"/>
    </row>
    <row r="365" spans="1:5">
      <c r="B365" s="1292"/>
      <c r="C365" s="1292"/>
      <c r="D365" s="1292"/>
      <c r="E365" s="1292"/>
    </row>
    <row r="366" spans="1:5">
      <c r="B366" s="1292"/>
      <c r="C366" s="1292"/>
      <c r="D366" s="1292"/>
      <c r="E366" s="1292"/>
    </row>
    <row r="367" spans="1:5">
      <c r="B367" s="1292"/>
      <c r="C367" s="1292"/>
      <c r="D367" s="1292"/>
      <c r="E367" s="1292"/>
    </row>
    <row r="368" spans="1:5">
      <c r="B368" s="1292"/>
      <c r="C368" s="1292"/>
      <c r="D368" s="1292"/>
      <c r="E368" s="1292"/>
    </row>
    <row r="369" spans="2:5">
      <c r="B369" s="1292"/>
      <c r="C369" s="1292"/>
      <c r="D369" s="1292"/>
      <c r="E369" s="1292"/>
    </row>
    <row r="370" spans="2:5">
      <c r="B370" s="1292"/>
      <c r="C370" s="1292"/>
      <c r="D370" s="1292"/>
      <c r="E370" s="1292"/>
    </row>
    <row r="371" spans="2:5">
      <c r="B371" s="1292"/>
      <c r="C371" s="1292"/>
      <c r="D371" s="1292"/>
      <c r="E371" s="1292"/>
    </row>
    <row r="372" spans="2:5">
      <c r="B372" s="1292"/>
      <c r="C372" s="1292"/>
      <c r="D372" s="1292"/>
      <c r="E372" s="1292"/>
    </row>
    <row r="373" spans="2:5">
      <c r="B373" s="1292"/>
      <c r="C373" s="1292"/>
      <c r="D373" s="1292"/>
      <c r="E373" s="1292"/>
    </row>
    <row r="374" spans="2:5">
      <c r="B374" s="1292"/>
      <c r="C374" s="1292"/>
      <c r="D374" s="1292"/>
      <c r="E374" s="1292"/>
    </row>
    <row r="375" spans="2:5">
      <c r="B375" s="1292"/>
      <c r="C375" s="1292"/>
      <c r="D375" s="1292"/>
      <c r="E375" s="1292"/>
    </row>
    <row r="376" spans="2:5">
      <c r="B376" s="1292"/>
      <c r="C376" s="1292"/>
      <c r="D376" s="1292"/>
      <c r="E376" s="1292"/>
    </row>
    <row r="377" spans="2:5">
      <c r="B377" s="1292"/>
      <c r="C377" s="1292"/>
      <c r="D377" s="1292"/>
      <c r="E377" s="1292"/>
    </row>
    <row r="378" spans="2:5">
      <c r="B378" s="1292"/>
      <c r="C378" s="1292"/>
      <c r="D378" s="1292"/>
      <c r="E378" s="1292"/>
    </row>
    <row r="379" spans="2:5">
      <c r="B379" s="1292"/>
      <c r="C379" s="1292"/>
      <c r="D379" s="1292"/>
      <c r="E379" s="1292"/>
    </row>
    <row r="380" spans="2:5">
      <c r="B380" s="1292"/>
      <c r="C380" s="1292"/>
      <c r="D380" s="1292"/>
      <c r="E380" s="1292"/>
    </row>
    <row r="381" spans="2:5">
      <c r="B381" s="1292"/>
      <c r="C381" s="1292"/>
      <c r="D381" s="1292"/>
      <c r="E381" s="1292"/>
    </row>
    <row r="382" spans="2:5">
      <c r="B382" s="1292"/>
      <c r="C382" s="1292"/>
      <c r="D382" s="1292"/>
      <c r="E382" s="1292"/>
    </row>
    <row r="383" spans="2:5">
      <c r="B383" s="1292"/>
      <c r="C383" s="1292"/>
      <c r="D383" s="1292"/>
      <c r="E383" s="1292"/>
    </row>
    <row r="384" spans="2:5">
      <c r="B384" s="1292"/>
      <c r="C384" s="1292"/>
      <c r="D384" s="1292"/>
      <c r="E384" s="1292"/>
    </row>
    <row r="385" spans="2:5">
      <c r="B385" s="1292"/>
      <c r="C385" s="1292"/>
      <c r="D385" s="1292"/>
      <c r="E385" s="1292"/>
    </row>
    <row r="386" spans="2:5">
      <c r="B386" s="1292"/>
      <c r="C386" s="1292"/>
      <c r="D386" s="1292"/>
      <c r="E386" s="1292"/>
    </row>
    <row r="387" spans="2:5">
      <c r="B387" s="1292"/>
      <c r="C387" s="1292"/>
      <c r="D387" s="1292"/>
      <c r="E387" s="1292"/>
    </row>
    <row r="388" spans="2:5">
      <c r="B388" s="1292"/>
      <c r="C388" s="1292"/>
      <c r="D388" s="1292"/>
      <c r="E388" s="1292"/>
    </row>
    <row r="389" spans="2:5">
      <c r="B389" s="1292"/>
      <c r="C389" s="1292"/>
      <c r="D389" s="1292"/>
      <c r="E389" s="1292"/>
    </row>
    <row r="390" spans="2:5">
      <c r="B390" s="1292"/>
      <c r="C390" s="1292"/>
      <c r="D390" s="1292"/>
      <c r="E390" s="1292"/>
    </row>
    <row r="391" spans="2:5">
      <c r="B391" s="1292"/>
      <c r="C391" s="1292"/>
      <c r="D391" s="1292"/>
      <c r="E391" s="1292"/>
    </row>
    <row r="392" spans="2:5">
      <c r="B392" s="1292"/>
      <c r="C392" s="1292"/>
      <c r="D392" s="1292"/>
      <c r="E392" s="1292"/>
    </row>
    <row r="393" spans="2:5">
      <c r="B393" s="1292"/>
      <c r="C393" s="1292"/>
      <c r="D393" s="1292"/>
      <c r="E393" s="1292"/>
    </row>
    <row r="394" spans="2:5">
      <c r="B394" s="1292"/>
      <c r="C394" s="1292"/>
      <c r="D394" s="1292"/>
      <c r="E394" s="1292"/>
    </row>
    <row r="402" spans="1:5">
      <c r="A402" s="1393"/>
      <c r="B402" s="1311"/>
      <c r="C402" s="1311"/>
      <c r="D402" s="1311"/>
      <c r="E402" s="1311"/>
    </row>
    <row r="411" spans="1:5">
      <c r="B411" s="1292"/>
      <c r="C411" s="1292"/>
      <c r="D411" s="1292"/>
      <c r="E411" s="1292"/>
    </row>
    <row r="412" spans="1:5">
      <c r="B412" s="1292"/>
      <c r="C412" s="1292"/>
      <c r="D412" s="1292"/>
      <c r="E412" s="1292"/>
    </row>
    <row r="413" spans="1:5">
      <c r="B413" s="1292"/>
      <c r="C413" s="1292"/>
      <c r="D413" s="1292"/>
      <c r="E413" s="1292"/>
    </row>
    <row r="414" spans="1:5">
      <c r="B414" s="1292"/>
      <c r="C414" s="1292"/>
      <c r="D414" s="1292"/>
      <c r="E414" s="1292"/>
    </row>
    <row r="415" spans="1:5">
      <c r="B415" s="1292"/>
      <c r="C415" s="1292"/>
      <c r="D415" s="1292"/>
      <c r="E415" s="1292"/>
    </row>
    <row r="416" spans="1:5">
      <c r="B416" s="1292"/>
      <c r="C416" s="1292"/>
      <c r="D416" s="1292"/>
      <c r="E416" s="1292"/>
    </row>
    <row r="417" spans="1:5">
      <c r="B417" s="1292"/>
      <c r="C417" s="1292"/>
      <c r="D417" s="1292"/>
      <c r="E417" s="1292"/>
    </row>
    <row r="418" spans="1:5">
      <c r="B418" s="1292"/>
      <c r="C418" s="1292"/>
      <c r="D418" s="1292"/>
      <c r="E418" s="1292"/>
    </row>
    <row r="419" spans="1:5">
      <c r="B419" s="1292"/>
      <c r="C419" s="1292"/>
      <c r="D419" s="1292"/>
      <c r="E419" s="1292"/>
    </row>
    <row r="420" spans="1:5">
      <c r="B420" s="1292"/>
      <c r="C420" s="1292"/>
      <c r="D420" s="1292"/>
      <c r="E420" s="1292"/>
    </row>
    <row r="421" spans="1:5">
      <c r="B421" s="1292"/>
      <c r="C421" s="1292"/>
      <c r="D421" s="1292"/>
      <c r="E421" s="1292"/>
    </row>
    <row r="422" spans="1:5">
      <c r="B422" s="1292"/>
      <c r="C422" s="1292"/>
      <c r="D422" s="1292"/>
      <c r="E422" s="1292"/>
    </row>
    <row r="423" spans="1:5">
      <c r="B423" s="1292"/>
      <c r="C423" s="1292"/>
      <c r="D423" s="1292"/>
      <c r="E423" s="1292"/>
    </row>
    <row r="424" spans="1:5">
      <c r="B424" s="1292"/>
      <c r="C424" s="1292"/>
      <c r="D424" s="1292"/>
      <c r="E424" s="1292"/>
    </row>
    <row r="425" spans="1:5">
      <c r="B425" s="1292"/>
      <c r="C425" s="1292"/>
      <c r="D425" s="1292"/>
      <c r="E425" s="1292"/>
    </row>
    <row r="426" spans="1:5">
      <c r="B426" s="1292"/>
      <c r="C426" s="1292"/>
      <c r="D426" s="1292"/>
      <c r="E426" s="1292"/>
    </row>
    <row r="427" spans="1:5">
      <c r="A427" s="1393"/>
      <c r="B427" s="1311"/>
      <c r="C427" s="1311"/>
      <c r="D427" s="1311"/>
      <c r="E427" s="1311"/>
    </row>
    <row r="460" spans="1:5">
      <c r="A460" s="1393"/>
      <c r="B460" s="1311"/>
      <c r="C460" s="1311"/>
      <c r="D460" s="1311"/>
      <c r="E460" s="1311"/>
    </row>
    <row r="468" spans="1:5">
      <c r="A468" s="1393"/>
      <c r="B468" s="1311"/>
      <c r="C468" s="1311"/>
      <c r="D468" s="1311"/>
      <c r="E468" s="1311"/>
    </row>
    <row r="500" spans="1:5">
      <c r="A500" s="1393"/>
      <c r="B500" s="1311"/>
      <c r="C500" s="1311"/>
      <c r="D500" s="1311"/>
      <c r="E500" s="1394"/>
    </row>
    <row r="510" spans="1:5">
      <c r="A510" s="1393"/>
      <c r="B510" s="1311"/>
      <c r="C510" s="1311"/>
      <c r="D510" s="1311"/>
    </row>
    <row r="519" spans="1:5">
      <c r="A519" s="1393"/>
      <c r="B519" s="1311"/>
      <c r="C519" s="1311"/>
      <c r="D519" s="1311"/>
      <c r="E519" s="1311"/>
    </row>
    <row r="530" spans="1:5">
      <c r="A530" s="1393"/>
      <c r="B530" s="1311"/>
      <c r="C530" s="1311"/>
      <c r="D530" s="1311"/>
      <c r="E530" s="1292"/>
    </row>
    <row r="539" spans="1:5">
      <c r="A539" s="1393"/>
      <c r="B539" s="1311"/>
      <c r="C539" s="1311"/>
      <c r="D539" s="1311"/>
      <c r="E539" s="1292"/>
    </row>
    <row r="597" spans="1:5">
      <c r="A597" s="1393"/>
      <c r="B597" s="1311"/>
      <c r="C597" s="1311"/>
      <c r="D597" s="1311"/>
      <c r="E597" s="1292"/>
    </row>
    <row r="604" spans="1:5">
      <c r="A604" s="1305"/>
      <c r="B604" s="1294"/>
      <c r="C604" s="1294"/>
      <c r="D604" s="1294"/>
      <c r="E604" s="1294"/>
    </row>
    <row r="607" spans="1:5">
      <c r="A607" s="1393"/>
      <c r="B607" s="1311"/>
      <c r="C607" s="1311"/>
      <c r="D607" s="1311"/>
    </row>
    <row r="617" spans="1:5">
      <c r="A617" s="1393"/>
      <c r="B617" s="1311"/>
      <c r="C617" s="1311"/>
      <c r="D617" s="1311"/>
      <c r="E617" s="1311"/>
    </row>
    <row r="630" spans="1:5">
      <c r="A630" s="1393"/>
      <c r="B630" s="1311"/>
      <c r="C630" s="1311"/>
      <c r="D630" s="1311"/>
      <c r="E630" s="1311"/>
    </row>
    <row r="643" spans="1:5">
      <c r="A643" s="1393"/>
      <c r="B643" s="1311"/>
      <c r="C643" s="1311"/>
      <c r="D643" s="1311"/>
      <c r="E643" s="1311"/>
    </row>
    <row r="656" spans="1:5">
      <c r="A656" s="1393"/>
      <c r="B656" s="1311"/>
      <c r="C656" s="1311"/>
      <c r="D656" s="1311"/>
      <c r="E656" s="1311"/>
    </row>
    <row r="669" spans="1:5">
      <c r="A669" s="1393"/>
      <c r="B669" s="1311"/>
      <c r="C669" s="1311"/>
      <c r="D669" s="1311"/>
      <c r="E669" s="1292"/>
    </row>
    <row r="728" spans="1:5">
      <c r="A728" s="1393"/>
      <c r="B728" s="1311"/>
      <c r="C728" s="1311"/>
      <c r="D728" s="1311"/>
      <c r="E728" s="1292"/>
    </row>
    <row r="787" spans="1:5">
      <c r="A787" s="1393"/>
      <c r="B787" s="1311"/>
      <c r="C787" s="1311"/>
      <c r="D787" s="1311"/>
      <c r="E787" s="1292"/>
    </row>
  </sheetData>
  <protectedRanges>
    <protectedRange sqref="B142" name="Range1_1_1_2_1_1"/>
  </protectedRanges>
  <mergeCells count="23">
    <mergeCell ref="I68:M68"/>
    <mergeCell ref="A2:E2"/>
    <mergeCell ref="E4:E13"/>
    <mergeCell ref="I65:M65"/>
    <mergeCell ref="I66:M66"/>
    <mergeCell ref="I67:M67"/>
    <mergeCell ref="I80:M80"/>
    <mergeCell ref="I69:M69"/>
    <mergeCell ref="I70:M70"/>
    <mergeCell ref="I71:M71"/>
    <mergeCell ref="I72:M72"/>
    <mergeCell ref="I73:M73"/>
    <mergeCell ref="I74:M74"/>
    <mergeCell ref="I75:M75"/>
    <mergeCell ref="I76:M76"/>
    <mergeCell ref="I77:M77"/>
    <mergeCell ref="I78:L78"/>
    <mergeCell ref="I79:M79"/>
    <mergeCell ref="A81:E82"/>
    <mergeCell ref="A85:D85"/>
    <mergeCell ref="I85:L85"/>
    <mergeCell ref="A264:E264"/>
    <mergeCell ref="A265:E265"/>
  </mergeCells>
  <pageMargins left="0.7" right="0.7" top="0.75" bottom="0.56999999999999995" header="0.3" footer="0.3"/>
  <pageSetup paperSize="9" scale="72" orientation="portrait" r:id="rId1"/>
  <headerFooter>
    <oddFooter>&amp;C&amp;P</oddFooter>
  </headerFooter>
  <rowBreaks count="5" manualBreakCount="5">
    <brk id="31" max="5" man="1"/>
    <brk id="83" max="5" man="1"/>
    <brk id="128" max="5" man="1"/>
    <brk id="196" max="5" man="1"/>
    <brk id="264" max="5"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B1:I781"/>
  <sheetViews>
    <sheetView rightToLeft="1" view="pageBreakPreview" topLeftCell="A139" zoomScaleSheetLayoutView="100" workbookViewId="0">
      <selection activeCell="E162" sqref="E162"/>
    </sheetView>
  </sheetViews>
  <sheetFormatPr defaultRowHeight="14.25"/>
  <cols>
    <col min="1" max="1" width="3.140625" style="1395" customWidth="1"/>
    <col min="2" max="2" width="45.140625" style="1395" customWidth="1"/>
    <col min="3" max="3" width="14.28515625" style="1395" customWidth="1"/>
    <col min="4" max="4" width="14.5703125" style="1395" customWidth="1"/>
    <col min="5" max="5" width="15" style="1395" customWidth="1"/>
    <col min="6" max="6" width="14.5703125" style="1395" customWidth="1"/>
    <col min="7" max="7" width="13.140625" style="1395" customWidth="1"/>
    <col min="8" max="8" width="15.85546875" style="1395" bestFit="1" customWidth="1"/>
    <col min="9" max="16384" width="9.140625" style="1395"/>
  </cols>
  <sheetData>
    <row r="1" spans="2:7" ht="25.5" customHeight="1">
      <c r="B1" s="1413" t="s">
        <v>1508</v>
      </c>
    </row>
    <row r="2" spans="2:7" ht="258.75" customHeight="1">
      <c r="B2" s="2683" t="s">
        <v>1509</v>
      </c>
      <c r="C2" s="2684"/>
      <c r="D2" s="2684"/>
      <c r="E2" s="2684"/>
      <c r="F2" s="2684"/>
    </row>
    <row r="3" spans="2:7">
      <c r="B3" s="1397"/>
      <c r="C3" s="1397"/>
      <c r="D3" s="1397"/>
      <c r="E3" s="1397"/>
      <c r="F3" s="1397"/>
      <c r="G3" s="1397"/>
    </row>
    <row r="4" spans="2:7">
      <c r="B4" s="2680" t="s">
        <v>1510</v>
      </c>
      <c r="C4" s="2680"/>
      <c r="D4" s="2680"/>
      <c r="E4" s="2680"/>
      <c r="F4" s="2680"/>
      <c r="G4" s="1414"/>
    </row>
    <row r="5" spans="2:7" ht="15" customHeight="1">
      <c r="B5" s="1400" t="s">
        <v>1511</v>
      </c>
      <c r="C5" s="1415">
        <v>2005</v>
      </c>
      <c r="D5" s="1415">
        <v>2008</v>
      </c>
      <c r="E5" s="1415">
        <v>2009</v>
      </c>
      <c r="F5" s="1415">
        <v>2010</v>
      </c>
      <c r="G5" s="1405"/>
    </row>
    <row r="6" spans="2:7" ht="15" customHeight="1">
      <c r="B6" s="1416" t="s">
        <v>234</v>
      </c>
      <c r="C6" s="1417">
        <f>SUM(C7:C13)</f>
        <v>42</v>
      </c>
      <c r="D6" s="1417">
        <f>SUM(D7:D13)</f>
        <v>46</v>
      </c>
      <c r="E6" s="1417">
        <f>SUM(E7:E13)</f>
        <v>47</v>
      </c>
      <c r="F6" s="1417">
        <v>50</v>
      </c>
      <c r="G6" s="1405"/>
    </row>
    <row r="7" spans="2:7" ht="15" customHeight="1">
      <c r="B7" s="1418" t="s">
        <v>1512</v>
      </c>
      <c r="C7" s="1062">
        <v>4</v>
      </c>
      <c r="D7" s="1062">
        <v>4</v>
      </c>
      <c r="E7" s="1062">
        <v>2</v>
      </c>
      <c r="F7" s="1062">
        <v>2</v>
      </c>
      <c r="G7" s="1405"/>
    </row>
    <row r="8" spans="2:7" ht="15" customHeight="1">
      <c r="B8" s="1418" t="s">
        <v>1513</v>
      </c>
      <c r="C8" s="1062">
        <v>7</v>
      </c>
      <c r="D8" s="1062">
        <v>7</v>
      </c>
      <c r="E8" s="1062">
        <v>8</v>
      </c>
      <c r="F8" s="1062">
        <v>8</v>
      </c>
      <c r="G8" s="1405"/>
    </row>
    <row r="9" spans="2:7" ht="15" customHeight="1">
      <c r="B9" s="1418" t="s">
        <v>1514</v>
      </c>
      <c r="C9" s="1062">
        <v>4</v>
      </c>
      <c r="D9" s="1062">
        <v>4</v>
      </c>
      <c r="E9" s="1062">
        <v>4</v>
      </c>
      <c r="F9" s="1062">
        <v>4</v>
      </c>
      <c r="G9" s="1405"/>
    </row>
    <row r="10" spans="2:7" ht="15" customHeight="1">
      <c r="B10" s="1418" t="s">
        <v>1515</v>
      </c>
      <c r="C10" s="1062">
        <v>10</v>
      </c>
      <c r="D10" s="1062">
        <v>12</v>
      </c>
      <c r="E10" s="1062">
        <v>13</v>
      </c>
      <c r="F10" s="1062">
        <v>15</v>
      </c>
      <c r="G10" s="1405"/>
    </row>
    <row r="11" spans="2:7" ht="15" customHeight="1">
      <c r="B11" s="1418" t="s">
        <v>1516</v>
      </c>
      <c r="C11" s="1062">
        <v>1</v>
      </c>
      <c r="D11" s="1062">
        <v>2</v>
      </c>
      <c r="E11" s="1062">
        <v>3</v>
      </c>
      <c r="F11" s="1062">
        <v>4</v>
      </c>
      <c r="G11" s="1405"/>
    </row>
    <row r="12" spans="2:7" ht="15" customHeight="1">
      <c r="B12" s="1418" t="s">
        <v>1517</v>
      </c>
      <c r="C12" s="1062">
        <v>3</v>
      </c>
      <c r="D12" s="1062">
        <v>4</v>
      </c>
      <c r="E12" s="1062">
        <v>4</v>
      </c>
      <c r="F12" s="1062">
        <v>4</v>
      </c>
      <c r="G12" s="1405"/>
    </row>
    <row r="13" spans="2:7" ht="15" customHeight="1">
      <c r="B13" s="1418" t="s">
        <v>1518</v>
      </c>
      <c r="C13" s="1062">
        <v>13</v>
      </c>
      <c r="D13" s="1062">
        <v>13</v>
      </c>
      <c r="E13" s="1062">
        <v>13</v>
      </c>
      <c r="F13" s="1062">
        <v>13</v>
      </c>
      <c r="G13" s="1405"/>
    </row>
    <row r="14" spans="2:7">
      <c r="B14" s="1401" t="s">
        <v>1519</v>
      </c>
      <c r="C14" s="1401"/>
      <c r="D14" s="1401"/>
      <c r="E14" s="1401"/>
      <c r="F14" s="1401"/>
      <c r="G14" s="1401"/>
    </row>
    <row r="15" spans="2:7">
      <c r="B15" s="1419"/>
      <c r="C15" s="1419"/>
      <c r="D15" s="1419"/>
      <c r="E15" s="1419"/>
      <c r="F15" s="1419"/>
      <c r="G15" s="1419"/>
    </row>
    <row r="16" spans="2:7" ht="18" customHeight="1">
      <c r="B16" s="2680" t="s">
        <v>1520</v>
      </c>
      <c r="C16" s="2680"/>
      <c r="D16" s="2680"/>
      <c r="E16" s="2680"/>
      <c r="F16" s="2680"/>
      <c r="G16" s="1420"/>
    </row>
    <row r="17" spans="2:8" ht="15" customHeight="1">
      <c r="B17" s="2681" t="s">
        <v>1521</v>
      </c>
      <c r="C17" s="2685" t="s">
        <v>701</v>
      </c>
      <c r="D17" s="2681" t="s">
        <v>1522</v>
      </c>
      <c r="E17" s="2681"/>
      <c r="F17" s="2681"/>
      <c r="G17" s="1414"/>
    </row>
    <row r="18" spans="2:8" ht="15" customHeight="1">
      <c r="B18" s="2681"/>
      <c r="C18" s="2685"/>
      <c r="D18" s="1399" t="s">
        <v>1523</v>
      </c>
      <c r="E18" s="1399" t="s">
        <v>1524</v>
      </c>
      <c r="F18" s="1399" t="s">
        <v>234</v>
      </c>
      <c r="G18" s="1405"/>
    </row>
    <row r="19" spans="2:8" ht="15" customHeight="1">
      <c r="B19" s="1416" t="s">
        <v>234</v>
      </c>
      <c r="C19" s="1416">
        <v>50</v>
      </c>
      <c r="D19" s="1416">
        <v>23594</v>
      </c>
      <c r="E19" s="1416">
        <v>3022</v>
      </c>
      <c r="F19" s="1416">
        <v>26616</v>
      </c>
      <c r="G19" s="1412"/>
    </row>
    <row r="20" spans="2:8" ht="15" customHeight="1">
      <c r="B20" s="1418" t="s">
        <v>1512</v>
      </c>
      <c r="C20" s="1062">
        <v>2</v>
      </c>
      <c r="D20" s="1062">
        <v>31</v>
      </c>
      <c r="E20" s="1062">
        <v>0</v>
      </c>
      <c r="F20" s="1062">
        <v>31</v>
      </c>
      <c r="G20" s="1405"/>
    </row>
    <row r="21" spans="2:8" ht="15" customHeight="1">
      <c r="B21" s="1418" t="s">
        <v>1513</v>
      </c>
      <c r="C21" s="1062">
        <v>8</v>
      </c>
      <c r="D21" s="1062">
        <v>11522</v>
      </c>
      <c r="E21" s="1062">
        <v>2301</v>
      </c>
      <c r="F21" s="1062">
        <v>13823</v>
      </c>
      <c r="G21" s="1405"/>
    </row>
    <row r="22" spans="2:8" ht="15" customHeight="1">
      <c r="B22" s="1418" t="s">
        <v>1514</v>
      </c>
      <c r="C22" s="1062">
        <v>4</v>
      </c>
      <c r="D22" s="1062">
        <v>1951</v>
      </c>
      <c r="E22" s="1062">
        <v>168</v>
      </c>
      <c r="F22" s="1062">
        <v>2119</v>
      </c>
      <c r="G22" s="1405"/>
    </row>
    <row r="23" spans="2:8" ht="15" customHeight="1">
      <c r="B23" s="1418" t="s">
        <v>1515</v>
      </c>
      <c r="C23" s="1062">
        <v>15</v>
      </c>
      <c r="D23" s="1062">
        <v>1090</v>
      </c>
      <c r="E23" s="1062">
        <v>371</v>
      </c>
      <c r="F23" s="1062">
        <v>1461</v>
      </c>
      <c r="G23" s="1405"/>
    </row>
    <row r="24" spans="2:8" ht="15" customHeight="1">
      <c r="B24" s="1418" t="s">
        <v>1516</v>
      </c>
      <c r="C24" s="1062">
        <v>4</v>
      </c>
      <c r="D24" s="1062">
        <v>283</v>
      </c>
      <c r="E24" s="1062">
        <v>126</v>
      </c>
      <c r="F24" s="1062">
        <v>409</v>
      </c>
      <c r="G24" s="1405"/>
    </row>
    <row r="25" spans="2:8" ht="15" customHeight="1">
      <c r="B25" s="1418" t="s">
        <v>1517</v>
      </c>
      <c r="C25" s="1062">
        <v>4</v>
      </c>
      <c r="D25" s="1062">
        <v>132</v>
      </c>
      <c r="E25" s="1062">
        <v>56</v>
      </c>
      <c r="F25" s="1062">
        <v>188</v>
      </c>
      <c r="G25" s="1401"/>
    </row>
    <row r="26" spans="2:8" ht="15" customHeight="1">
      <c r="B26" s="1418" t="s">
        <v>1518</v>
      </c>
      <c r="C26" s="1062">
        <v>13</v>
      </c>
      <c r="D26" s="1062">
        <v>8585</v>
      </c>
      <c r="E26" s="1062">
        <v>0</v>
      </c>
      <c r="F26" s="1062">
        <v>8585</v>
      </c>
      <c r="G26" s="1405"/>
    </row>
    <row r="27" spans="2:8">
      <c r="B27" s="1401" t="s">
        <v>1519</v>
      </c>
      <c r="C27" s="1062"/>
      <c r="D27" s="1062"/>
      <c r="E27" s="1062"/>
      <c r="F27" s="1062"/>
    </row>
    <row r="28" spans="2:8">
      <c r="B28" s="1397"/>
      <c r="C28" s="1397"/>
      <c r="D28" s="1397"/>
      <c r="E28" s="1397"/>
      <c r="F28" s="1397"/>
      <c r="G28" s="1397"/>
    </row>
    <row r="29" spans="2:8" ht="30" customHeight="1">
      <c r="B29" s="2680" t="s">
        <v>1525</v>
      </c>
      <c r="C29" s="2680"/>
      <c r="D29" s="2680"/>
      <c r="E29" s="2680"/>
      <c r="F29" s="2680"/>
      <c r="G29" s="1421"/>
    </row>
    <row r="30" spans="2:8" ht="15" customHeight="1">
      <c r="B30" s="1400" t="s">
        <v>1526</v>
      </c>
      <c r="C30" s="2681" t="s">
        <v>1527</v>
      </c>
      <c r="D30" s="2681"/>
      <c r="E30" s="2681" t="s">
        <v>1528</v>
      </c>
      <c r="F30" s="2681"/>
      <c r="G30"/>
    </row>
    <row r="31" spans="2:8" ht="15" customHeight="1">
      <c r="B31" s="1416" t="s">
        <v>1119</v>
      </c>
      <c r="C31" s="1422" t="s">
        <v>1529</v>
      </c>
      <c r="D31" s="1416" t="s">
        <v>962</v>
      </c>
      <c r="E31" s="1422" t="s">
        <v>1529</v>
      </c>
      <c r="F31" s="1416" t="s">
        <v>962</v>
      </c>
      <c r="G31"/>
    </row>
    <row r="32" spans="2:8" ht="15" customHeight="1">
      <c r="B32" s="1423" t="s">
        <v>234</v>
      </c>
      <c r="C32" s="1424">
        <f>SUM(C33:C51)</f>
        <v>3370</v>
      </c>
      <c r="D32" s="1424">
        <f>SUM(D33:D50)</f>
        <v>8378</v>
      </c>
      <c r="E32" s="1424">
        <f>SUM(E33:E51)</f>
        <v>13610</v>
      </c>
      <c r="F32" s="1424">
        <f>SUM(F33:F50)</f>
        <v>11763</v>
      </c>
      <c r="G32"/>
      <c r="H32" s="1425">
        <f>+E32+F32</f>
        <v>25373</v>
      </c>
    </row>
    <row r="33" spans="2:9" ht="15" customHeight="1">
      <c r="B33" s="1426" t="s">
        <v>1530</v>
      </c>
      <c r="C33" s="1106">
        <v>1126</v>
      </c>
      <c r="D33" s="1106">
        <v>1986</v>
      </c>
      <c r="E33" s="1106">
        <v>5358</v>
      </c>
      <c r="F33" s="1106">
        <v>2575</v>
      </c>
      <c r="G33"/>
      <c r="H33" s="1425">
        <f>+E33+F33</f>
        <v>7933</v>
      </c>
      <c r="I33" s="1427">
        <f>H33/$H$32</f>
        <v>0.31265518464509517</v>
      </c>
    </row>
    <row r="34" spans="2:9" ht="15" customHeight="1">
      <c r="B34" s="1426" t="s">
        <v>1531</v>
      </c>
      <c r="C34" s="1106">
        <v>0</v>
      </c>
      <c r="D34" s="1106">
        <v>349</v>
      </c>
      <c r="E34" s="1106">
        <v>0</v>
      </c>
      <c r="F34" s="1106">
        <v>349</v>
      </c>
      <c r="G34"/>
      <c r="H34" s="1425">
        <f t="shared" ref="H34:H51" si="0">+E34+F34</f>
        <v>349</v>
      </c>
      <c r="I34" s="1427">
        <f t="shared" ref="I34:I51" si="1">H34/$H$32</f>
        <v>1.3754778701769598E-2</v>
      </c>
    </row>
    <row r="35" spans="2:9" ht="15" customHeight="1">
      <c r="B35" s="1426" t="s">
        <v>1532</v>
      </c>
      <c r="C35" s="1106">
        <v>0</v>
      </c>
      <c r="D35" s="1106">
        <v>718</v>
      </c>
      <c r="E35" s="1106">
        <v>0</v>
      </c>
      <c r="F35" s="1106">
        <v>2206</v>
      </c>
      <c r="G35"/>
      <c r="H35" s="1425">
        <f t="shared" si="0"/>
        <v>2206</v>
      </c>
      <c r="I35" s="1427">
        <f t="shared" si="1"/>
        <v>8.6942813226658255E-2</v>
      </c>
    </row>
    <row r="36" spans="2:9" ht="15" customHeight="1">
      <c r="B36" s="1426" t="s">
        <v>1533</v>
      </c>
      <c r="C36" s="1106">
        <v>0</v>
      </c>
      <c r="D36" s="1106">
        <v>2744</v>
      </c>
      <c r="E36" s="1106">
        <v>0</v>
      </c>
      <c r="F36" s="1106">
        <v>2869</v>
      </c>
      <c r="G36"/>
      <c r="H36" s="1425">
        <f t="shared" si="0"/>
        <v>2869</v>
      </c>
      <c r="I36" s="1427">
        <f t="shared" si="1"/>
        <v>0.11307295156268474</v>
      </c>
    </row>
    <row r="37" spans="2:9" ht="15" customHeight="1">
      <c r="B37" s="1426" t="s">
        <v>1534</v>
      </c>
      <c r="C37" s="1106">
        <v>0</v>
      </c>
      <c r="D37" s="1106">
        <v>19</v>
      </c>
      <c r="E37" s="1106">
        <v>0</v>
      </c>
      <c r="F37" s="1106">
        <v>47</v>
      </c>
      <c r="G37"/>
      <c r="H37" s="1425">
        <f t="shared" si="0"/>
        <v>47</v>
      </c>
      <c r="I37" s="1427">
        <f t="shared" si="1"/>
        <v>1.8523627478027826E-3</v>
      </c>
    </row>
    <row r="38" spans="2:9" ht="15" customHeight="1">
      <c r="B38" s="1426" t="s">
        <v>1535</v>
      </c>
      <c r="C38" s="1106">
        <v>0</v>
      </c>
      <c r="D38" s="1106">
        <v>1231</v>
      </c>
      <c r="E38" s="1106">
        <v>0</v>
      </c>
      <c r="F38" s="1106">
        <v>1623</v>
      </c>
      <c r="G38"/>
      <c r="H38" s="1425">
        <f t="shared" si="0"/>
        <v>1623</v>
      </c>
      <c r="I38" s="1427">
        <f t="shared" si="1"/>
        <v>6.3965632759232255E-2</v>
      </c>
    </row>
    <row r="39" spans="2:9" ht="15" customHeight="1">
      <c r="B39" s="1426" t="s">
        <v>1536</v>
      </c>
      <c r="C39" s="1106">
        <v>139</v>
      </c>
      <c r="D39" s="1106">
        <v>220</v>
      </c>
      <c r="E39" s="1106">
        <v>361</v>
      </c>
      <c r="F39" s="1106">
        <v>563</v>
      </c>
      <c r="G39"/>
      <c r="H39" s="1425">
        <f t="shared" si="0"/>
        <v>924</v>
      </c>
      <c r="I39" s="1427">
        <f t="shared" si="1"/>
        <v>3.6416663382335554E-2</v>
      </c>
    </row>
    <row r="40" spans="2:9" ht="15" customHeight="1">
      <c r="B40" s="1426" t="s">
        <v>1537</v>
      </c>
      <c r="C40" s="1106">
        <v>859</v>
      </c>
      <c r="D40" s="1106">
        <v>211</v>
      </c>
      <c r="E40" s="1106">
        <v>3683</v>
      </c>
      <c r="F40" s="1106">
        <v>271</v>
      </c>
      <c r="G40"/>
      <c r="H40" s="1425">
        <f t="shared" si="0"/>
        <v>3954</v>
      </c>
      <c r="I40" s="1427">
        <f t="shared" si="1"/>
        <v>0.15583494265557876</v>
      </c>
    </row>
    <row r="41" spans="2:9" ht="15" customHeight="1">
      <c r="B41" s="1426" t="s">
        <v>1538</v>
      </c>
      <c r="C41" s="1106">
        <v>511</v>
      </c>
      <c r="D41" s="1106">
        <v>162</v>
      </c>
      <c r="E41" s="1106">
        <v>3263</v>
      </c>
      <c r="F41" s="1106">
        <v>304</v>
      </c>
      <c r="G41"/>
      <c r="H41" s="1425">
        <f t="shared" si="0"/>
        <v>3567</v>
      </c>
      <c r="I41" s="1427">
        <f t="shared" si="1"/>
        <v>0.14058250896622393</v>
      </c>
    </row>
    <row r="42" spans="2:9" ht="15" customHeight="1">
      <c r="B42" s="1426" t="s">
        <v>1539</v>
      </c>
      <c r="C42" s="1106">
        <v>0</v>
      </c>
      <c r="D42" s="1106">
        <v>0</v>
      </c>
      <c r="E42" s="1106">
        <v>0</v>
      </c>
      <c r="F42" s="1106">
        <v>0</v>
      </c>
      <c r="G42"/>
      <c r="H42" s="1425">
        <f t="shared" si="0"/>
        <v>0</v>
      </c>
      <c r="I42" s="1427">
        <f t="shared" si="1"/>
        <v>0</v>
      </c>
    </row>
    <row r="43" spans="2:9" ht="15" customHeight="1">
      <c r="B43" s="1426" t="s">
        <v>1540</v>
      </c>
      <c r="C43" s="1106">
        <v>37</v>
      </c>
      <c r="D43" s="1106">
        <v>63</v>
      </c>
      <c r="E43" s="1106">
        <v>103</v>
      </c>
      <c r="F43" s="1106">
        <v>222</v>
      </c>
      <c r="G43"/>
      <c r="H43" s="1425">
        <f t="shared" si="0"/>
        <v>325</v>
      </c>
      <c r="I43" s="1427">
        <f t="shared" si="1"/>
        <v>1.2808891341189453E-2</v>
      </c>
    </row>
    <row r="44" spans="2:9" ht="15" customHeight="1">
      <c r="B44" s="1426" t="s">
        <v>1541</v>
      </c>
      <c r="C44" s="1106">
        <v>8</v>
      </c>
      <c r="D44" s="1106">
        <v>5</v>
      </c>
      <c r="E44" s="1106">
        <v>0</v>
      </c>
      <c r="F44" s="1106">
        <v>47</v>
      </c>
      <c r="G44"/>
      <c r="H44" s="1425">
        <f t="shared" si="0"/>
        <v>47</v>
      </c>
      <c r="I44" s="1427">
        <f t="shared" si="1"/>
        <v>1.8523627478027826E-3</v>
      </c>
    </row>
    <row r="45" spans="2:9" ht="15" customHeight="1">
      <c r="B45" s="1426" t="s">
        <v>1542</v>
      </c>
      <c r="C45" s="1106">
        <v>8</v>
      </c>
      <c r="D45" s="1106">
        <v>16</v>
      </c>
      <c r="E45" s="1106">
        <v>8</v>
      </c>
      <c r="F45" s="1106">
        <v>5</v>
      </c>
      <c r="G45"/>
      <c r="H45" s="1425">
        <f t="shared" si="0"/>
        <v>13</v>
      </c>
      <c r="I45" s="1427">
        <f t="shared" si="1"/>
        <v>5.1235565364757816E-4</v>
      </c>
    </row>
    <row r="46" spans="2:9" ht="15" customHeight="1">
      <c r="B46" s="1426" t="s">
        <v>1543</v>
      </c>
      <c r="C46" s="1106">
        <v>0</v>
      </c>
      <c r="D46" s="1106">
        <v>594</v>
      </c>
      <c r="E46" s="1106">
        <v>0</v>
      </c>
      <c r="F46" s="1106">
        <v>616</v>
      </c>
      <c r="G46"/>
      <c r="H46" s="1425">
        <f t="shared" si="0"/>
        <v>616</v>
      </c>
      <c r="I46" s="1427">
        <f t="shared" si="1"/>
        <v>2.4277775588223704E-2</v>
      </c>
    </row>
    <row r="47" spans="2:9" ht="15" customHeight="1">
      <c r="B47" s="1426" t="s">
        <v>1544</v>
      </c>
      <c r="C47" s="1106">
        <v>0</v>
      </c>
      <c r="D47" s="1106">
        <v>2</v>
      </c>
      <c r="E47" s="1106">
        <v>0</v>
      </c>
      <c r="F47" s="1106">
        <v>2</v>
      </c>
      <c r="G47"/>
      <c r="H47" s="1425">
        <f t="shared" si="0"/>
        <v>2</v>
      </c>
      <c r="I47" s="1428">
        <f t="shared" si="1"/>
        <v>7.8823946715012022E-5</v>
      </c>
    </row>
    <row r="48" spans="2:9" ht="15" customHeight="1">
      <c r="B48" s="1426" t="s">
        <v>1545</v>
      </c>
      <c r="C48" s="1106">
        <v>664</v>
      </c>
      <c r="D48" s="1106">
        <v>15</v>
      </c>
      <c r="E48" s="1106">
        <v>744</v>
      </c>
      <c r="F48" s="1106">
        <v>15</v>
      </c>
      <c r="G48"/>
      <c r="H48" s="1425">
        <f t="shared" si="0"/>
        <v>759</v>
      </c>
      <c r="I48" s="1427">
        <f t="shared" si="1"/>
        <v>2.9913687778347062E-2</v>
      </c>
    </row>
    <row r="49" spans="2:9" ht="15" customHeight="1">
      <c r="B49" s="1426" t="s">
        <v>1546</v>
      </c>
      <c r="C49" s="1106">
        <v>0</v>
      </c>
      <c r="D49" s="1106">
        <v>2</v>
      </c>
      <c r="E49" s="1106">
        <v>0</v>
      </c>
      <c r="F49" s="1106">
        <v>8</v>
      </c>
      <c r="G49"/>
      <c r="H49" s="1425">
        <f t="shared" si="0"/>
        <v>8</v>
      </c>
      <c r="I49" s="1428">
        <f t="shared" si="1"/>
        <v>3.1529578686004809E-4</v>
      </c>
    </row>
    <row r="50" spans="2:9" ht="15" customHeight="1">
      <c r="B50" s="1426" t="s">
        <v>1547</v>
      </c>
      <c r="C50" s="1106">
        <v>0</v>
      </c>
      <c r="D50" s="1106">
        <v>41</v>
      </c>
      <c r="E50" s="1106">
        <v>0</v>
      </c>
      <c r="F50" s="1106">
        <v>41</v>
      </c>
      <c r="G50"/>
      <c r="H50" s="1425">
        <f t="shared" si="0"/>
        <v>41</v>
      </c>
      <c r="I50" s="1427">
        <f t="shared" si="1"/>
        <v>1.6158909076577465E-3</v>
      </c>
    </row>
    <row r="51" spans="2:9" ht="15" customHeight="1">
      <c r="B51" s="1426" t="s">
        <v>1548</v>
      </c>
      <c r="C51" s="1106">
        <v>18</v>
      </c>
      <c r="D51" s="1106">
        <v>0</v>
      </c>
      <c r="E51" s="1106">
        <v>90</v>
      </c>
      <c r="F51" s="1106">
        <v>0</v>
      </c>
      <c r="G51"/>
      <c r="H51" s="1425">
        <f t="shared" si="0"/>
        <v>90</v>
      </c>
      <c r="I51" s="1427">
        <f t="shared" si="1"/>
        <v>3.5470776021755408E-3</v>
      </c>
    </row>
    <row r="52" spans="2:9" ht="15">
      <c r="B52" s="1401" t="s">
        <v>1549</v>
      </c>
      <c r="C52" s="1429"/>
      <c r="D52" s="1410"/>
      <c r="E52" s="1410"/>
      <c r="F52" s="1410"/>
      <c r="G52"/>
    </row>
    <row r="53" spans="2:9" ht="15" customHeight="1">
      <c r="B53" s="1397"/>
      <c r="C53" s="1397"/>
      <c r="D53" s="1397"/>
      <c r="E53" s="1397"/>
      <c r="F53" s="1397"/>
      <c r="G53"/>
    </row>
    <row r="54" spans="2:9" ht="15" customHeight="1">
      <c r="B54" s="1397"/>
      <c r="C54" s="1397"/>
      <c r="D54" s="1397"/>
      <c r="E54" s="1397"/>
      <c r="F54" s="1397"/>
      <c r="G54"/>
    </row>
    <row r="55" spans="2:9" s="1405" customFormat="1">
      <c r="B55" s="1430" t="s">
        <v>1550</v>
      </c>
      <c r="C55" s="1431"/>
      <c r="D55" s="1431"/>
      <c r="E55" s="1431"/>
      <c r="F55" s="1431"/>
    </row>
    <row r="56" spans="2:9" s="1405" customFormat="1">
      <c r="B56" s="1432"/>
      <c r="C56" s="1433"/>
      <c r="D56" s="1433"/>
      <c r="E56" s="1433"/>
      <c r="F56" s="1433"/>
    </row>
    <row r="57" spans="2:9" s="1403" customFormat="1">
      <c r="B57" s="1432"/>
      <c r="C57" s="1434"/>
      <c r="D57" s="1434"/>
      <c r="E57" s="1434"/>
      <c r="F57" s="1434"/>
      <c r="G57" s="1435"/>
    </row>
    <row r="58" spans="2:9" s="1405" customFormat="1">
      <c r="B58" s="1432"/>
      <c r="C58" s="1433"/>
      <c r="D58" s="1433"/>
      <c r="E58" s="1433"/>
      <c r="F58" s="1433"/>
    </row>
    <row r="59" spans="2:9" s="1405" customFormat="1">
      <c r="B59" s="1432"/>
      <c r="C59" s="1433"/>
      <c r="D59" s="1433"/>
      <c r="E59" s="1433"/>
      <c r="F59" s="1433"/>
    </row>
    <row r="60" spans="2:9" s="1405" customFormat="1">
      <c r="B60" s="1432"/>
      <c r="C60" s="1433"/>
      <c r="D60" s="1433"/>
      <c r="E60" s="1433"/>
      <c r="F60" s="1433"/>
    </row>
    <row r="61" spans="2:9" s="1405" customFormat="1">
      <c r="B61" s="1432"/>
      <c r="C61" s="1433"/>
      <c r="D61" s="1433"/>
      <c r="E61" s="1433"/>
      <c r="F61" s="1433"/>
    </row>
    <row r="62" spans="2:9" s="1405" customFormat="1">
      <c r="B62" s="1432"/>
      <c r="C62" s="1433"/>
      <c r="D62" s="1433"/>
      <c r="E62" s="1433"/>
      <c r="F62" s="1433"/>
    </row>
    <row r="63" spans="2:9" s="1405" customFormat="1">
      <c r="B63" s="1432"/>
      <c r="C63" s="1433"/>
      <c r="D63" s="1433"/>
      <c r="E63" s="1433"/>
      <c r="F63" s="1433"/>
    </row>
    <row r="64" spans="2:9" s="1405" customFormat="1">
      <c r="B64" s="1432"/>
      <c r="C64" s="1433"/>
      <c r="D64" s="1433"/>
      <c r="E64" s="1433"/>
      <c r="F64" s="1433"/>
    </row>
    <row r="65" spans="2:8" s="1405" customFormat="1">
      <c r="B65" s="1432"/>
      <c r="C65" s="1433"/>
      <c r="D65" s="1433"/>
      <c r="E65" s="1433"/>
      <c r="F65" s="1433"/>
    </row>
    <row r="66" spans="2:8" s="1405" customFormat="1">
      <c r="B66" s="1432"/>
      <c r="C66" s="1433"/>
      <c r="D66" s="1433"/>
      <c r="E66" s="1433"/>
      <c r="F66" s="1433"/>
    </row>
    <row r="67" spans="2:8" s="1405" customFormat="1">
      <c r="B67" s="1432"/>
      <c r="C67" s="1433"/>
      <c r="D67" s="1433"/>
      <c r="E67" s="1433"/>
      <c r="F67" s="1433"/>
    </row>
    <row r="68" spans="2:8" s="1405" customFormat="1">
      <c r="B68" s="1432"/>
      <c r="C68" s="1433"/>
      <c r="D68" s="1433"/>
      <c r="E68" s="1433"/>
      <c r="F68" s="1433"/>
    </row>
    <row r="69" spans="2:8" s="1405" customFormat="1">
      <c r="B69" s="1432"/>
      <c r="C69" s="1433"/>
      <c r="D69" s="1433"/>
      <c r="E69" s="1433"/>
      <c r="F69" s="1433"/>
    </row>
    <row r="70" spans="2:8" s="1405" customFormat="1">
      <c r="B70" s="1432"/>
      <c r="C70" s="1433"/>
      <c r="D70" s="1433"/>
      <c r="E70" s="1433"/>
      <c r="F70" s="1433"/>
    </row>
    <row r="71" spans="2:8" s="1405" customFormat="1">
      <c r="B71" s="1432"/>
      <c r="C71" s="1433"/>
      <c r="D71" s="1433"/>
      <c r="E71" s="1433"/>
      <c r="F71" s="1433"/>
    </row>
    <row r="72" spans="2:8" s="1405" customFormat="1">
      <c r="B72" s="1432"/>
      <c r="C72" s="1433"/>
      <c r="D72" s="1433"/>
      <c r="E72" s="1433"/>
      <c r="F72" s="1433"/>
    </row>
    <row r="73" spans="2:8" s="1405" customFormat="1">
      <c r="B73" s="1432"/>
      <c r="C73" s="1433"/>
      <c r="D73" s="1433"/>
      <c r="E73" s="1433"/>
      <c r="F73" s="1433"/>
    </row>
    <row r="74" spans="2:8" s="1405" customFormat="1">
      <c r="B74" s="1436"/>
      <c r="C74" s="1401"/>
      <c r="D74" s="1401"/>
      <c r="E74" s="1401"/>
      <c r="F74" s="1401"/>
      <c r="G74" s="1401"/>
    </row>
    <row r="75" spans="2:8" s="1405" customFormat="1">
      <c r="B75" s="1436"/>
      <c r="C75" s="1437"/>
      <c r="D75" s="1437"/>
      <c r="E75" s="1437"/>
      <c r="F75" s="1437"/>
      <c r="G75" s="1401"/>
    </row>
    <row r="76" spans="2:8" s="1439" customFormat="1" ht="33" customHeight="1">
      <c r="B76" s="2680" t="s">
        <v>1551</v>
      </c>
      <c r="C76" s="2680"/>
      <c r="D76" s="2680"/>
      <c r="E76" s="2680"/>
      <c r="F76" s="2680"/>
      <c r="G76" s="1438"/>
    </row>
    <row r="77" spans="2:8" ht="15" customHeight="1">
      <c r="B77" s="1400" t="s">
        <v>185</v>
      </c>
      <c r="C77" s="1400" t="s">
        <v>1552</v>
      </c>
      <c r="D77" s="1440"/>
      <c r="E77" s="1405"/>
    </row>
    <row r="78" spans="2:8" ht="15" customHeight="1">
      <c r="B78" s="1416" t="s">
        <v>234</v>
      </c>
      <c r="C78" s="1441">
        <v>665.5</v>
      </c>
      <c r="D78" s="1442"/>
      <c r="E78" s="1443"/>
      <c r="F78" s="2682"/>
      <c r="G78" s="2682"/>
      <c r="H78" s="1444"/>
    </row>
    <row r="79" spans="2:8" ht="15" customHeight="1">
      <c r="B79" s="1426" t="s">
        <v>169</v>
      </c>
      <c r="C79" s="1445">
        <v>54.9</v>
      </c>
      <c r="D79" s="1445"/>
      <c r="E79" s="1443"/>
      <c r="F79" s="2679"/>
      <c r="G79" s="2679"/>
    </row>
    <row r="80" spans="2:8" ht="15" customHeight="1">
      <c r="B80" s="1426" t="s">
        <v>170</v>
      </c>
      <c r="C80" s="1445">
        <v>55.1</v>
      </c>
      <c r="D80" s="1445"/>
      <c r="E80" s="1443"/>
      <c r="F80" s="2679"/>
      <c r="G80" s="2679"/>
    </row>
    <row r="81" spans="2:7" ht="15" customHeight="1">
      <c r="B81" s="1426" t="s">
        <v>171</v>
      </c>
      <c r="C81" s="1445">
        <v>55.2</v>
      </c>
      <c r="D81" s="1445"/>
      <c r="E81" s="1443"/>
      <c r="F81" s="2679"/>
      <c r="G81" s="2679"/>
    </row>
    <row r="82" spans="2:7" ht="15" customHeight="1">
      <c r="B82" s="1426" t="s">
        <v>1553</v>
      </c>
      <c r="C82" s="1445">
        <v>55.2</v>
      </c>
      <c r="D82" s="1445"/>
      <c r="E82" s="1446"/>
      <c r="F82" s="2679"/>
      <c r="G82" s="2679"/>
    </row>
    <row r="83" spans="2:7" ht="15" customHeight="1">
      <c r="B83" s="1426" t="s">
        <v>173</v>
      </c>
      <c r="C83" s="1445">
        <v>55.2</v>
      </c>
      <c r="D83" s="1445"/>
      <c r="E83" s="1443"/>
      <c r="F83" s="2679"/>
      <c r="G83" s="2679"/>
    </row>
    <row r="84" spans="2:7" ht="15" customHeight="1">
      <c r="B84" s="1426" t="s">
        <v>174</v>
      </c>
      <c r="C84" s="1445">
        <v>55.2</v>
      </c>
      <c r="D84" s="1445"/>
      <c r="E84" s="1443"/>
      <c r="F84" s="2679"/>
      <c r="G84" s="2679"/>
    </row>
    <row r="85" spans="2:7" ht="15" customHeight="1">
      <c r="B85" s="1426" t="s">
        <v>175</v>
      </c>
      <c r="C85" s="1445">
        <v>54.9</v>
      </c>
      <c r="D85" s="1445"/>
      <c r="E85" s="1443"/>
      <c r="F85" s="2679"/>
      <c r="G85" s="2679"/>
    </row>
    <row r="86" spans="2:7" ht="15" customHeight="1">
      <c r="B86" s="1426" t="s">
        <v>176</v>
      </c>
      <c r="C86" s="1445">
        <v>55</v>
      </c>
      <c r="D86" s="1445"/>
      <c r="E86" s="1443"/>
      <c r="F86" s="2679"/>
      <c r="G86" s="2679"/>
    </row>
    <row r="87" spans="2:7" ht="15" customHeight="1">
      <c r="B87" s="1426" t="s">
        <v>177</v>
      </c>
      <c r="C87" s="1445">
        <v>54.8</v>
      </c>
      <c r="D87" s="1445"/>
      <c r="E87" s="1443"/>
      <c r="F87" s="2679"/>
      <c r="G87" s="2679"/>
    </row>
    <row r="88" spans="2:7" ht="15" customHeight="1">
      <c r="B88" s="1426" t="s">
        <v>306</v>
      </c>
      <c r="C88" s="1445">
        <v>56.4</v>
      </c>
      <c r="D88" s="1445"/>
      <c r="E88" s="1443"/>
      <c r="F88" s="2679"/>
      <c r="G88" s="2679"/>
    </row>
    <row r="89" spans="2:7" ht="15" customHeight="1">
      <c r="B89" s="1426" t="s">
        <v>179</v>
      </c>
      <c r="C89" s="1445">
        <v>56.7</v>
      </c>
      <c r="D89" s="1445"/>
      <c r="E89" s="1443"/>
      <c r="F89" s="2679"/>
      <c r="G89" s="2679"/>
    </row>
    <row r="90" spans="2:7" ht="15" customHeight="1">
      <c r="B90" s="1426" t="s">
        <v>180</v>
      </c>
      <c r="C90" s="1445">
        <v>56.8</v>
      </c>
      <c r="D90" s="1445"/>
      <c r="E90" s="1443"/>
      <c r="F90" s="2679"/>
      <c r="G90" s="2679"/>
    </row>
    <row r="91" spans="2:7">
      <c r="B91" s="1401" t="s">
        <v>1519</v>
      </c>
      <c r="C91" s="1410"/>
      <c r="D91" s="1410"/>
      <c r="E91" s="1410"/>
      <c r="F91" s="1410"/>
    </row>
    <row r="92" spans="2:7">
      <c r="B92" s="1401"/>
      <c r="C92" s="1447"/>
      <c r="D92" s="1447"/>
      <c r="E92" s="1447"/>
      <c r="F92" s="1447"/>
    </row>
    <row r="93" spans="2:7" ht="15" customHeight="1"/>
    <row r="94" spans="2:7" ht="15" customHeight="1">
      <c r="B94" s="1448" t="s">
        <v>1554</v>
      </c>
      <c r="C94" s="1448"/>
      <c r="D94"/>
      <c r="E94"/>
      <c r="F94"/>
      <c r="G94"/>
    </row>
    <row r="95" spans="2:7" ht="15" customHeight="1">
      <c r="B95" s="1400" t="s">
        <v>232</v>
      </c>
      <c r="C95" s="1409">
        <v>2005</v>
      </c>
      <c r="D95" s="1409">
        <v>2009</v>
      </c>
      <c r="E95" s="1409">
        <v>2010</v>
      </c>
      <c r="F95"/>
    </row>
    <row r="96" spans="2:7" ht="15" customHeight="1">
      <c r="B96" s="1404" t="s">
        <v>1555</v>
      </c>
      <c r="C96" s="1022">
        <v>31</v>
      </c>
      <c r="D96" s="1022">
        <v>46</v>
      </c>
      <c r="E96" s="1022">
        <v>66</v>
      </c>
      <c r="F96"/>
    </row>
    <row r="97" spans="2:7" ht="15" customHeight="1">
      <c r="B97" s="1404" t="s">
        <v>1556</v>
      </c>
      <c r="C97" s="1022">
        <v>282</v>
      </c>
      <c r="D97" s="1022">
        <v>653</v>
      </c>
      <c r="E97" s="1022">
        <v>836</v>
      </c>
      <c r="F97"/>
    </row>
    <row r="98" spans="2:7" ht="15" customHeight="1">
      <c r="B98" s="1404" t="s">
        <v>1557</v>
      </c>
      <c r="C98" s="1022">
        <v>2275</v>
      </c>
      <c r="D98" s="1022">
        <v>3970</v>
      </c>
      <c r="E98" s="1022">
        <v>6225</v>
      </c>
      <c r="F98"/>
    </row>
    <row r="99" spans="2:7">
      <c r="B99" s="1401" t="s">
        <v>1519</v>
      </c>
      <c r="C99" s="1402"/>
      <c r="D99" s="1402"/>
      <c r="E99" s="1402"/>
      <c r="F99" s="1402"/>
      <c r="G99" s="1402"/>
    </row>
    <row r="100" spans="2:7">
      <c r="B100" s="1449" t="s">
        <v>1558</v>
      </c>
      <c r="C100" s="1402"/>
      <c r="D100" s="1402"/>
      <c r="E100" s="1402"/>
      <c r="F100" s="1402"/>
      <c r="G100" s="1402"/>
    </row>
    <row r="101" spans="2:7">
      <c r="B101" s="1401"/>
      <c r="C101" s="1402"/>
      <c r="D101" s="1402"/>
      <c r="E101" s="1402"/>
      <c r="F101" s="1402"/>
      <c r="G101" s="1402"/>
    </row>
    <row r="102" spans="2:7">
      <c r="B102" s="1448" t="s">
        <v>1559</v>
      </c>
      <c r="C102" s="1450"/>
      <c r="D102" s="1450"/>
      <c r="E102" s="1450"/>
      <c r="F102" s="1450"/>
      <c r="G102" s="1448"/>
    </row>
    <row r="103" spans="2:7" ht="15" customHeight="1">
      <c r="B103" s="1400" t="s">
        <v>232</v>
      </c>
      <c r="C103" s="1399">
        <v>2005</v>
      </c>
      <c r="D103" s="1399">
        <v>2009</v>
      </c>
      <c r="E103" s="1399">
        <v>2010</v>
      </c>
      <c r="F103" s="1405"/>
    </row>
    <row r="104" spans="2:7" ht="15" customHeight="1">
      <c r="B104" s="1404" t="s">
        <v>1560</v>
      </c>
      <c r="C104" s="974">
        <v>73.387096774193552</v>
      </c>
      <c r="D104" s="1451">
        <v>86.304347826086953</v>
      </c>
      <c r="E104" s="1452">
        <v>94.318181818181813</v>
      </c>
      <c r="F104" s="1405"/>
    </row>
    <row r="105" spans="2:7" ht="15" customHeight="1">
      <c r="B105" s="1404" t="s">
        <v>1561</v>
      </c>
      <c r="C105" s="974">
        <v>8.0673758865248235</v>
      </c>
      <c r="D105" s="1451">
        <v>6.0796324655436447</v>
      </c>
      <c r="E105" s="1452">
        <v>7.446172248803828</v>
      </c>
      <c r="F105" s="1405"/>
    </row>
    <row r="106" spans="2:7" ht="15" customHeight="1">
      <c r="B106" s="1404" t="s">
        <v>1562</v>
      </c>
      <c r="C106" s="974">
        <v>9.0967741935483879</v>
      </c>
      <c r="D106" s="1451">
        <v>14.195652173913043</v>
      </c>
      <c r="E106" s="1452">
        <v>12.666666666666666</v>
      </c>
      <c r="F106" s="1405"/>
    </row>
    <row r="107" spans="2:7">
      <c r="B107" s="1410" t="s">
        <v>1563</v>
      </c>
      <c r="C107" s="974"/>
      <c r="D107" s="1406"/>
      <c r="E107" s="1406"/>
      <c r="F107" s="1406"/>
      <c r="G107" s="1406"/>
    </row>
    <row r="108" spans="2:7">
      <c r="B108" s="1449" t="s">
        <v>1558</v>
      </c>
      <c r="C108" s="974"/>
      <c r="D108" s="1406"/>
      <c r="E108" s="1406"/>
      <c r="F108" s="1406"/>
      <c r="G108" s="1406"/>
    </row>
    <row r="109" spans="2:7">
      <c r="B109" s="1397"/>
      <c r="C109" s="1397"/>
      <c r="D109" s="1397"/>
      <c r="E109" s="1397"/>
      <c r="F109" s="1397"/>
      <c r="G109" s="1397"/>
    </row>
    <row r="110" spans="2:7">
      <c r="B110" s="1448" t="s">
        <v>1564</v>
      </c>
      <c r="C110" s="1448"/>
      <c r="D110" s="1448"/>
      <c r="E110" s="1448"/>
      <c r="F110" s="1448"/>
      <c r="G110" s="1448"/>
    </row>
    <row r="111" spans="2:7" ht="15" customHeight="1">
      <c r="B111" s="1400" t="s">
        <v>232</v>
      </c>
      <c r="C111" s="1399">
        <v>2005</v>
      </c>
      <c r="D111" s="1399">
        <v>2009</v>
      </c>
      <c r="E111" s="1399">
        <v>2010</v>
      </c>
      <c r="F111" s="1405"/>
    </row>
    <row r="112" spans="2:7" ht="15" customHeight="1">
      <c r="B112" s="1416" t="s">
        <v>234</v>
      </c>
      <c r="C112" s="1020">
        <v>2275</v>
      </c>
      <c r="D112" s="1020">
        <v>3970</v>
      </c>
      <c r="E112" s="1020">
        <f>SUM(E113:E114)</f>
        <v>6225</v>
      </c>
    </row>
    <row r="113" spans="2:7" ht="15" customHeight="1">
      <c r="B113" s="1404" t="s">
        <v>985</v>
      </c>
      <c r="C113" s="1022">
        <v>481</v>
      </c>
      <c r="D113" s="1022">
        <v>776</v>
      </c>
      <c r="E113" s="1022">
        <v>1755</v>
      </c>
      <c r="F113" s="1408"/>
    </row>
    <row r="114" spans="2:7" ht="15" customHeight="1">
      <c r="B114" s="1404" t="s">
        <v>986</v>
      </c>
      <c r="C114" s="1022">
        <v>1794</v>
      </c>
      <c r="D114" s="1022">
        <v>3194</v>
      </c>
      <c r="E114" s="1022">
        <v>4470</v>
      </c>
    </row>
    <row r="115" spans="2:7" ht="15" customHeight="1">
      <c r="B115" s="1404"/>
      <c r="C115" s="1022"/>
      <c r="D115" s="1022"/>
      <c r="E115" s="1022"/>
    </row>
    <row r="116" spans="2:7" ht="15" customHeight="1">
      <c r="B116" s="1404" t="s">
        <v>961</v>
      </c>
      <c r="C116" s="1022">
        <v>1172</v>
      </c>
      <c r="D116" s="1022">
        <v>1910</v>
      </c>
      <c r="E116" s="1022">
        <v>3262</v>
      </c>
    </row>
    <row r="117" spans="2:7" ht="15" customHeight="1">
      <c r="B117" s="1404" t="s">
        <v>962</v>
      </c>
      <c r="C117" s="1022">
        <v>1103</v>
      </c>
      <c r="D117" s="1022">
        <v>2060</v>
      </c>
      <c r="E117" s="1022">
        <v>2963</v>
      </c>
    </row>
    <row r="118" spans="2:7" ht="15" customHeight="1">
      <c r="B118" s="1404"/>
      <c r="C118" s="1022"/>
      <c r="D118" s="1022"/>
      <c r="E118" s="1022"/>
    </row>
    <row r="119" spans="2:7" ht="15" customHeight="1">
      <c r="B119" s="1404" t="s">
        <v>1565</v>
      </c>
      <c r="C119" s="1022">
        <v>321</v>
      </c>
      <c r="D119" s="1022">
        <v>257</v>
      </c>
      <c r="E119" s="1022">
        <v>565</v>
      </c>
    </row>
    <row r="120" spans="2:7" ht="15" customHeight="1">
      <c r="B120" s="1404" t="s">
        <v>1566</v>
      </c>
      <c r="C120" s="1022">
        <v>1954</v>
      </c>
      <c r="D120" s="1022">
        <v>3713</v>
      </c>
      <c r="E120" s="1022">
        <v>5660</v>
      </c>
    </row>
    <row r="121" spans="2:7">
      <c r="B121" s="1401" t="s">
        <v>1519</v>
      </c>
      <c r="C121" s="1401"/>
      <c r="D121" s="1401"/>
      <c r="E121" s="1401"/>
      <c r="F121" s="1401"/>
    </row>
    <row r="122" spans="2:7">
      <c r="B122" s="1449" t="s">
        <v>1558</v>
      </c>
      <c r="C122" s="1401"/>
      <c r="D122" s="1401"/>
      <c r="E122" s="1401"/>
      <c r="F122" s="1401"/>
    </row>
    <row r="123" spans="2:7" ht="15">
      <c r="B123" s="1401"/>
      <c r="C123" s="1453"/>
      <c r="D123" s="1401"/>
      <c r="E123" s="1401"/>
      <c r="F123" s="1401"/>
    </row>
    <row r="124" spans="2:7" ht="15">
      <c r="B124" s="1454" t="s">
        <v>1567</v>
      </c>
      <c r="C124" s="1453"/>
      <c r="D124" s="1453"/>
      <c r="E124" s="1453"/>
      <c r="F124" s="1453"/>
      <c r="G124" s="1397"/>
    </row>
    <row r="125" spans="2:7" s="1397" customFormat="1" ht="15" customHeight="1">
      <c r="B125" s="1455" t="s">
        <v>232</v>
      </c>
      <c r="C125" s="1409" t="s">
        <v>961</v>
      </c>
      <c r="D125" s="1409" t="s">
        <v>962</v>
      </c>
      <c r="E125" s="1409" t="s">
        <v>234</v>
      </c>
    </row>
    <row r="126" spans="2:7" ht="15" customHeight="1">
      <c r="B126" s="1019" t="s">
        <v>234</v>
      </c>
      <c r="C126" s="1411">
        <f>C127+C151</f>
        <v>1175</v>
      </c>
      <c r="D126" s="1456">
        <f>D127+D151</f>
        <v>699</v>
      </c>
      <c r="E126" s="1456">
        <f>E127+E151</f>
        <v>1874</v>
      </c>
      <c r="F126" s="1425"/>
    </row>
    <row r="127" spans="2:7" ht="15" customHeight="1">
      <c r="B127" s="1407" t="s">
        <v>985</v>
      </c>
      <c r="C127" s="1457">
        <f>SUM(C128:C150)</f>
        <v>748</v>
      </c>
      <c r="D127" s="1457">
        <f>SUM(D128:D150)</f>
        <v>467</v>
      </c>
      <c r="E127" s="1458">
        <f>SUM(C127:D127)</f>
        <v>1215</v>
      </c>
      <c r="F127" s="1425"/>
    </row>
    <row r="128" spans="2:7" ht="15" customHeight="1">
      <c r="B128" s="1459" t="s">
        <v>1568</v>
      </c>
      <c r="C128" s="1460">
        <v>160</v>
      </c>
      <c r="D128" s="875">
        <v>102</v>
      </c>
      <c r="E128" s="875">
        <f t="shared" ref="E128:E150" ca="1" si="2">SUM(C128:E128)</f>
        <v>262</v>
      </c>
    </row>
    <row r="129" spans="2:7" ht="15" customHeight="1">
      <c r="B129" s="1459" t="s">
        <v>1569</v>
      </c>
      <c r="C129" s="1460">
        <v>0</v>
      </c>
      <c r="D129" s="875">
        <v>0</v>
      </c>
      <c r="E129" s="875">
        <f t="shared" ca="1" si="2"/>
        <v>0</v>
      </c>
      <c r="G129" s="1398"/>
    </row>
    <row r="130" spans="2:7" ht="15" customHeight="1">
      <c r="B130" s="1459" t="s">
        <v>1570</v>
      </c>
      <c r="C130" s="1460">
        <v>45</v>
      </c>
      <c r="D130" s="875">
        <v>22</v>
      </c>
      <c r="E130" s="875">
        <f t="shared" ca="1" si="2"/>
        <v>67</v>
      </c>
      <c r="G130" s="1397"/>
    </row>
    <row r="131" spans="2:7" ht="15" customHeight="1">
      <c r="B131" s="1459" t="s">
        <v>1571</v>
      </c>
      <c r="C131" s="1460">
        <v>8</v>
      </c>
      <c r="D131" s="875">
        <v>1</v>
      </c>
      <c r="E131" s="875">
        <f t="shared" ca="1" si="2"/>
        <v>9</v>
      </c>
      <c r="G131" s="1397"/>
    </row>
    <row r="132" spans="2:7" ht="15" customHeight="1">
      <c r="B132" s="1459" t="s">
        <v>1572</v>
      </c>
      <c r="C132" s="1460">
        <v>27</v>
      </c>
      <c r="D132" s="875">
        <v>28</v>
      </c>
      <c r="E132" s="875">
        <f t="shared" ca="1" si="2"/>
        <v>55</v>
      </c>
      <c r="G132" s="1397"/>
    </row>
    <row r="133" spans="2:7" ht="15" customHeight="1">
      <c r="B133" s="1459" t="s">
        <v>1573</v>
      </c>
      <c r="C133" s="1460">
        <v>31</v>
      </c>
      <c r="D133" s="875">
        <v>5</v>
      </c>
      <c r="E133" s="875">
        <f t="shared" ca="1" si="2"/>
        <v>36</v>
      </c>
      <c r="G133" s="1397"/>
    </row>
    <row r="134" spans="2:7" ht="15" customHeight="1">
      <c r="B134" s="1459" t="s">
        <v>1574</v>
      </c>
      <c r="C134" s="1460">
        <v>15</v>
      </c>
      <c r="D134" s="875">
        <v>4</v>
      </c>
      <c r="E134" s="875">
        <f t="shared" ca="1" si="2"/>
        <v>19</v>
      </c>
      <c r="G134" s="1397"/>
    </row>
    <row r="135" spans="2:7" ht="15" customHeight="1">
      <c r="B135" s="1459" t="s">
        <v>1575</v>
      </c>
      <c r="C135" s="1460">
        <v>0</v>
      </c>
      <c r="D135" s="875">
        <v>2</v>
      </c>
      <c r="E135" s="875">
        <f t="shared" ca="1" si="2"/>
        <v>2</v>
      </c>
      <c r="G135" s="1397"/>
    </row>
    <row r="136" spans="2:7" ht="15" customHeight="1">
      <c r="B136" s="1459" t="s">
        <v>1576</v>
      </c>
      <c r="C136" s="1460">
        <v>21</v>
      </c>
      <c r="D136" s="875">
        <v>9</v>
      </c>
      <c r="E136" s="875">
        <f t="shared" ca="1" si="2"/>
        <v>30</v>
      </c>
      <c r="G136" s="1397"/>
    </row>
    <row r="137" spans="2:7" ht="15" customHeight="1">
      <c r="B137" s="1459" t="s">
        <v>1577</v>
      </c>
      <c r="C137" s="1460">
        <v>13</v>
      </c>
      <c r="D137" s="875">
        <v>9</v>
      </c>
      <c r="E137" s="875">
        <f t="shared" ca="1" si="2"/>
        <v>22</v>
      </c>
      <c r="G137" s="1398"/>
    </row>
    <row r="138" spans="2:7" ht="15" customHeight="1">
      <c r="B138" s="1459" t="s">
        <v>1578</v>
      </c>
      <c r="C138" s="1460">
        <v>10</v>
      </c>
      <c r="D138" s="875">
        <v>12</v>
      </c>
      <c r="E138" s="875">
        <f t="shared" ca="1" si="2"/>
        <v>22</v>
      </c>
      <c r="G138" s="1397"/>
    </row>
    <row r="139" spans="2:7" ht="15" customHeight="1">
      <c r="B139" s="1459" t="s">
        <v>1579</v>
      </c>
      <c r="C139" s="1460">
        <v>2</v>
      </c>
      <c r="D139" s="875">
        <v>4</v>
      </c>
      <c r="E139" s="875">
        <f t="shared" ca="1" si="2"/>
        <v>6</v>
      </c>
      <c r="G139" s="1397"/>
    </row>
    <row r="140" spans="2:7" ht="15" customHeight="1">
      <c r="B140" s="1459" t="s">
        <v>1580</v>
      </c>
      <c r="C140" s="1460">
        <v>10</v>
      </c>
      <c r="D140" s="875">
        <v>17</v>
      </c>
      <c r="E140" s="875">
        <f t="shared" ca="1" si="2"/>
        <v>27</v>
      </c>
      <c r="G140" s="1397"/>
    </row>
    <row r="141" spans="2:7" ht="15" customHeight="1">
      <c r="B141" s="1459" t="s">
        <v>1581</v>
      </c>
      <c r="C141" s="1460">
        <v>8</v>
      </c>
      <c r="D141" s="875">
        <v>4</v>
      </c>
      <c r="E141" s="875">
        <f t="shared" ca="1" si="2"/>
        <v>12</v>
      </c>
    </row>
    <row r="142" spans="2:7" ht="15" customHeight="1">
      <c r="B142" s="1459" t="s">
        <v>1582</v>
      </c>
      <c r="C142" s="1460">
        <v>303</v>
      </c>
      <c r="D142" s="875">
        <v>221</v>
      </c>
      <c r="E142" s="875">
        <f t="shared" ca="1" si="2"/>
        <v>524</v>
      </c>
    </row>
    <row r="143" spans="2:7" ht="15" customHeight="1">
      <c r="B143" s="1459" t="s">
        <v>1583</v>
      </c>
      <c r="C143" s="1460">
        <v>3</v>
      </c>
      <c r="D143" s="875">
        <v>3</v>
      </c>
      <c r="E143" s="875">
        <f t="shared" ca="1" si="2"/>
        <v>6</v>
      </c>
    </row>
    <row r="144" spans="2:7" ht="15" customHeight="1">
      <c r="B144" s="1459" t="s">
        <v>1584</v>
      </c>
      <c r="C144" s="1460">
        <v>43</v>
      </c>
      <c r="D144" s="875">
        <v>0</v>
      </c>
      <c r="E144" s="875">
        <f t="shared" ca="1" si="2"/>
        <v>43</v>
      </c>
    </row>
    <row r="145" spans="2:5" ht="15" customHeight="1">
      <c r="B145" s="1459" t="s">
        <v>1585</v>
      </c>
      <c r="C145" s="1460">
        <v>3</v>
      </c>
      <c r="D145" s="875">
        <v>3</v>
      </c>
      <c r="E145" s="875">
        <f t="shared" ca="1" si="2"/>
        <v>6</v>
      </c>
    </row>
    <row r="146" spans="2:5" ht="15" customHeight="1">
      <c r="B146" s="1459" t="s">
        <v>1586</v>
      </c>
      <c r="C146" s="1460">
        <v>15</v>
      </c>
      <c r="D146" s="875">
        <v>8</v>
      </c>
      <c r="E146" s="875">
        <f t="shared" ca="1" si="2"/>
        <v>23</v>
      </c>
    </row>
    <row r="147" spans="2:5" ht="15" customHeight="1">
      <c r="B147" s="1459" t="s">
        <v>1587</v>
      </c>
      <c r="C147" s="1460">
        <v>5</v>
      </c>
      <c r="D147" s="875">
        <v>1</v>
      </c>
      <c r="E147" s="875">
        <f t="shared" ca="1" si="2"/>
        <v>6</v>
      </c>
    </row>
    <row r="148" spans="2:5" ht="15" customHeight="1">
      <c r="B148" s="1459" t="s">
        <v>1588</v>
      </c>
      <c r="C148" s="1460">
        <v>23</v>
      </c>
      <c r="D148" s="875">
        <v>10</v>
      </c>
      <c r="E148" s="875">
        <f t="shared" ca="1" si="2"/>
        <v>33</v>
      </c>
    </row>
    <row r="149" spans="2:5" ht="15" customHeight="1">
      <c r="B149" s="1459" t="s">
        <v>1589</v>
      </c>
      <c r="C149" s="1460">
        <v>2</v>
      </c>
      <c r="D149" s="875">
        <v>0</v>
      </c>
      <c r="E149" s="875">
        <f t="shared" ca="1" si="2"/>
        <v>2</v>
      </c>
    </row>
    <row r="150" spans="2:5" ht="15" customHeight="1">
      <c r="B150" s="1459" t="s">
        <v>1590</v>
      </c>
      <c r="C150" s="1460">
        <v>1</v>
      </c>
      <c r="D150" s="875">
        <v>2</v>
      </c>
      <c r="E150" s="875">
        <f t="shared" ca="1" si="2"/>
        <v>3</v>
      </c>
    </row>
    <row r="151" spans="2:5" ht="15" customHeight="1">
      <c r="B151" s="1461" t="s">
        <v>986</v>
      </c>
      <c r="C151" s="1378">
        <f>SUM(C152:C174)</f>
        <v>427</v>
      </c>
      <c r="D151" s="1378">
        <f>SUM(D152:D174)</f>
        <v>232</v>
      </c>
      <c r="E151" s="1378">
        <f>D151+C151</f>
        <v>659</v>
      </c>
    </row>
    <row r="152" spans="2:5" ht="15" customHeight="1">
      <c r="B152" s="1459" t="s">
        <v>1568</v>
      </c>
      <c r="C152" s="875">
        <v>19</v>
      </c>
      <c r="D152" s="875">
        <v>9</v>
      </c>
      <c r="E152" s="875">
        <f t="shared" ref="E152:E174" si="3">SUM(C152:D152)</f>
        <v>28</v>
      </c>
    </row>
    <row r="153" spans="2:5" ht="15" customHeight="1">
      <c r="B153" s="1459" t="s">
        <v>1569</v>
      </c>
      <c r="C153" s="875">
        <v>37</v>
      </c>
      <c r="D153" s="875">
        <v>23</v>
      </c>
      <c r="E153" s="875">
        <f t="shared" si="3"/>
        <v>60</v>
      </c>
    </row>
    <row r="154" spans="2:5" ht="15" customHeight="1">
      <c r="B154" s="1459" t="s">
        <v>1570</v>
      </c>
      <c r="C154" s="875">
        <v>56</v>
      </c>
      <c r="D154" s="875">
        <v>20</v>
      </c>
      <c r="E154" s="875">
        <f t="shared" si="3"/>
        <v>76</v>
      </c>
    </row>
    <row r="155" spans="2:5" ht="15" customHeight="1">
      <c r="B155" s="1459" t="s">
        <v>1571</v>
      </c>
      <c r="C155" s="875">
        <v>21</v>
      </c>
      <c r="D155" s="875">
        <v>17</v>
      </c>
      <c r="E155" s="875">
        <f t="shared" si="3"/>
        <v>38</v>
      </c>
    </row>
    <row r="156" spans="2:5" ht="15" customHeight="1">
      <c r="B156" s="1459" t="s">
        <v>1572</v>
      </c>
      <c r="C156" s="875">
        <v>64</v>
      </c>
      <c r="D156" s="875">
        <v>41</v>
      </c>
      <c r="E156" s="875">
        <f t="shared" si="3"/>
        <v>105</v>
      </c>
    </row>
    <row r="157" spans="2:5" ht="15" customHeight="1">
      <c r="B157" s="1459" t="s">
        <v>1573</v>
      </c>
      <c r="C157" s="875">
        <v>0</v>
      </c>
      <c r="D157" s="875">
        <v>0</v>
      </c>
      <c r="E157" s="875">
        <f t="shared" si="3"/>
        <v>0</v>
      </c>
    </row>
    <row r="158" spans="2:5" ht="15" customHeight="1">
      <c r="B158" s="1459" t="s">
        <v>1574</v>
      </c>
      <c r="C158" s="875">
        <v>12</v>
      </c>
      <c r="D158" s="875">
        <v>4</v>
      </c>
      <c r="E158" s="875">
        <f t="shared" si="3"/>
        <v>16</v>
      </c>
    </row>
    <row r="159" spans="2:5" ht="15" customHeight="1">
      <c r="B159" s="1459" t="s">
        <v>1575</v>
      </c>
      <c r="C159" s="875">
        <v>27</v>
      </c>
      <c r="D159" s="875">
        <v>9</v>
      </c>
      <c r="E159" s="875">
        <f t="shared" si="3"/>
        <v>36</v>
      </c>
    </row>
    <row r="160" spans="2:5" ht="15" customHeight="1">
      <c r="B160" s="1459" t="s">
        <v>1576</v>
      </c>
      <c r="C160" s="875">
        <v>3</v>
      </c>
      <c r="D160" s="875">
        <v>1</v>
      </c>
      <c r="E160" s="875">
        <f t="shared" si="3"/>
        <v>4</v>
      </c>
    </row>
    <row r="161" spans="2:5" ht="15" customHeight="1">
      <c r="B161" s="1459" t="s">
        <v>1577</v>
      </c>
      <c r="C161" s="875">
        <v>3</v>
      </c>
      <c r="D161" s="875">
        <v>2</v>
      </c>
      <c r="E161" s="875">
        <f t="shared" si="3"/>
        <v>5</v>
      </c>
    </row>
    <row r="162" spans="2:5" ht="15" customHeight="1">
      <c r="B162" s="1459" t="s">
        <v>1578</v>
      </c>
      <c r="C162" s="875">
        <v>6</v>
      </c>
      <c r="D162" s="875">
        <v>4</v>
      </c>
      <c r="E162" s="875">
        <f t="shared" si="3"/>
        <v>10</v>
      </c>
    </row>
    <row r="163" spans="2:5" ht="15" customHeight="1">
      <c r="B163" s="1459" t="s">
        <v>1579</v>
      </c>
      <c r="C163" s="875">
        <v>0</v>
      </c>
      <c r="D163" s="875">
        <v>1</v>
      </c>
      <c r="E163" s="875">
        <f t="shared" si="3"/>
        <v>1</v>
      </c>
    </row>
    <row r="164" spans="2:5" ht="15" customHeight="1">
      <c r="B164" s="1459" t="s">
        <v>1580</v>
      </c>
      <c r="C164" s="875">
        <v>12</v>
      </c>
      <c r="D164" s="875">
        <v>6</v>
      </c>
      <c r="E164" s="875">
        <f t="shared" si="3"/>
        <v>18</v>
      </c>
    </row>
    <row r="165" spans="2:5" ht="15" customHeight="1">
      <c r="B165" s="1459" t="s">
        <v>1581</v>
      </c>
      <c r="C165" s="875">
        <v>62</v>
      </c>
      <c r="D165" s="875">
        <v>43</v>
      </c>
      <c r="E165" s="875">
        <f t="shared" si="3"/>
        <v>105</v>
      </c>
    </row>
    <row r="166" spans="2:5" ht="15" customHeight="1">
      <c r="B166" s="1459" t="s">
        <v>1582</v>
      </c>
      <c r="C166" s="875">
        <v>22</v>
      </c>
      <c r="D166" s="875">
        <v>19</v>
      </c>
      <c r="E166" s="875">
        <f t="shared" si="3"/>
        <v>41</v>
      </c>
    </row>
    <row r="167" spans="2:5" ht="15" customHeight="1">
      <c r="B167" s="1459" t="s">
        <v>1583</v>
      </c>
      <c r="C167" s="875">
        <v>8</v>
      </c>
      <c r="D167" s="875">
        <v>6</v>
      </c>
      <c r="E167" s="875">
        <f t="shared" si="3"/>
        <v>14</v>
      </c>
    </row>
    <row r="168" spans="2:5" ht="15" customHeight="1">
      <c r="B168" s="1459" t="s">
        <v>1584</v>
      </c>
      <c r="C168" s="875">
        <v>0</v>
      </c>
      <c r="D168" s="875">
        <v>0</v>
      </c>
      <c r="E168" s="875">
        <f t="shared" si="3"/>
        <v>0</v>
      </c>
    </row>
    <row r="169" spans="2:5" ht="15" customHeight="1">
      <c r="B169" s="1459" t="s">
        <v>1585</v>
      </c>
      <c r="C169" s="875">
        <v>3</v>
      </c>
      <c r="D169" s="875">
        <v>4</v>
      </c>
      <c r="E169" s="875">
        <f t="shared" si="3"/>
        <v>7</v>
      </c>
    </row>
    <row r="170" spans="2:5" ht="15" customHeight="1">
      <c r="B170" s="1459" t="s">
        <v>1586</v>
      </c>
      <c r="C170" s="875">
        <v>19</v>
      </c>
      <c r="D170" s="875">
        <v>6</v>
      </c>
      <c r="E170" s="875">
        <f t="shared" si="3"/>
        <v>25</v>
      </c>
    </row>
    <row r="171" spans="2:5" ht="15" customHeight="1">
      <c r="B171" s="1459" t="s">
        <v>1587</v>
      </c>
      <c r="C171" s="875">
        <v>28</v>
      </c>
      <c r="D171" s="875">
        <v>8</v>
      </c>
      <c r="E171" s="875">
        <f t="shared" si="3"/>
        <v>36</v>
      </c>
    </row>
    <row r="172" spans="2:5" ht="15" customHeight="1">
      <c r="B172" s="1459" t="s">
        <v>1588</v>
      </c>
      <c r="C172" s="875">
        <v>3</v>
      </c>
      <c r="D172" s="875">
        <v>0</v>
      </c>
      <c r="E172" s="875">
        <f t="shared" si="3"/>
        <v>3</v>
      </c>
    </row>
    <row r="173" spans="2:5">
      <c r="B173" s="1459" t="s">
        <v>1589</v>
      </c>
      <c r="C173" s="875">
        <v>7</v>
      </c>
      <c r="D173" s="875">
        <v>1</v>
      </c>
      <c r="E173" s="875">
        <f t="shared" si="3"/>
        <v>8</v>
      </c>
    </row>
    <row r="174" spans="2:5">
      <c r="B174" s="1459" t="s">
        <v>1590</v>
      </c>
      <c r="C174" s="875">
        <v>15</v>
      </c>
      <c r="D174" s="875">
        <v>8</v>
      </c>
      <c r="E174" s="875">
        <f t="shared" si="3"/>
        <v>23</v>
      </c>
    </row>
    <row r="175" spans="2:5">
      <c r="B175" s="1401" t="s">
        <v>1519</v>
      </c>
    </row>
    <row r="180" spans="3:7">
      <c r="C180" s="1408"/>
      <c r="D180" s="1408"/>
      <c r="E180" s="1408"/>
      <c r="F180" s="1408"/>
      <c r="G180" s="1408"/>
    </row>
    <row r="196" spans="3:7">
      <c r="C196" s="1408"/>
      <c r="D196" s="1408"/>
      <c r="E196" s="1408"/>
      <c r="F196" s="1408"/>
      <c r="G196" s="1408"/>
    </row>
    <row r="214" spans="3:7">
      <c r="C214" s="1408"/>
      <c r="D214" s="1408"/>
      <c r="E214" s="1408"/>
      <c r="F214" s="1408"/>
      <c r="G214" s="1408"/>
    </row>
    <row r="219" spans="3:7">
      <c r="C219" s="1408"/>
      <c r="D219" s="1408"/>
      <c r="E219" s="1408"/>
      <c r="F219" s="1408"/>
      <c r="G219" s="1408"/>
    </row>
    <row r="235" spans="3:7">
      <c r="C235" s="1408"/>
      <c r="D235" s="1408"/>
      <c r="E235" s="1408"/>
      <c r="F235" s="1408"/>
      <c r="G235" s="1408"/>
    </row>
    <row r="270" spans="2:2">
      <c r="B270" s="1405"/>
    </row>
    <row r="281" spans="3:7">
      <c r="C281" s="1408"/>
      <c r="D281" s="1408"/>
      <c r="E281" s="1408"/>
      <c r="F281" s="1408"/>
      <c r="G281" s="1408"/>
    </row>
    <row r="325" spans="3:7">
      <c r="C325" s="1408"/>
      <c r="D325" s="1408"/>
      <c r="E325" s="1408"/>
      <c r="F325" s="1408"/>
      <c r="G325" s="1408"/>
    </row>
    <row r="341" spans="3:7">
      <c r="C341" s="1408"/>
      <c r="D341" s="1408"/>
      <c r="E341" s="1408"/>
      <c r="F341" s="1408"/>
    </row>
    <row r="351" spans="3:7">
      <c r="C351" s="1412"/>
      <c r="D351" s="1412"/>
      <c r="E351" s="1412"/>
      <c r="F351" s="1412"/>
      <c r="G351" s="1412"/>
    </row>
    <row r="396" spans="3:7">
      <c r="C396" s="1408"/>
      <c r="D396" s="1408"/>
      <c r="E396" s="1408"/>
      <c r="F396" s="1408"/>
      <c r="G396" s="1408"/>
    </row>
    <row r="421" spans="3:7">
      <c r="C421" s="1408"/>
      <c r="D421" s="1408"/>
      <c r="E421" s="1408"/>
      <c r="F421" s="1408"/>
      <c r="G421" s="1408"/>
    </row>
    <row r="454" spans="3:7">
      <c r="C454" s="1408"/>
      <c r="D454" s="1408"/>
      <c r="E454" s="1408"/>
      <c r="F454" s="1408"/>
      <c r="G454" s="1408"/>
    </row>
    <row r="462" spans="3:7">
      <c r="C462" s="1408"/>
      <c r="D462" s="1408"/>
      <c r="E462" s="1408"/>
      <c r="F462" s="1408"/>
      <c r="G462" s="1408"/>
    </row>
    <row r="494" spans="3:7">
      <c r="C494" s="1408"/>
      <c r="D494" s="1408"/>
      <c r="E494" s="1408"/>
      <c r="F494" s="1408"/>
      <c r="G494" s="1398"/>
    </row>
    <row r="504" spans="3:6">
      <c r="C504" s="1408"/>
      <c r="D504" s="1408"/>
      <c r="E504" s="1408"/>
      <c r="F504" s="1408"/>
    </row>
    <row r="513" spans="3:7">
      <c r="C513" s="1408"/>
      <c r="D513" s="1408"/>
      <c r="E513" s="1408"/>
      <c r="F513" s="1408"/>
      <c r="G513" s="1408"/>
    </row>
    <row r="524" spans="3:7">
      <c r="C524" s="1408"/>
      <c r="D524" s="1408"/>
      <c r="E524" s="1408"/>
      <c r="F524" s="1408"/>
    </row>
    <row r="533" spans="3:6">
      <c r="C533" s="1408"/>
      <c r="D533" s="1408"/>
      <c r="E533" s="1408"/>
      <c r="F533" s="1408"/>
    </row>
    <row r="591" spans="3:6">
      <c r="C591" s="1408"/>
      <c r="D591" s="1408"/>
      <c r="E591" s="1408"/>
      <c r="F591" s="1408"/>
    </row>
    <row r="598" spans="3:7">
      <c r="C598" s="1405"/>
      <c r="D598" s="1405"/>
      <c r="E598" s="1405"/>
      <c r="F598" s="1405"/>
      <c r="G598" s="1405"/>
    </row>
    <row r="601" spans="3:7">
      <c r="C601" s="1408"/>
      <c r="D601" s="1408"/>
      <c r="E601" s="1408"/>
      <c r="F601" s="1408"/>
    </row>
    <row r="611" spans="3:7">
      <c r="C611" s="1408"/>
      <c r="D611" s="1408"/>
      <c r="E611" s="1408"/>
      <c r="F611" s="1408"/>
      <c r="G611" s="1408"/>
    </row>
    <row r="624" spans="3:7">
      <c r="C624" s="1408"/>
      <c r="D624" s="1408"/>
      <c r="E624" s="1408"/>
      <c r="F624" s="1408"/>
      <c r="G624" s="1408"/>
    </row>
    <row r="637" spans="3:7">
      <c r="C637" s="1408"/>
      <c r="D637" s="1408"/>
      <c r="E637" s="1408"/>
      <c r="F637" s="1408"/>
      <c r="G637" s="1408"/>
    </row>
    <row r="650" spans="3:7">
      <c r="C650" s="1408"/>
      <c r="D650" s="1408"/>
      <c r="E650" s="1408"/>
      <c r="F650" s="1408"/>
      <c r="G650" s="1408"/>
    </row>
    <row r="663" spans="3:6">
      <c r="C663" s="1408"/>
      <c r="D663" s="1408"/>
      <c r="E663" s="1408"/>
      <c r="F663" s="1408"/>
    </row>
    <row r="722" spans="3:6">
      <c r="C722" s="1408"/>
      <c r="D722" s="1408"/>
      <c r="E722" s="1408"/>
      <c r="F722" s="1408"/>
    </row>
    <row r="781" spans="3:6">
      <c r="C781" s="1408"/>
      <c r="D781" s="1408"/>
      <c r="E781" s="1408"/>
      <c r="F781" s="1408"/>
    </row>
  </sheetData>
  <protectedRanges>
    <protectedRange sqref="C96 C98" name="All_2_1"/>
    <protectedRange sqref="C113:C114 C116:C117 C119:C120" name="All_2_2"/>
    <protectedRange sqref="C104:C106" name="All_2_1_1"/>
    <protectedRange sqref="C7:C13" name="All_1"/>
    <protectedRange sqref="D7:D13" name="All_7_1"/>
    <protectedRange sqref="C20:E27" name="All_6_2"/>
    <protectedRange sqref="C79:C90 F79:F90" name="All_1_2_3"/>
    <protectedRange sqref="C33:D45" name="All_1_1_5_1"/>
  </protectedRanges>
  <mergeCells count="23">
    <mergeCell ref="B2:F2"/>
    <mergeCell ref="B4:F4"/>
    <mergeCell ref="B16:F16"/>
    <mergeCell ref="B17:B18"/>
    <mergeCell ref="C17:C18"/>
    <mergeCell ref="D17:F17"/>
    <mergeCell ref="F85:G85"/>
    <mergeCell ref="B29:F29"/>
    <mergeCell ref="C30:D30"/>
    <mergeCell ref="E30:F30"/>
    <mergeCell ref="B76:F76"/>
    <mergeCell ref="F78:G78"/>
    <mergeCell ref="F79:G79"/>
    <mergeCell ref="F80:G80"/>
    <mergeCell ref="F81:G81"/>
    <mergeCell ref="F82:G82"/>
    <mergeCell ref="F83:G83"/>
    <mergeCell ref="F84:G84"/>
    <mergeCell ref="F86:G86"/>
    <mergeCell ref="F87:G87"/>
    <mergeCell ref="F88:G88"/>
    <mergeCell ref="F89:G89"/>
    <mergeCell ref="F90:G90"/>
  </mergeCells>
  <pageMargins left="0.7" right="0.7" top="0.75" bottom="0.56999999999999995" header="0.3" footer="0.3"/>
  <pageSetup paperSize="9" scale="79" orientation="portrait" r:id="rId1"/>
  <headerFooter>
    <oddFooter>&amp;C&amp;P</oddFooter>
  </headerFooter>
  <rowBreaks count="3" manualBreakCount="3">
    <brk id="28" max="5" man="1"/>
    <brk id="91" max="5" man="1"/>
    <brk id="123" max="5"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786"/>
  <sheetViews>
    <sheetView rightToLeft="1" view="pageBreakPreview" topLeftCell="A58" zoomScaleSheetLayoutView="100" workbookViewId="0">
      <selection activeCell="H31" sqref="H31"/>
    </sheetView>
  </sheetViews>
  <sheetFormatPr defaultRowHeight="14.25"/>
  <cols>
    <col min="1" max="1" width="4" style="1463" customWidth="1"/>
    <col min="2" max="2" width="36.28515625" style="1463" customWidth="1"/>
    <col min="3" max="3" width="11.7109375" style="1463" customWidth="1"/>
    <col min="4" max="4" width="14.85546875" style="1463" customWidth="1"/>
    <col min="5" max="5" width="12.85546875" style="1463" customWidth="1"/>
    <col min="6" max="6" width="15.5703125" style="1463" customWidth="1"/>
    <col min="7" max="7" width="10.28515625" style="1463" customWidth="1"/>
    <col min="8" max="8" width="10.85546875" style="1463" customWidth="1"/>
    <col min="9" max="16384" width="9.140625" style="1463"/>
  </cols>
  <sheetData>
    <row r="1" spans="2:15" ht="18">
      <c r="B1" s="1396" t="s">
        <v>1591</v>
      </c>
      <c r="C1" s="1462"/>
      <c r="D1" s="1462"/>
      <c r="E1" s="1462"/>
      <c r="F1" s="1462"/>
    </row>
    <row r="2" spans="2:15" ht="270.75" customHeight="1">
      <c r="B2" s="2686" t="s">
        <v>1592</v>
      </c>
      <c r="C2" s="2687"/>
      <c r="D2" s="2687"/>
      <c r="E2" s="2687"/>
      <c r="F2" s="2687"/>
      <c r="I2" s="897"/>
      <c r="J2" s="897"/>
      <c r="K2" s="897"/>
      <c r="L2" s="897"/>
      <c r="M2" s="897"/>
      <c r="N2" s="897"/>
      <c r="O2" s="897"/>
    </row>
    <row r="3" spans="2:15" ht="18">
      <c r="B3" s="1396"/>
      <c r="C3" s="1462"/>
      <c r="D3" s="1462"/>
      <c r="E3" s="1462"/>
      <c r="F3" s="1462"/>
      <c r="I3" s="897"/>
      <c r="J3" s="897"/>
      <c r="K3" s="897"/>
      <c r="L3" s="897"/>
      <c r="M3" s="897"/>
      <c r="N3" s="897"/>
      <c r="O3" s="897"/>
    </row>
    <row r="4" spans="2:15">
      <c r="B4" s="1464" t="s">
        <v>1593</v>
      </c>
      <c r="F4" s="1465"/>
      <c r="I4" s="897"/>
      <c r="J4" s="897"/>
      <c r="K4" s="897"/>
      <c r="L4" s="897"/>
      <c r="M4" s="897"/>
      <c r="N4" s="897"/>
      <c r="O4" s="897"/>
    </row>
    <row r="5" spans="2:15">
      <c r="B5" s="1466"/>
      <c r="C5" s="1466"/>
      <c r="D5" s="1466"/>
      <c r="E5" s="1466"/>
      <c r="F5" s="1467"/>
      <c r="G5" s="1466"/>
      <c r="H5" s="1466"/>
      <c r="I5" s="897"/>
      <c r="J5" s="897"/>
      <c r="K5" s="897"/>
      <c r="L5" s="897"/>
      <c r="M5" s="897"/>
      <c r="N5" s="897"/>
      <c r="O5" s="897"/>
    </row>
    <row r="6" spans="2:15">
      <c r="B6" s="1466"/>
      <c r="C6" s="1466"/>
      <c r="D6" s="1466"/>
      <c r="E6" s="1466"/>
      <c r="F6" s="1467"/>
      <c r="G6" s="1466"/>
      <c r="H6" s="1466"/>
      <c r="I6" s="897"/>
      <c r="J6" s="897"/>
      <c r="K6" s="897"/>
      <c r="L6" s="897"/>
      <c r="M6" s="897"/>
      <c r="N6" s="897"/>
      <c r="O6" s="897"/>
    </row>
    <row r="7" spans="2:15">
      <c r="B7" s="1466"/>
      <c r="C7" s="1466"/>
      <c r="D7" s="1466"/>
      <c r="E7" s="1466"/>
      <c r="F7" s="1467"/>
      <c r="G7" s="1466"/>
      <c r="H7" s="1466"/>
      <c r="I7" s="897"/>
      <c r="J7" s="897"/>
      <c r="K7" s="897"/>
      <c r="L7" s="897"/>
      <c r="M7" s="897"/>
      <c r="N7" s="897"/>
      <c r="O7" s="897"/>
    </row>
    <row r="8" spans="2:15">
      <c r="B8" s="1466"/>
      <c r="C8" s="1466"/>
      <c r="D8" s="1466"/>
      <c r="E8" s="1466"/>
      <c r="F8" s="1467"/>
      <c r="G8" s="1466"/>
      <c r="H8" s="1466"/>
      <c r="I8" s="897"/>
      <c r="J8" s="897"/>
      <c r="K8" s="897"/>
      <c r="L8" s="897"/>
      <c r="M8" s="897"/>
      <c r="N8" s="897"/>
      <c r="O8" s="897"/>
    </row>
    <row r="9" spans="2:15">
      <c r="B9" s="1466"/>
      <c r="C9" s="1466"/>
      <c r="D9" s="1466"/>
      <c r="E9" s="1466"/>
      <c r="F9" s="1467"/>
      <c r="G9" s="1466"/>
      <c r="H9" s="1466"/>
      <c r="I9" s="897"/>
      <c r="J9" s="897"/>
      <c r="K9" s="897"/>
      <c r="L9" s="897"/>
      <c r="M9" s="897"/>
      <c r="N9" s="897"/>
      <c r="O9" s="897"/>
    </row>
    <row r="10" spans="2:15">
      <c r="B10" s="1466"/>
      <c r="C10" s="1466"/>
      <c r="D10" s="1466"/>
      <c r="E10" s="1466"/>
      <c r="F10" s="1467"/>
      <c r="G10" s="1466"/>
      <c r="H10" s="1468"/>
      <c r="I10" s="897"/>
      <c r="J10" s="897"/>
      <c r="K10" s="897"/>
      <c r="L10" s="897"/>
      <c r="M10" s="897"/>
      <c r="N10" s="897"/>
      <c r="O10" s="897"/>
    </row>
    <row r="11" spans="2:15">
      <c r="B11" s="1466"/>
      <c r="C11" s="1466"/>
      <c r="D11" s="1466"/>
      <c r="E11" s="1466"/>
      <c r="F11" s="1467"/>
      <c r="G11" s="1466"/>
      <c r="H11" s="1469"/>
      <c r="I11" s="897"/>
      <c r="J11" s="897"/>
      <c r="K11" s="897"/>
      <c r="L11" s="897"/>
      <c r="M11" s="897"/>
      <c r="N11" s="897"/>
      <c r="O11" s="897"/>
    </row>
    <row r="12" spans="2:15">
      <c r="B12" s="1466"/>
      <c r="C12" s="1466"/>
      <c r="D12" s="1466"/>
      <c r="E12" s="1466"/>
      <c r="F12" s="1467"/>
      <c r="G12" s="1466"/>
      <c r="H12" s="1469"/>
      <c r="I12" s="897"/>
      <c r="J12" s="897"/>
      <c r="K12" s="897"/>
      <c r="L12" s="897"/>
      <c r="M12" s="897"/>
      <c r="N12" s="897"/>
      <c r="O12" s="897"/>
    </row>
    <row r="13" spans="2:15">
      <c r="B13" s="1466"/>
      <c r="C13" s="1466"/>
      <c r="D13" s="1466"/>
      <c r="E13" s="1466"/>
      <c r="F13" s="1466"/>
      <c r="G13" s="1466"/>
      <c r="H13" s="1469"/>
      <c r="I13" s="897"/>
      <c r="J13" s="897"/>
      <c r="K13" s="897"/>
      <c r="L13" s="897"/>
      <c r="M13" s="897"/>
      <c r="N13" s="897"/>
      <c r="O13" s="897"/>
    </row>
    <row r="14" spans="2:15">
      <c r="B14" s="1466"/>
      <c r="C14" s="1466"/>
      <c r="D14" s="1466"/>
      <c r="E14" s="1466"/>
      <c r="F14" s="1466"/>
      <c r="G14" s="1466"/>
      <c r="H14" s="1469"/>
      <c r="I14" s="897"/>
      <c r="J14" s="897"/>
      <c r="K14" s="897"/>
      <c r="L14" s="897"/>
      <c r="M14" s="897"/>
      <c r="N14" s="897"/>
      <c r="O14" s="897"/>
    </row>
    <row r="15" spans="2:15">
      <c r="B15" s="1466"/>
      <c r="C15" s="1466"/>
      <c r="D15" s="1466"/>
      <c r="E15" s="1466"/>
      <c r="F15" s="1466"/>
      <c r="G15" s="1466"/>
      <c r="H15" s="1466"/>
      <c r="I15" s="897"/>
      <c r="J15" s="897"/>
      <c r="K15" s="897"/>
      <c r="L15" s="897"/>
      <c r="M15" s="897"/>
      <c r="N15" s="897"/>
      <c r="O15" s="897"/>
    </row>
    <row r="16" spans="2:15">
      <c r="B16" s="1466"/>
      <c r="C16" s="1466"/>
      <c r="D16" s="1466"/>
      <c r="E16" s="1466"/>
      <c r="F16" s="1466"/>
      <c r="G16" s="1466"/>
      <c r="H16" s="1466"/>
      <c r="I16" s="897"/>
      <c r="J16" s="897"/>
      <c r="K16" s="897"/>
      <c r="L16" s="897"/>
      <c r="M16" s="897"/>
      <c r="N16" s="897"/>
      <c r="O16" s="897"/>
    </row>
    <row r="17" spans="1:15">
      <c r="B17" s="1466"/>
      <c r="C17" s="1466"/>
      <c r="D17" s="1466"/>
      <c r="E17" s="1466"/>
      <c r="F17" s="1466"/>
      <c r="G17" s="1466"/>
      <c r="H17" s="1466"/>
      <c r="I17" s="897"/>
      <c r="J17" s="897"/>
      <c r="K17" s="897"/>
      <c r="L17" s="897"/>
      <c r="M17" s="897"/>
      <c r="N17" s="897"/>
      <c r="O17" s="897"/>
    </row>
    <row r="18" spans="1:15">
      <c r="B18" s="1466"/>
      <c r="C18" s="1466"/>
      <c r="D18" s="1466"/>
      <c r="E18" s="1466"/>
      <c r="F18" s="1466"/>
      <c r="G18" s="1466"/>
      <c r="H18" s="1466"/>
    </row>
    <row r="19" spans="1:15">
      <c r="B19" s="1466"/>
      <c r="C19" s="1466"/>
      <c r="D19" s="1466"/>
      <c r="E19" s="1466"/>
      <c r="F19" s="1466"/>
      <c r="G19" s="1466"/>
      <c r="H19" s="1466"/>
    </row>
    <row r="20" spans="1:15">
      <c r="B20" s="1470" t="s">
        <v>1594</v>
      </c>
      <c r="C20" s="1471"/>
      <c r="D20" s="1471"/>
      <c r="E20" s="1471"/>
      <c r="F20" s="1471"/>
      <c r="G20" s="1466"/>
      <c r="H20" s="1466"/>
    </row>
    <row r="21" spans="1:15">
      <c r="B21" s="1470"/>
      <c r="C21" s="1471"/>
      <c r="D21" s="1471"/>
      <c r="E21" s="1471"/>
      <c r="F21" s="1471"/>
      <c r="G21" s="1466"/>
      <c r="H21" s="1466"/>
    </row>
    <row r="22" spans="1:15">
      <c r="B22" s="1466"/>
      <c r="C22" s="1466"/>
      <c r="D22" s="1466"/>
      <c r="E22" s="1466"/>
      <c r="F22" s="1466"/>
      <c r="G22" s="1466"/>
      <c r="H22" s="1466"/>
    </row>
    <row r="23" spans="1:15">
      <c r="B23" s="1472" t="s">
        <v>1595</v>
      </c>
      <c r="C23" s="1473"/>
      <c r="D23" s="1473"/>
      <c r="E23" s="1473"/>
      <c r="F23" s="1473"/>
    </row>
    <row r="24" spans="1:15">
      <c r="B24" s="1474" t="s">
        <v>1596</v>
      </c>
      <c r="C24" s="1475">
        <v>2005</v>
      </c>
      <c r="D24" s="1475">
        <v>2009</v>
      </c>
      <c r="E24" s="1475">
        <v>2010</v>
      </c>
      <c r="F24" s="1475">
        <v>2011</v>
      </c>
    </row>
    <row r="25" spans="1:15">
      <c r="B25" s="1476" t="s">
        <v>234</v>
      </c>
      <c r="C25" s="1477">
        <v>72</v>
      </c>
      <c r="D25" s="1477">
        <v>62</v>
      </c>
      <c r="E25" s="1478">
        <v>58</v>
      </c>
      <c r="F25" s="1478">
        <f>SUM(F26:F30)</f>
        <v>54</v>
      </c>
    </row>
    <row r="26" spans="1:15">
      <c r="A26" s="1479"/>
      <c r="B26" s="1468" t="s">
        <v>1597</v>
      </c>
      <c r="C26" s="1480">
        <v>26</v>
      </c>
      <c r="D26" s="1480">
        <v>9</v>
      </c>
      <c r="E26" s="1481">
        <v>9</v>
      </c>
      <c r="F26" s="1481">
        <v>8</v>
      </c>
    </row>
    <row r="27" spans="1:15">
      <c r="A27" s="1479"/>
      <c r="B27" s="1468" t="s">
        <v>1598</v>
      </c>
      <c r="C27" s="1480">
        <v>10</v>
      </c>
      <c r="D27" s="1480">
        <v>14</v>
      </c>
      <c r="E27" s="1481">
        <v>8</v>
      </c>
      <c r="F27" s="1481">
        <v>7</v>
      </c>
    </row>
    <row r="28" spans="1:15">
      <c r="A28" s="1479"/>
      <c r="B28" s="1468" t="s">
        <v>1599</v>
      </c>
      <c r="C28" s="1480">
        <v>6</v>
      </c>
      <c r="D28" s="1480">
        <v>18</v>
      </c>
      <c r="E28" s="1481">
        <v>20</v>
      </c>
      <c r="F28" s="1481">
        <v>15</v>
      </c>
    </row>
    <row r="29" spans="1:15">
      <c r="A29" s="1479"/>
      <c r="B29" s="1468" t="s">
        <v>1600</v>
      </c>
      <c r="C29" s="1480">
        <v>13</v>
      </c>
      <c r="D29" s="1480">
        <v>12</v>
      </c>
      <c r="E29" s="1481">
        <v>12</v>
      </c>
      <c r="F29" s="1481">
        <v>14</v>
      </c>
    </row>
    <row r="30" spans="1:15">
      <c r="A30" s="1479"/>
      <c r="B30" s="1482" t="s">
        <v>1601</v>
      </c>
      <c r="C30" s="1480">
        <v>17</v>
      </c>
      <c r="D30" s="1480">
        <v>9</v>
      </c>
      <c r="E30" s="1483">
        <v>9</v>
      </c>
      <c r="F30" s="1483">
        <v>10</v>
      </c>
    </row>
    <row r="31" spans="1:15">
      <c r="B31" s="1484" t="s">
        <v>1602</v>
      </c>
      <c r="C31" s="1485"/>
      <c r="D31" s="1485"/>
      <c r="E31" s="1485"/>
      <c r="F31" s="1485"/>
    </row>
    <row r="32" spans="1:15">
      <c r="B32" s="1466"/>
      <c r="C32" s="1466"/>
      <c r="D32" s="1466"/>
      <c r="E32" s="1466"/>
      <c r="F32" s="1466"/>
    </row>
    <row r="33" spans="1:8">
      <c r="B33" s="1472" t="s">
        <v>1603</v>
      </c>
      <c r="C33" s="1473"/>
      <c r="D33" s="1486"/>
      <c r="E33" s="1486"/>
      <c r="F33" s="1486"/>
    </row>
    <row r="34" spans="1:8">
      <c r="B34" s="1474" t="s">
        <v>1604</v>
      </c>
      <c r="C34" s="1487">
        <v>2005</v>
      </c>
      <c r="D34" s="1487">
        <v>2009</v>
      </c>
      <c r="E34" s="1487">
        <v>2010</v>
      </c>
      <c r="F34" s="1487">
        <v>2011</v>
      </c>
    </row>
    <row r="35" spans="1:8">
      <c r="B35" s="1488" t="s">
        <v>234</v>
      </c>
      <c r="C35" s="1489">
        <v>240220</v>
      </c>
      <c r="D35" s="1489">
        <v>366758</v>
      </c>
      <c r="E35" s="1489">
        <v>375923</v>
      </c>
      <c r="F35" s="1489">
        <f>SUM(F36:F46)</f>
        <v>393587</v>
      </c>
      <c r="G35" s="1490"/>
    </row>
    <row r="36" spans="1:8">
      <c r="A36" s="1479"/>
      <c r="B36" s="1491" t="s">
        <v>1605</v>
      </c>
      <c r="C36" s="1480">
        <v>35500</v>
      </c>
      <c r="D36" s="1480">
        <v>57116</v>
      </c>
      <c r="E36" s="1480">
        <v>58112</v>
      </c>
      <c r="F36" s="1480">
        <v>60911</v>
      </c>
    </row>
    <row r="37" spans="1:8">
      <c r="A37" s="1479"/>
      <c r="B37" s="1491" t="s">
        <v>1606</v>
      </c>
      <c r="C37" s="1480">
        <v>34200</v>
      </c>
      <c r="D37" s="1480">
        <v>48350</v>
      </c>
      <c r="E37" s="1480">
        <v>49830</v>
      </c>
      <c r="F37" s="1480">
        <v>51125</v>
      </c>
    </row>
    <row r="38" spans="1:8">
      <c r="A38" s="1479"/>
      <c r="B38" s="1491" t="s">
        <v>1607</v>
      </c>
      <c r="C38" s="1480">
        <v>41800</v>
      </c>
      <c r="D38" s="1480">
        <v>52012</v>
      </c>
      <c r="E38" s="1480">
        <v>53814</v>
      </c>
      <c r="F38" s="1480">
        <v>56590</v>
      </c>
    </row>
    <row r="39" spans="1:8">
      <c r="A39" s="1479"/>
      <c r="B39" s="1491" t="s">
        <v>1608</v>
      </c>
      <c r="C39" s="1480">
        <v>38000</v>
      </c>
      <c r="D39" s="1480">
        <v>52623</v>
      </c>
      <c r="E39" s="1480">
        <v>52840</v>
      </c>
      <c r="F39" s="1480">
        <v>53490</v>
      </c>
    </row>
    <row r="40" spans="1:8">
      <c r="A40" s="1479"/>
      <c r="B40" s="1491" t="s">
        <v>1609</v>
      </c>
      <c r="C40" s="1480">
        <v>9700</v>
      </c>
      <c r="D40" s="1480">
        <v>19600</v>
      </c>
      <c r="E40" s="1480">
        <v>19960</v>
      </c>
      <c r="F40" s="1480">
        <v>21316</v>
      </c>
    </row>
    <row r="41" spans="1:8">
      <c r="A41" s="1479"/>
      <c r="B41" s="1491" t="s">
        <v>1610</v>
      </c>
      <c r="C41" s="1480">
        <v>7800</v>
      </c>
      <c r="D41" s="1480">
        <v>12230</v>
      </c>
      <c r="E41" s="1480">
        <v>13818</v>
      </c>
      <c r="F41" s="1480">
        <v>14703</v>
      </c>
    </row>
    <row r="42" spans="1:8">
      <c r="A42" s="1479"/>
      <c r="B42" s="1491" t="s">
        <v>1611</v>
      </c>
      <c r="C42" s="1480">
        <v>7000</v>
      </c>
      <c r="D42" s="1480">
        <v>11712</v>
      </c>
      <c r="E42" s="1480">
        <v>12314</v>
      </c>
      <c r="F42" s="1480">
        <v>12690</v>
      </c>
    </row>
    <row r="43" spans="1:8">
      <c r="A43" s="1479"/>
      <c r="B43" s="1491" t="s">
        <v>1612</v>
      </c>
      <c r="C43" s="1480">
        <v>17300</v>
      </c>
      <c r="D43" s="1480">
        <v>26400</v>
      </c>
      <c r="E43" s="1480">
        <v>28265</v>
      </c>
      <c r="F43" s="1480">
        <v>29916</v>
      </c>
    </row>
    <row r="44" spans="1:8">
      <c r="A44" s="1479"/>
      <c r="B44" s="1491" t="s">
        <v>1613</v>
      </c>
      <c r="C44" s="1480">
        <v>18000</v>
      </c>
      <c r="D44" s="1480">
        <v>32432</v>
      </c>
      <c r="E44" s="1480">
        <v>33162</v>
      </c>
      <c r="F44" s="1480">
        <v>35906</v>
      </c>
    </row>
    <row r="45" spans="1:8">
      <c r="A45" s="1479"/>
      <c r="B45" s="1491" t="s">
        <v>1614</v>
      </c>
      <c r="C45" s="1480">
        <v>15200</v>
      </c>
      <c r="D45" s="1480">
        <v>23661</v>
      </c>
      <c r="E45" s="1480">
        <v>23890</v>
      </c>
      <c r="F45" s="1480">
        <v>25600</v>
      </c>
    </row>
    <row r="46" spans="1:8">
      <c r="A46" s="1479"/>
      <c r="B46" s="1491" t="s">
        <v>1615</v>
      </c>
      <c r="C46" s="1480">
        <v>15720</v>
      </c>
      <c r="D46" s="1480">
        <v>29622</v>
      </c>
      <c r="E46" s="1480">
        <v>29918</v>
      </c>
      <c r="F46" s="1480">
        <v>31340</v>
      </c>
    </row>
    <row r="47" spans="1:8">
      <c r="B47" s="1484" t="s">
        <v>1616</v>
      </c>
      <c r="C47" s="1492"/>
      <c r="D47" s="1492"/>
      <c r="E47" s="1492"/>
      <c r="F47" s="1492"/>
      <c r="G47" s="1490"/>
    </row>
    <row r="48" spans="1:8">
      <c r="B48" s="1466"/>
      <c r="C48" s="1466"/>
      <c r="D48" s="1493"/>
      <c r="E48" s="1493"/>
      <c r="F48" s="1493"/>
      <c r="G48" s="1466"/>
      <c r="H48" s="1466"/>
    </row>
    <row r="49" spans="1:8">
      <c r="B49" s="1494" t="s">
        <v>1617</v>
      </c>
      <c r="C49" s="1495"/>
      <c r="D49" s="1496"/>
      <c r="E49" s="1496"/>
      <c r="F49" s="1496"/>
      <c r="G49" s="1496"/>
      <c r="H49" s="1496"/>
    </row>
    <row r="50" spans="1:8">
      <c r="B50" s="1474" t="s">
        <v>232</v>
      </c>
      <c r="C50" s="1487">
        <v>2005</v>
      </c>
      <c r="D50" s="1487">
        <v>2008</v>
      </c>
      <c r="E50" s="1487">
        <v>2009</v>
      </c>
      <c r="F50" s="1487">
        <v>2011</v>
      </c>
    </row>
    <row r="51" spans="1:8">
      <c r="A51" s="1479"/>
      <c r="B51" s="1497" t="s">
        <v>1618</v>
      </c>
      <c r="C51" s="1498">
        <v>170339</v>
      </c>
      <c r="D51" s="1498">
        <v>123772</v>
      </c>
      <c r="E51" s="1498">
        <v>132859</v>
      </c>
      <c r="F51" s="1498">
        <v>9741</v>
      </c>
    </row>
    <row r="52" spans="1:8">
      <c r="A52" s="1479"/>
      <c r="B52" s="1468" t="s">
        <v>961</v>
      </c>
      <c r="C52" s="1480">
        <v>91541</v>
      </c>
      <c r="D52" s="1480">
        <v>70960</v>
      </c>
      <c r="E52" s="1480">
        <v>77216</v>
      </c>
      <c r="F52" s="1499" t="s">
        <v>644</v>
      </c>
    </row>
    <row r="53" spans="1:8">
      <c r="A53" s="1479"/>
      <c r="B53" s="1468" t="s">
        <v>962</v>
      </c>
      <c r="C53" s="1480">
        <v>78798</v>
      </c>
      <c r="D53" s="1480">
        <v>52812</v>
      </c>
      <c r="E53" s="1480">
        <v>55643</v>
      </c>
      <c r="F53" s="1499" t="s">
        <v>644</v>
      </c>
    </row>
    <row r="54" spans="1:8">
      <c r="A54" s="1479"/>
      <c r="B54" s="1497" t="s">
        <v>1619</v>
      </c>
      <c r="C54" s="1498">
        <v>10524</v>
      </c>
      <c r="D54" s="1498">
        <v>19600</v>
      </c>
      <c r="E54" s="1498">
        <v>22332</v>
      </c>
      <c r="F54" s="1498">
        <v>357</v>
      </c>
    </row>
    <row r="55" spans="1:8">
      <c r="A55" s="1479"/>
      <c r="B55" s="1468" t="s">
        <v>961</v>
      </c>
      <c r="C55" s="1480">
        <v>5682</v>
      </c>
      <c r="D55" s="1480">
        <v>12168</v>
      </c>
      <c r="E55" s="1480">
        <v>14520</v>
      </c>
      <c r="F55" s="1499" t="s">
        <v>644</v>
      </c>
    </row>
    <row r="56" spans="1:8">
      <c r="A56" s="1479"/>
      <c r="B56" s="1468" t="s">
        <v>962</v>
      </c>
      <c r="C56" s="1480">
        <v>4842</v>
      </c>
      <c r="D56" s="1480">
        <v>7432</v>
      </c>
      <c r="E56" s="1480">
        <v>7812</v>
      </c>
      <c r="F56" s="1499" t="s">
        <v>644</v>
      </c>
    </row>
    <row r="57" spans="1:8">
      <c r="B57" s="1484" t="s">
        <v>1616</v>
      </c>
      <c r="C57" s="1484"/>
      <c r="D57" s="1484"/>
      <c r="E57" s="1484"/>
      <c r="F57" s="1484"/>
      <c r="H57" s="1469"/>
    </row>
    <row r="58" spans="1:8">
      <c r="B58" s="1500" t="s">
        <v>1620</v>
      </c>
      <c r="H58" s="1469"/>
    </row>
    <row r="59" spans="1:8">
      <c r="B59" s="1501"/>
      <c r="H59" s="1469"/>
    </row>
    <row r="60" spans="1:8">
      <c r="B60" s="1502" t="s">
        <v>1621</v>
      </c>
      <c r="C60" s="1503"/>
      <c r="D60" s="1503"/>
      <c r="E60" s="1503"/>
      <c r="F60" s="1503"/>
      <c r="G60" s="1503"/>
      <c r="H60" s="1469"/>
    </row>
    <row r="61" spans="1:8">
      <c r="B61" s="1474" t="s">
        <v>232</v>
      </c>
      <c r="C61" s="1487">
        <v>2006</v>
      </c>
      <c r="D61" s="1487">
        <v>2009</v>
      </c>
      <c r="E61" s="1487">
        <v>2010</v>
      </c>
      <c r="F61" s="1487">
        <v>2011</v>
      </c>
      <c r="H61" s="1504"/>
    </row>
    <row r="62" spans="1:8">
      <c r="B62" s="1505" t="s">
        <v>234</v>
      </c>
      <c r="C62" s="1477">
        <v>2628486</v>
      </c>
      <c r="D62" s="1477">
        <v>3178865</v>
      </c>
      <c r="E62" s="1477">
        <v>2716251</v>
      </c>
      <c r="F62" s="1477">
        <v>2682801</v>
      </c>
      <c r="H62" s="1506"/>
    </row>
    <row r="63" spans="1:8">
      <c r="A63" s="1479"/>
      <c r="B63" s="1507" t="s">
        <v>1622</v>
      </c>
      <c r="C63" s="1480">
        <v>619042</v>
      </c>
      <c r="D63" s="1480">
        <v>761715</v>
      </c>
      <c r="E63" s="1480">
        <v>954006</v>
      </c>
      <c r="F63" s="1480">
        <v>917748</v>
      </c>
    </row>
    <row r="64" spans="1:8">
      <c r="A64" s="1479"/>
      <c r="B64" s="1507" t="s">
        <v>1623</v>
      </c>
      <c r="C64" s="1480">
        <v>235132</v>
      </c>
      <c r="D64" s="1480">
        <v>205942</v>
      </c>
      <c r="E64" s="1480">
        <v>338073</v>
      </c>
      <c r="F64" s="1508">
        <v>318995</v>
      </c>
    </row>
    <row r="65" spans="1:8">
      <c r="A65" s="1479"/>
      <c r="B65" s="1507" t="s">
        <v>1624</v>
      </c>
      <c r="C65" s="1480">
        <v>1664640</v>
      </c>
      <c r="D65" s="1480">
        <v>2075024</v>
      </c>
      <c r="E65" s="1480">
        <v>1295057</v>
      </c>
      <c r="F65" s="1480">
        <v>1318791</v>
      </c>
    </row>
    <row r="66" spans="1:8">
      <c r="A66" s="1479"/>
      <c r="B66" s="1507" t="s">
        <v>1625</v>
      </c>
      <c r="C66" s="1480">
        <v>53110</v>
      </c>
      <c r="D66" s="1480">
        <v>38195</v>
      </c>
      <c r="E66" s="1480">
        <v>38634</v>
      </c>
      <c r="F66" s="1480">
        <v>32987</v>
      </c>
    </row>
    <row r="67" spans="1:8">
      <c r="A67" s="1479"/>
      <c r="B67" s="1507" t="s">
        <v>1626</v>
      </c>
      <c r="C67" s="1480">
        <v>56562</v>
      </c>
      <c r="D67" s="1480">
        <v>82776</v>
      </c>
      <c r="E67" s="1480">
        <v>77119</v>
      </c>
      <c r="F67" s="1480">
        <v>74825</v>
      </c>
    </row>
    <row r="68" spans="1:8" s="1466" customFormat="1">
      <c r="A68" s="1509"/>
      <c r="B68" s="1507" t="s">
        <v>1627</v>
      </c>
      <c r="C68" s="1510" t="s">
        <v>1505</v>
      </c>
      <c r="D68" s="1480">
        <v>1804</v>
      </c>
      <c r="E68" s="1480">
        <v>1918</v>
      </c>
      <c r="F68" s="1480">
        <v>873</v>
      </c>
      <c r="G68" s="1471"/>
    </row>
    <row r="69" spans="1:8">
      <c r="A69" s="1479"/>
      <c r="B69" s="1507" t="s">
        <v>1628</v>
      </c>
      <c r="C69" s="1510" t="s">
        <v>1629</v>
      </c>
      <c r="D69" s="1480">
        <v>13409</v>
      </c>
      <c r="E69" s="1480">
        <v>11444</v>
      </c>
      <c r="F69" s="1480">
        <v>18582</v>
      </c>
    </row>
    <row r="70" spans="1:8">
      <c r="B70" s="1484" t="s">
        <v>1630</v>
      </c>
      <c r="C70" s="1484"/>
      <c r="D70" s="1484"/>
      <c r="E70" s="1484"/>
      <c r="F70" s="1484"/>
    </row>
    <row r="71" spans="1:8">
      <c r="B71" s="1511" t="s">
        <v>1631</v>
      </c>
      <c r="C71" s="1512"/>
      <c r="D71" s="1512"/>
      <c r="E71" s="1512"/>
      <c r="F71" s="1512"/>
      <c r="G71" s="1512"/>
      <c r="H71" s="1512"/>
    </row>
    <row r="72" spans="1:8">
      <c r="B72" s="1511" t="s">
        <v>1632</v>
      </c>
      <c r="C72" s="1513"/>
      <c r="D72" s="1513"/>
      <c r="E72" s="1513"/>
      <c r="F72" s="1513"/>
      <c r="G72" s="1513"/>
      <c r="H72" s="1513"/>
    </row>
    <row r="73" spans="1:8" ht="30" customHeight="1">
      <c r="B73" s="2688" t="s">
        <v>1633</v>
      </c>
      <c r="C73" s="2688"/>
      <c r="D73" s="2688"/>
      <c r="E73" s="2688"/>
      <c r="F73" s="2688"/>
    </row>
    <row r="74" spans="1:8" s="1466" customFormat="1" ht="18.75" customHeight="1">
      <c r="B74" s="1514" t="s">
        <v>232</v>
      </c>
      <c r="C74" s="1515" t="s">
        <v>234</v>
      </c>
      <c r="D74" s="1516" t="s">
        <v>238</v>
      </c>
      <c r="E74" s="1516" t="s">
        <v>239</v>
      </c>
      <c r="F74" s="1516" t="s">
        <v>1205</v>
      </c>
    </row>
    <row r="75" spans="1:8">
      <c r="A75" s="1479"/>
      <c r="B75" s="1468" t="s">
        <v>1634</v>
      </c>
      <c r="C75" s="1517">
        <f t="shared" ref="C75:C80" si="0">SUM(D75:F75)</f>
        <v>110</v>
      </c>
      <c r="D75" s="1517">
        <v>89</v>
      </c>
      <c r="E75" s="1517">
        <v>21</v>
      </c>
      <c r="F75" s="1517">
        <v>0</v>
      </c>
    </row>
    <row r="76" spans="1:8">
      <c r="A76" s="1479"/>
      <c r="B76" s="1468" t="s">
        <v>1635</v>
      </c>
      <c r="C76" s="1517">
        <f t="shared" si="0"/>
        <v>206</v>
      </c>
      <c r="D76" s="1517">
        <v>128</v>
      </c>
      <c r="E76" s="1517">
        <v>70</v>
      </c>
      <c r="F76" s="1517">
        <v>8</v>
      </c>
    </row>
    <row r="77" spans="1:8">
      <c r="A77" s="1479"/>
      <c r="B77" s="1468" t="s">
        <v>1636</v>
      </c>
      <c r="C77" s="1517">
        <f t="shared" si="0"/>
        <v>180</v>
      </c>
      <c r="D77" s="1517">
        <v>158</v>
      </c>
      <c r="E77" s="1517">
        <v>21</v>
      </c>
      <c r="F77" s="1517">
        <v>1</v>
      </c>
    </row>
    <row r="78" spans="1:8" ht="18.75" customHeight="1">
      <c r="A78" s="1479"/>
      <c r="B78" s="1518" t="s">
        <v>1637</v>
      </c>
      <c r="C78" s="1517">
        <f t="shared" si="0"/>
        <v>83</v>
      </c>
      <c r="D78" s="1517">
        <v>70</v>
      </c>
      <c r="E78" s="1517">
        <v>12</v>
      </c>
      <c r="F78" s="1517">
        <v>1</v>
      </c>
    </row>
    <row r="79" spans="1:8">
      <c r="A79" s="1479"/>
      <c r="B79" s="1468" t="s">
        <v>1638</v>
      </c>
      <c r="C79" s="1517">
        <f t="shared" si="0"/>
        <v>328</v>
      </c>
      <c r="D79" s="1517">
        <v>309</v>
      </c>
      <c r="E79" s="1517">
        <v>17</v>
      </c>
      <c r="F79" s="1517">
        <v>2</v>
      </c>
    </row>
    <row r="80" spans="1:8">
      <c r="A80" s="1479"/>
      <c r="B80" s="1468" t="s">
        <v>1639</v>
      </c>
      <c r="C80" s="1517">
        <f t="shared" si="0"/>
        <v>17</v>
      </c>
      <c r="D80" s="1517">
        <v>10</v>
      </c>
      <c r="E80" s="1517">
        <v>7</v>
      </c>
      <c r="F80" s="1517">
        <v>0</v>
      </c>
    </row>
    <row r="81" spans="1:11">
      <c r="B81" s="1484" t="s">
        <v>1640</v>
      </c>
      <c r="C81" s="1485"/>
      <c r="D81" s="1485"/>
      <c r="E81" s="1485"/>
      <c r="F81" s="1485"/>
    </row>
    <row r="82" spans="1:11">
      <c r="B82" s="1519" t="s">
        <v>1641</v>
      </c>
      <c r="C82" s="1492"/>
      <c r="D82" s="1492"/>
      <c r="E82" s="1492"/>
      <c r="F82" s="1492"/>
    </row>
    <row r="83" spans="1:11">
      <c r="B83" s="1466"/>
      <c r="C83" s="1466"/>
      <c r="D83" s="1466"/>
      <c r="E83" s="1466"/>
      <c r="F83" s="1466"/>
      <c r="G83" s="1520"/>
    </row>
    <row r="84" spans="1:11" ht="16.5" customHeight="1">
      <c r="B84" s="1464" t="s">
        <v>1642</v>
      </c>
      <c r="C84" s="1464"/>
      <c r="D84" s="1464"/>
      <c r="E84" s="1464"/>
      <c r="F84" s="1521"/>
      <c r="G84" s="1503"/>
      <c r="H84" s="1503"/>
    </row>
    <row r="85" spans="1:11">
      <c r="B85" s="1474" t="s">
        <v>1643</v>
      </c>
      <c r="C85" s="1474"/>
      <c r="D85" s="1474">
        <v>2009</v>
      </c>
      <c r="E85" s="1474">
        <v>2010</v>
      </c>
      <c r="F85" s="1474">
        <v>2011</v>
      </c>
    </row>
    <row r="86" spans="1:11">
      <c r="B86" s="1522" t="s">
        <v>234</v>
      </c>
      <c r="C86" s="1523"/>
      <c r="D86" s="1523">
        <f>SUM(D87:D92)</f>
        <v>44</v>
      </c>
      <c r="E86" s="1523">
        <f>SUM(E87:E92)</f>
        <v>43</v>
      </c>
      <c r="F86" s="1523">
        <f>SUM(F87:F92)</f>
        <v>41</v>
      </c>
    </row>
    <row r="87" spans="1:11">
      <c r="A87" s="1479"/>
      <c r="B87" s="1524" t="s">
        <v>1644</v>
      </c>
      <c r="C87" s="1517"/>
      <c r="D87" s="1061">
        <v>7</v>
      </c>
      <c r="E87" s="1061">
        <v>5</v>
      </c>
      <c r="F87" s="1517">
        <v>10</v>
      </c>
    </row>
    <row r="88" spans="1:11">
      <c r="A88" s="1479"/>
      <c r="B88" s="1524" t="s">
        <v>1645</v>
      </c>
      <c r="C88" s="1517"/>
      <c r="D88" s="1061">
        <v>2</v>
      </c>
      <c r="E88" s="1061">
        <v>8</v>
      </c>
      <c r="F88" s="1517">
        <v>1</v>
      </c>
    </row>
    <row r="89" spans="1:11">
      <c r="A89" s="1479"/>
      <c r="B89" s="1524" t="s">
        <v>1646</v>
      </c>
      <c r="C89" s="1517"/>
      <c r="D89" s="1061">
        <v>21</v>
      </c>
      <c r="E89" s="1061">
        <v>17</v>
      </c>
      <c r="F89" s="1517">
        <v>12</v>
      </c>
      <c r="J89" s="1524" t="s">
        <v>1644</v>
      </c>
      <c r="K89" s="1517">
        <v>10</v>
      </c>
    </row>
    <row r="90" spans="1:11">
      <c r="A90" s="1479"/>
      <c r="B90" s="1524" t="s">
        <v>1647</v>
      </c>
      <c r="C90" s="1517"/>
      <c r="D90" s="1061">
        <v>10</v>
      </c>
      <c r="E90" s="1061">
        <v>7</v>
      </c>
      <c r="F90" s="1517">
        <v>3</v>
      </c>
      <c r="G90" s="1525"/>
      <c r="J90" s="1524" t="s">
        <v>1645</v>
      </c>
      <c r="K90" s="1517">
        <v>1</v>
      </c>
    </row>
    <row r="91" spans="1:11">
      <c r="A91" s="1479"/>
      <c r="B91" s="1524" t="s">
        <v>1648</v>
      </c>
      <c r="C91" s="1517"/>
      <c r="D91" s="1061">
        <v>1</v>
      </c>
      <c r="E91" s="1061">
        <v>3</v>
      </c>
      <c r="F91" s="1517">
        <v>1</v>
      </c>
      <c r="J91" s="1524" t="s">
        <v>1646</v>
      </c>
      <c r="K91" s="1517">
        <v>12</v>
      </c>
    </row>
    <row r="92" spans="1:11">
      <c r="A92" s="1479"/>
      <c r="B92" s="1524" t="s">
        <v>1649</v>
      </c>
      <c r="C92" s="1526"/>
      <c r="D92" s="1061">
        <v>3</v>
      </c>
      <c r="E92" s="1061">
        <v>3</v>
      </c>
      <c r="F92" s="1061">
        <v>14</v>
      </c>
      <c r="J92" s="1524" t="s">
        <v>1647</v>
      </c>
      <c r="K92" s="1517">
        <v>3</v>
      </c>
    </row>
    <row r="93" spans="1:11">
      <c r="B93" s="1484" t="s">
        <v>1650</v>
      </c>
      <c r="C93" s="1485"/>
      <c r="D93" s="1485"/>
      <c r="E93" s="1485"/>
      <c r="F93" s="1520"/>
      <c r="J93" s="1524" t="s">
        <v>1648</v>
      </c>
      <c r="K93" s="1517">
        <v>1</v>
      </c>
    </row>
    <row r="94" spans="1:11">
      <c r="B94" s="1484"/>
      <c r="C94" s="1485"/>
      <c r="D94" s="1485"/>
      <c r="E94" s="1485"/>
      <c r="J94" s="1524" t="s">
        <v>1649</v>
      </c>
      <c r="K94" s="1061">
        <v>14</v>
      </c>
    </row>
    <row r="95" spans="1:11">
      <c r="B95" s="1464" t="s">
        <v>1651</v>
      </c>
    </row>
    <row r="99" spans="2:7">
      <c r="C99" s="1490"/>
      <c r="D99" s="1490"/>
      <c r="E99" s="1490"/>
      <c r="F99" s="1490"/>
    </row>
    <row r="101" spans="2:7">
      <c r="D101" s="1527"/>
      <c r="E101" s="1527"/>
      <c r="F101" s="1527"/>
      <c r="G101" s="1527"/>
    </row>
    <row r="102" spans="2:7">
      <c r="B102" s="1490"/>
      <c r="D102" s="1527"/>
      <c r="E102" s="1527"/>
      <c r="F102" s="1527"/>
      <c r="G102" s="1527"/>
    </row>
    <row r="103" spans="2:7">
      <c r="D103" s="1527"/>
      <c r="E103" s="1527"/>
      <c r="F103" s="1527"/>
      <c r="G103" s="1527"/>
    </row>
    <row r="104" spans="2:7">
      <c r="D104" s="1527"/>
      <c r="E104" s="1527"/>
      <c r="F104" s="1527"/>
      <c r="G104" s="1527"/>
    </row>
    <row r="105" spans="2:7">
      <c r="D105" s="1527"/>
      <c r="E105" s="1527"/>
      <c r="F105" s="1527"/>
      <c r="G105" s="1527"/>
    </row>
    <row r="108" spans="2:7">
      <c r="C108" s="1490"/>
      <c r="D108" s="1490"/>
      <c r="E108" s="1490"/>
      <c r="F108" s="1490"/>
    </row>
    <row r="109" spans="2:7">
      <c r="B109" s="1490"/>
      <c r="C109" s="1481"/>
      <c r="D109" s="1490"/>
      <c r="E109" s="1490"/>
      <c r="F109" s="1490"/>
    </row>
    <row r="113" spans="2:7">
      <c r="D113" s="1490"/>
      <c r="E113" s="1490"/>
      <c r="F113" s="1490"/>
      <c r="G113" s="1490"/>
    </row>
    <row r="116" spans="2:7">
      <c r="B116" s="1490"/>
      <c r="C116" s="1490"/>
      <c r="D116" s="1490"/>
      <c r="E116" s="1490"/>
      <c r="F116" s="1490"/>
    </row>
    <row r="118" spans="2:7">
      <c r="C118" s="1490"/>
      <c r="D118" s="1490"/>
      <c r="E118" s="1490"/>
      <c r="F118" s="1490"/>
      <c r="G118" s="1490"/>
    </row>
    <row r="129" spans="2:7" s="1466" customFormat="1">
      <c r="B129" s="1471"/>
      <c r="C129" s="1463"/>
      <c r="D129" s="1471"/>
      <c r="E129" s="1471"/>
      <c r="F129" s="1471"/>
    </row>
    <row r="131" spans="2:7">
      <c r="C131" s="1520"/>
    </row>
    <row r="133" spans="2:7">
      <c r="D133" s="1490"/>
      <c r="E133" s="1490"/>
      <c r="F133" s="1490"/>
      <c r="G133" s="1490"/>
    </row>
    <row r="141" spans="2:7">
      <c r="C141" s="1490"/>
      <c r="D141" s="1490"/>
      <c r="E141" s="1490"/>
      <c r="F141" s="1490"/>
      <c r="G141" s="1490"/>
    </row>
    <row r="185" spans="3:7">
      <c r="C185" s="1490"/>
      <c r="D185" s="1490"/>
      <c r="E185" s="1490"/>
      <c r="F185" s="1490"/>
      <c r="G185" s="1490"/>
    </row>
    <row r="201" spans="3:7">
      <c r="C201" s="1490"/>
      <c r="D201" s="1490"/>
      <c r="E201" s="1490"/>
      <c r="F201" s="1490"/>
      <c r="G201" s="1490"/>
    </row>
    <row r="219" spans="3:7">
      <c r="C219" s="1490"/>
      <c r="D219" s="1490"/>
      <c r="E219" s="1490"/>
      <c r="F219" s="1490"/>
      <c r="G219" s="1490"/>
    </row>
    <row r="224" spans="3:7">
      <c r="C224" s="1490"/>
      <c r="D224" s="1490"/>
      <c r="E224" s="1490"/>
      <c r="F224" s="1490"/>
      <c r="G224" s="1490"/>
    </row>
    <row r="240" spans="3:7">
      <c r="C240" s="1490"/>
      <c r="D240" s="1490"/>
      <c r="E240" s="1490"/>
      <c r="F240" s="1490"/>
      <c r="G240" s="1490"/>
    </row>
    <row r="275" spans="2:7">
      <c r="B275" s="1520"/>
    </row>
    <row r="286" spans="2:7">
      <c r="C286" s="1490"/>
      <c r="D286" s="1490"/>
      <c r="E286" s="1490"/>
      <c r="F286" s="1490"/>
      <c r="G286" s="1490"/>
    </row>
    <row r="330" spans="3:7">
      <c r="C330" s="1490"/>
      <c r="D330" s="1490"/>
      <c r="E330" s="1490"/>
      <c r="F330" s="1490"/>
      <c r="G330" s="1490"/>
    </row>
    <row r="346" spans="3:6">
      <c r="C346" s="1490"/>
      <c r="D346" s="1490"/>
      <c r="E346" s="1490"/>
      <c r="F346" s="1490"/>
    </row>
    <row r="356" spans="3:7">
      <c r="C356" s="1525"/>
      <c r="D356" s="1525"/>
      <c r="E356" s="1525"/>
      <c r="F356" s="1525"/>
      <c r="G356" s="1525"/>
    </row>
    <row r="401" spans="3:7">
      <c r="C401" s="1490"/>
      <c r="D401" s="1490"/>
      <c r="E401" s="1490"/>
      <c r="F401" s="1490"/>
      <c r="G401" s="1490"/>
    </row>
    <row r="426" spans="3:7">
      <c r="C426" s="1490"/>
      <c r="D426" s="1490"/>
      <c r="E426" s="1490"/>
      <c r="F426" s="1490"/>
      <c r="G426" s="1490"/>
    </row>
    <row r="459" spans="3:7">
      <c r="C459" s="1490"/>
      <c r="D459" s="1490"/>
      <c r="E459" s="1490"/>
      <c r="F459" s="1490"/>
      <c r="G459" s="1490"/>
    </row>
    <row r="467" spans="3:7">
      <c r="C467" s="1490"/>
      <c r="D467" s="1490"/>
      <c r="E467" s="1490"/>
      <c r="F467" s="1490"/>
      <c r="G467" s="1490"/>
    </row>
    <row r="499" spans="3:7">
      <c r="C499" s="1490"/>
      <c r="D499" s="1490"/>
      <c r="E499" s="1490"/>
      <c r="F499" s="1490"/>
      <c r="G499" s="1471"/>
    </row>
    <row r="509" spans="3:7">
      <c r="C509" s="1490"/>
      <c r="D509" s="1490"/>
      <c r="E509" s="1490"/>
      <c r="F509" s="1490"/>
    </row>
    <row r="518" spans="3:7">
      <c r="C518" s="1490"/>
      <c r="D518" s="1490"/>
      <c r="E518" s="1490"/>
      <c r="F518" s="1490"/>
      <c r="G518" s="1490"/>
    </row>
    <row r="529" spans="3:6">
      <c r="C529" s="1490"/>
      <c r="D529" s="1490"/>
      <c r="E529" s="1490"/>
      <c r="F529" s="1490"/>
    </row>
    <row r="538" spans="3:6">
      <c r="C538" s="1490"/>
      <c r="D538" s="1490"/>
      <c r="E538" s="1490"/>
      <c r="F538" s="1490"/>
    </row>
    <row r="596" spans="3:7">
      <c r="C596" s="1490"/>
      <c r="D596" s="1490"/>
      <c r="E596" s="1490"/>
      <c r="F596" s="1490"/>
    </row>
    <row r="603" spans="3:7">
      <c r="C603" s="1520"/>
      <c r="D603" s="1520"/>
      <c r="E603" s="1520"/>
      <c r="F603" s="1520"/>
      <c r="G603" s="1520"/>
    </row>
    <row r="606" spans="3:7">
      <c r="C606" s="1490"/>
      <c r="D606" s="1490"/>
      <c r="E606" s="1490"/>
      <c r="F606" s="1490"/>
    </row>
    <row r="616" spans="3:7">
      <c r="C616" s="1490"/>
      <c r="D616" s="1490"/>
      <c r="E616" s="1490"/>
      <c r="F616" s="1490"/>
      <c r="G616" s="1490"/>
    </row>
    <row r="629" spans="3:7">
      <c r="C629" s="1490"/>
      <c r="D629" s="1490"/>
      <c r="E629" s="1490"/>
      <c r="F629" s="1490"/>
      <c r="G629" s="1490"/>
    </row>
    <row r="642" spans="3:7">
      <c r="C642" s="1490"/>
      <c r="D642" s="1490"/>
      <c r="E642" s="1490"/>
      <c r="F642" s="1490"/>
      <c r="G642" s="1490"/>
    </row>
    <row r="655" spans="3:7">
      <c r="C655" s="1490"/>
      <c r="D655" s="1490"/>
      <c r="E655" s="1490"/>
      <c r="F655" s="1490"/>
      <c r="G655" s="1490"/>
    </row>
    <row r="668" spans="3:6">
      <c r="C668" s="1490"/>
      <c r="D668" s="1490"/>
      <c r="E668" s="1490"/>
      <c r="F668" s="1490"/>
    </row>
    <row r="727" spans="3:6">
      <c r="C727" s="1490"/>
      <c r="D727" s="1490"/>
      <c r="E727" s="1490"/>
      <c r="F727" s="1490"/>
    </row>
    <row r="786" spans="3:6">
      <c r="C786" s="1490"/>
      <c r="D786" s="1490"/>
      <c r="E786" s="1490"/>
      <c r="F786" s="1490"/>
    </row>
  </sheetData>
  <protectedRanges>
    <protectedRange sqref="C26:C30" name="All_1_1"/>
    <protectedRange sqref="C36:C46" name="All_2"/>
    <protectedRange sqref="C52:D53 C55:D56" name="All_3"/>
    <protectedRange sqref="D75:F76 D78:F80 F77" name="All_1_3_1"/>
    <protectedRange sqref="L7:M11 J7:J11" name="All_1"/>
  </protectedRanges>
  <mergeCells count="2">
    <mergeCell ref="B2:F2"/>
    <mergeCell ref="B73:F73"/>
  </mergeCells>
  <pageMargins left="0.70866141732283472" right="0.70866141732283472" top="0.74803149606299213" bottom="0.55118110236220474" header="0.31496062992125984" footer="0.31496062992125984"/>
  <pageSetup paperSize="9" scale="91" orientation="portrait" r:id="rId1"/>
  <headerFooter>
    <oddFooter>&amp;C&amp;P</oddFooter>
  </headerFooter>
  <rowBreaks count="2" manualBreakCount="2">
    <brk id="21" max="5" man="1"/>
    <brk id="72" max="5" man="1"/>
  </rowBreaks>
  <colBreaks count="1" manualBreakCount="1">
    <brk id="6" max="113"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1"/>
  <sheetViews>
    <sheetView rightToLeft="1" view="pageBreakPreview" zoomScale="98" zoomScaleSheetLayoutView="98" workbookViewId="0">
      <selection activeCell="E10" sqref="E10"/>
    </sheetView>
  </sheetViews>
  <sheetFormatPr defaultRowHeight="18"/>
  <cols>
    <col min="1" max="1" width="18" style="784" customWidth="1"/>
    <col min="2" max="16384" width="9.140625" style="784"/>
  </cols>
  <sheetData>
    <row r="1" spans="2:5">
      <c r="B1" s="786"/>
      <c r="C1" s="789"/>
      <c r="D1" s="781"/>
      <c r="E1" s="781"/>
    </row>
    <row r="2" spans="2:5">
      <c r="B2" s="785" t="s">
        <v>2132</v>
      </c>
      <c r="C2" s="2731"/>
      <c r="D2" s="781"/>
      <c r="E2" s="781"/>
    </row>
    <row r="3" spans="2:5">
      <c r="B3" s="786" t="s">
        <v>2133</v>
      </c>
      <c r="C3" s="789"/>
      <c r="D3" s="781"/>
      <c r="E3" s="781"/>
    </row>
    <row r="4" spans="2:5">
      <c r="B4" s="786" t="s">
        <v>2134</v>
      </c>
      <c r="C4" s="789"/>
      <c r="D4" s="781"/>
      <c r="E4" s="781"/>
    </row>
    <row r="5" spans="2:5">
      <c r="B5" s="786" t="s">
        <v>2135</v>
      </c>
      <c r="C5" s="790"/>
      <c r="D5" s="781"/>
      <c r="E5" s="781"/>
    </row>
    <row r="6" spans="2:5">
      <c r="B6" s="786" t="s">
        <v>2136</v>
      </c>
      <c r="C6" s="790"/>
      <c r="D6" s="781"/>
      <c r="E6" s="781"/>
    </row>
    <row r="7" spans="2:5">
      <c r="B7" s="781"/>
      <c r="C7" s="790"/>
      <c r="D7" s="781"/>
    </row>
    <row r="8" spans="2:5">
      <c r="B8" s="790"/>
      <c r="C8" s="790"/>
    </row>
    <row r="9" spans="2:5">
      <c r="B9" s="790"/>
      <c r="C9" s="790"/>
    </row>
    <row r="10" spans="2:5">
      <c r="B10" s="790"/>
      <c r="C10" s="790"/>
    </row>
    <row r="11" spans="2:5">
      <c r="B11" s="790"/>
      <c r="C11" s="790"/>
    </row>
    <row r="12" spans="2:5">
      <c r="B12" s="790"/>
      <c r="C12" s="790"/>
    </row>
    <row r="61" spans="2:3">
      <c r="B61" s="791"/>
      <c r="C61" s="792"/>
    </row>
    <row r="62" spans="2:3">
      <c r="B62" s="791"/>
      <c r="C62" s="792"/>
    </row>
    <row r="63" spans="2:3">
      <c r="B63" s="793"/>
      <c r="C63" s="794"/>
    </row>
    <row r="64" spans="2:3">
      <c r="B64" s="795"/>
      <c r="C64" s="794"/>
    </row>
    <row r="65" spans="2:3">
      <c r="B65" s="795"/>
      <c r="C65" s="794"/>
    </row>
    <row r="66" spans="2:3">
      <c r="B66" s="795"/>
      <c r="C66" s="794"/>
    </row>
    <row r="67" spans="2:3">
      <c r="B67" s="795"/>
      <c r="C67" s="794"/>
    </row>
    <row r="68" spans="2:3">
      <c r="B68" s="795"/>
      <c r="C68" s="794"/>
    </row>
    <row r="69" spans="2:3">
      <c r="B69" s="795"/>
      <c r="C69" s="794"/>
    </row>
    <row r="75" spans="2:3">
      <c r="B75" s="793" t="s">
        <v>189</v>
      </c>
    </row>
    <row r="76" spans="2:3">
      <c r="B76" s="795" t="s">
        <v>204</v>
      </c>
    </row>
    <row r="77" spans="2:3">
      <c r="B77" s="795" t="s">
        <v>190</v>
      </c>
    </row>
    <row r="78" spans="2:3">
      <c r="B78" s="795" t="s">
        <v>205</v>
      </c>
    </row>
    <row r="79" spans="2:3">
      <c r="B79" s="795" t="s">
        <v>191</v>
      </c>
    </row>
    <row r="80" spans="2:3">
      <c r="B80" s="795" t="s">
        <v>192</v>
      </c>
    </row>
    <row r="81" spans="2:3">
      <c r="B81" s="795" t="s">
        <v>193</v>
      </c>
    </row>
    <row r="82" spans="2:3">
      <c r="B82" s="795" t="s">
        <v>194</v>
      </c>
    </row>
    <row r="83" spans="2:3">
      <c r="B83" s="795" t="s">
        <v>195</v>
      </c>
    </row>
    <row r="84" spans="2:3">
      <c r="B84" s="795" t="s">
        <v>228</v>
      </c>
    </row>
    <row r="85" spans="2:3">
      <c r="B85" s="795" t="s">
        <v>196</v>
      </c>
    </row>
    <row r="86" spans="2:3">
      <c r="B86" s="795" t="s">
        <v>197</v>
      </c>
    </row>
    <row r="91" spans="2:3">
      <c r="B91" s="796" t="s">
        <v>188</v>
      </c>
      <c r="C91" s="796"/>
    </row>
    <row r="92" spans="2:3">
      <c r="B92" s="797" t="s">
        <v>206</v>
      </c>
      <c r="C92" s="796"/>
    </row>
    <row r="93" spans="2:3">
      <c r="B93" s="797" t="s">
        <v>207</v>
      </c>
      <c r="C93" s="796"/>
    </row>
    <row r="94" spans="2:3">
      <c r="B94" s="797" t="s">
        <v>208</v>
      </c>
      <c r="C94" s="796"/>
    </row>
    <row r="95" spans="2:3">
      <c r="B95" s="797" t="s">
        <v>198</v>
      </c>
      <c r="C95" s="796"/>
    </row>
    <row r="96" spans="2:3">
      <c r="B96" s="796"/>
      <c r="C96" s="796"/>
    </row>
    <row r="97" spans="2:3">
      <c r="B97" s="796"/>
      <c r="C97" s="796"/>
    </row>
    <row r="99" spans="2:3">
      <c r="B99" s="796"/>
      <c r="C99" s="796"/>
    </row>
    <row r="100" spans="2:3">
      <c r="B100" s="796"/>
      <c r="C100" s="796"/>
    </row>
    <row r="101" spans="2:3">
      <c r="B101" s="796"/>
      <c r="C101" s="796"/>
    </row>
    <row r="102" spans="2:3">
      <c r="B102" s="796" t="s">
        <v>199</v>
      </c>
      <c r="C102" s="796"/>
    </row>
    <row r="103" spans="2:3">
      <c r="B103" s="797" t="s">
        <v>226</v>
      </c>
      <c r="C103" s="796"/>
    </row>
    <row r="104" spans="2:3">
      <c r="B104" s="797" t="s">
        <v>225</v>
      </c>
      <c r="C104" s="796"/>
    </row>
    <row r="105" spans="2:3">
      <c r="B105" s="797" t="s">
        <v>209</v>
      </c>
      <c r="C105" s="796"/>
    </row>
    <row r="106" spans="2:3">
      <c r="B106" s="797" t="s">
        <v>210</v>
      </c>
      <c r="C106" s="796"/>
    </row>
    <row r="107" spans="2:3">
      <c r="B107" s="797" t="s">
        <v>228</v>
      </c>
      <c r="C107" s="796"/>
    </row>
    <row r="108" spans="2:3">
      <c r="B108" s="797" t="s">
        <v>230</v>
      </c>
      <c r="C108" s="796"/>
    </row>
    <row r="109" spans="2:3">
      <c r="B109" s="797" t="s">
        <v>211</v>
      </c>
      <c r="C109" s="796"/>
    </row>
    <row r="110" spans="2:3">
      <c r="B110" s="796"/>
    </row>
    <row r="111" spans="2:3">
      <c r="B111" s="796"/>
      <c r="C111" s="796"/>
    </row>
    <row r="112" spans="2:3">
      <c r="B112" s="796"/>
      <c r="C112" s="796"/>
    </row>
    <row r="113" spans="2:3">
      <c r="B113" s="796"/>
      <c r="C113" s="796"/>
    </row>
    <row r="114" spans="2:3">
      <c r="B114" s="796" t="s">
        <v>200</v>
      </c>
      <c r="C114" s="796"/>
    </row>
    <row r="115" spans="2:3">
      <c r="B115" s="797" t="s">
        <v>212</v>
      </c>
      <c r="C115" s="796"/>
    </row>
    <row r="116" spans="2:3">
      <c r="B116" s="797" t="s">
        <v>213</v>
      </c>
      <c r="C116" s="796"/>
    </row>
    <row r="117" spans="2:3">
      <c r="B117" s="797" t="s">
        <v>201</v>
      </c>
      <c r="C117" s="796"/>
    </row>
    <row r="118" spans="2:3">
      <c r="B118" s="797" t="s">
        <v>214</v>
      </c>
      <c r="C118" s="796"/>
    </row>
    <row r="119" spans="2:3">
      <c r="C119" s="796"/>
    </row>
    <row r="120" spans="2:3">
      <c r="C120" s="796"/>
    </row>
    <row r="125" spans="2:3">
      <c r="B125" s="792" t="s">
        <v>202</v>
      </c>
    </row>
    <row r="126" spans="2:3">
      <c r="B126" s="791" t="s">
        <v>215</v>
      </c>
    </row>
    <row r="127" spans="2:3">
      <c r="B127" s="791" t="s">
        <v>203</v>
      </c>
    </row>
    <row r="128" spans="2:3">
      <c r="B128" s="791" t="s">
        <v>216</v>
      </c>
    </row>
    <row r="129" spans="2:5">
      <c r="B129" s="791" t="s">
        <v>259</v>
      </c>
    </row>
    <row r="130" spans="2:5">
      <c r="B130" s="791" t="s">
        <v>261</v>
      </c>
    </row>
    <row r="131" spans="2:5">
      <c r="B131" s="791" t="s">
        <v>263</v>
      </c>
    </row>
    <row r="132" spans="2:5">
      <c r="B132" s="791" t="s">
        <v>258</v>
      </c>
    </row>
    <row r="133" spans="2:5">
      <c r="B133" s="791" t="s">
        <v>224</v>
      </c>
    </row>
    <row r="138" spans="2:5">
      <c r="B138" s="796" t="s">
        <v>188</v>
      </c>
      <c r="C138" s="796"/>
      <c r="D138" s="796"/>
      <c r="E138" s="796"/>
    </row>
    <row r="139" spans="2:5">
      <c r="B139" s="797" t="s">
        <v>206</v>
      </c>
      <c r="C139" s="796"/>
      <c r="D139" s="796"/>
      <c r="E139" s="796"/>
    </row>
    <row r="140" spans="2:5">
      <c r="B140" s="797" t="s">
        <v>207</v>
      </c>
      <c r="C140" s="796"/>
      <c r="D140" s="796"/>
      <c r="E140" s="796"/>
    </row>
    <row r="141" spans="2:5">
      <c r="B141" s="797" t="s">
        <v>208</v>
      </c>
      <c r="C141" s="796"/>
      <c r="D141" s="796"/>
      <c r="E141" s="796"/>
    </row>
    <row r="142" spans="2:5">
      <c r="B142" s="797" t="s">
        <v>198</v>
      </c>
      <c r="C142" s="796"/>
      <c r="D142" s="796"/>
      <c r="E142" s="796"/>
    </row>
    <row r="143" spans="2:5">
      <c r="B143" s="796"/>
      <c r="C143" s="796"/>
      <c r="D143" s="796"/>
      <c r="E143" s="796"/>
    </row>
    <row r="144" spans="2:5">
      <c r="B144" s="796" t="s">
        <v>199</v>
      </c>
      <c r="C144" s="796"/>
      <c r="D144" s="796"/>
      <c r="E144" s="796"/>
    </row>
    <row r="145" spans="2:5">
      <c r="B145" s="797" t="s">
        <v>226</v>
      </c>
      <c r="C145" s="796"/>
      <c r="D145" s="796"/>
      <c r="E145" s="796"/>
    </row>
    <row r="146" spans="2:5">
      <c r="B146" s="797" t="s">
        <v>225</v>
      </c>
      <c r="C146" s="796"/>
      <c r="D146" s="796"/>
      <c r="E146" s="796"/>
    </row>
    <row r="147" spans="2:5">
      <c r="B147" s="797" t="s">
        <v>209</v>
      </c>
      <c r="C147" s="796"/>
      <c r="D147" s="796"/>
      <c r="E147" s="796"/>
    </row>
    <row r="148" spans="2:5">
      <c r="B148" s="797" t="s">
        <v>210</v>
      </c>
      <c r="C148" s="796"/>
      <c r="D148" s="796"/>
      <c r="E148" s="796"/>
    </row>
    <row r="149" spans="2:5">
      <c r="B149" s="797" t="s">
        <v>228</v>
      </c>
      <c r="C149" s="796"/>
      <c r="D149" s="796"/>
      <c r="E149" s="796"/>
    </row>
    <row r="150" spans="2:5">
      <c r="B150" s="797" t="s">
        <v>230</v>
      </c>
      <c r="C150" s="796"/>
      <c r="D150" s="796"/>
      <c r="E150" s="796"/>
    </row>
    <row r="151" spans="2:5">
      <c r="B151" s="797" t="s">
        <v>211</v>
      </c>
      <c r="C151" s="796"/>
      <c r="D151" s="796"/>
      <c r="E151" s="796"/>
    </row>
    <row r="152" spans="2:5">
      <c r="B152" s="796"/>
      <c r="C152" s="796"/>
      <c r="D152" s="796"/>
      <c r="E152" s="796"/>
    </row>
    <row r="153" spans="2:5">
      <c r="B153" s="796" t="s">
        <v>200</v>
      </c>
      <c r="C153" s="796"/>
      <c r="D153" s="796"/>
      <c r="E153" s="796"/>
    </row>
    <row r="154" spans="2:5">
      <c r="B154" s="797" t="s">
        <v>212</v>
      </c>
      <c r="C154" s="796"/>
      <c r="D154" s="796"/>
      <c r="E154" s="796"/>
    </row>
    <row r="155" spans="2:5">
      <c r="B155" s="797" t="s">
        <v>213</v>
      </c>
      <c r="C155" s="796"/>
      <c r="D155" s="796"/>
      <c r="E155" s="796"/>
    </row>
    <row r="156" spans="2:5">
      <c r="B156" s="797" t="s">
        <v>201</v>
      </c>
      <c r="C156" s="796"/>
      <c r="D156" s="796"/>
      <c r="E156" s="796"/>
    </row>
    <row r="157" spans="2:5">
      <c r="B157" s="797" t="s">
        <v>214</v>
      </c>
      <c r="C157" s="796"/>
      <c r="D157" s="796"/>
      <c r="E157" s="796"/>
    </row>
    <row r="162" spans="2:3">
      <c r="B162" s="793" t="s">
        <v>229</v>
      </c>
      <c r="C162" s="794"/>
    </row>
    <row r="163" spans="2:3">
      <c r="B163" s="795" t="s">
        <v>217</v>
      </c>
      <c r="C163" s="794"/>
    </row>
    <row r="164" spans="2:3">
      <c r="B164" s="795" t="s">
        <v>218</v>
      </c>
      <c r="C164" s="794"/>
    </row>
    <row r="165" spans="2:3">
      <c r="B165" s="795" t="s">
        <v>219</v>
      </c>
      <c r="C165" s="794"/>
    </row>
    <row r="166" spans="2:3">
      <c r="B166" s="795" t="s">
        <v>220</v>
      </c>
      <c r="C166" s="794"/>
    </row>
    <row r="167" spans="2:3">
      <c r="B167" s="795" t="s">
        <v>221</v>
      </c>
      <c r="C167" s="794"/>
    </row>
    <row r="168" spans="2:3">
      <c r="B168" s="795" t="s">
        <v>222</v>
      </c>
      <c r="C168" s="794"/>
    </row>
    <row r="169" spans="2:3">
      <c r="B169" s="793"/>
      <c r="C169" s="794"/>
    </row>
    <row r="170" spans="2:3">
      <c r="B170" s="793" t="s">
        <v>189</v>
      </c>
      <c r="C170" s="794"/>
    </row>
    <row r="171" spans="2:3">
      <c r="B171" s="795" t="s">
        <v>204</v>
      </c>
      <c r="C171" s="794"/>
    </row>
    <row r="172" spans="2:3">
      <c r="B172" s="795" t="s">
        <v>190</v>
      </c>
      <c r="C172" s="794"/>
    </row>
    <row r="173" spans="2:3">
      <c r="B173" s="795" t="s">
        <v>205</v>
      </c>
      <c r="C173" s="794"/>
    </row>
    <row r="174" spans="2:3">
      <c r="B174" s="795" t="s">
        <v>191</v>
      </c>
    </row>
    <row r="175" spans="2:3">
      <c r="B175" s="795" t="s">
        <v>192</v>
      </c>
    </row>
    <row r="176" spans="2:3">
      <c r="B176" s="795" t="s">
        <v>193</v>
      </c>
    </row>
    <row r="177" spans="2:2">
      <c r="B177" s="795" t="s">
        <v>194</v>
      </c>
    </row>
    <row r="178" spans="2:2">
      <c r="B178" s="795" t="s">
        <v>195</v>
      </c>
    </row>
    <row r="179" spans="2:2">
      <c r="B179" s="795" t="s">
        <v>228</v>
      </c>
    </row>
    <row r="180" spans="2:2">
      <c r="B180" s="795" t="s">
        <v>196</v>
      </c>
    </row>
    <row r="181" spans="2:2">
      <c r="B181" s="795" t="s">
        <v>197</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V1153"/>
  <sheetViews>
    <sheetView rightToLeft="1" tabSelected="1" topLeftCell="A550" zoomScaleNormal="100" zoomScaleSheetLayoutView="102" workbookViewId="0">
      <selection activeCell="H575" sqref="H575"/>
    </sheetView>
  </sheetViews>
  <sheetFormatPr defaultRowHeight="12.75"/>
  <cols>
    <col min="1" max="1" width="33" style="2734" customWidth="1"/>
    <col min="2" max="2" width="15.28515625" style="2733" customWidth="1"/>
    <col min="3" max="3" width="13.42578125" style="2733" customWidth="1"/>
    <col min="4" max="4" width="13.28515625" style="2733" customWidth="1"/>
    <col min="5" max="11" width="14.7109375" style="2734" customWidth="1"/>
    <col min="12" max="12" width="15.7109375" style="2734" customWidth="1"/>
    <col min="13" max="13" width="9.5703125" style="2734" customWidth="1"/>
    <col min="14" max="14" width="9.140625" style="2734"/>
    <col min="15" max="17" width="9.28515625" style="2734" bestFit="1" customWidth="1"/>
    <col min="18" max="18" width="10.140625" style="2734" bestFit="1" customWidth="1"/>
    <col min="19" max="16384" width="9.140625" style="2734"/>
  </cols>
  <sheetData>
    <row r="1" spans="1:16" ht="24.75" customHeight="1">
      <c r="A1" s="2732" t="s">
        <v>2137</v>
      </c>
    </row>
    <row r="2" spans="1:16" ht="114.75" customHeight="1">
      <c r="A2" s="2735" t="s">
        <v>2138</v>
      </c>
      <c r="B2" s="2736"/>
      <c r="C2" s="2736"/>
      <c r="D2" s="2736"/>
      <c r="E2" s="2736"/>
      <c r="F2" s="2737"/>
      <c r="G2" s="2737"/>
      <c r="H2" s="2737"/>
      <c r="I2" s="2737"/>
      <c r="J2" s="2737"/>
      <c r="K2" s="2737"/>
    </row>
    <row r="3" spans="1:16">
      <c r="A3" s="2738" t="s">
        <v>959</v>
      </c>
    </row>
    <row r="4" spans="1:16" ht="29.25" customHeight="1">
      <c r="A4" s="2739" t="s">
        <v>2139</v>
      </c>
      <c r="B4" s="2740"/>
      <c r="C4" s="2740"/>
      <c r="D4" s="2741">
        <v>0.68077721444966521</v>
      </c>
      <c r="E4" s="2742">
        <v>2011</v>
      </c>
      <c r="F4" s="2743"/>
      <c r="G4" s="2743"/>
      <c r="H4" s="2743"/>
      <c r="I4" s="2743"/>
      <c r="J4" s="2743"/>
      <c r="K4" s="2743"/>
      <c r="L4" s="2744"/>
      <c r="M4" s="2744"/>
      <c r="N4" s="2744"/>
      <c r="P4" s="2745"/>
    </row>
    <row r="5" spans="1:16" ht="27.75" customHeight="1">
      <c r="A5" s="2739" t="s">
        <v>2140</v>
      </c>
      <c r="B5" s="2740"/>
      <c r="C5" s="2740"/>
      <c r="D5" s="2746">
        <v>0.15062638542272391</v>
      </c>
      <c r="E5" s="2742"/>
      <c r="F5" s="2743"/>
      <c r="G5" s="2743"/>
      <c r="H5" s="2743"/>
      <c r="I5" s="2743"/>
      <c r="J5" s="2743"/>
      <c r="K5" s="2743"/>
      <c r="L5" s="2744"/>
      <c r="M5" s="2744"/>
      <c r="N5" s="2744"/>
      <c r="P5" s="2745"/>
    </row>
    <row r="6" spans="1:16" ht="25.5" customHeight="1">
      <c r="A6" s="2739" t="s">
        <v>2141</v>
      </c>
      <c r="B6" s="2747"/>
      <c r="C6" s="2747"/>
      <c r="D6" s="2741">
        <v>0.46890932712604372</v>
      </c>
      <c r="E6" s="2742"/>
      <c r="F6" s="2743"/>
      <c r="G6" s="2743"/>
      <c r="H6" s="2743"/>
      <c r="I6" s="2743"/>
      <c r="J6" s="2743"/>
      <c r="K6" s="2743"/>
      <c r="L6" s="2748"/>
      <c r="M6" s="2748"/>
      <c r="N6" s="2748"/>
      <c r="O6" s="2748"/>
      <c r="P6" s="2748"/>
    </row>
    <row r="7" spans="1:16">
      <c r="A7" s="2745"/>
      <c r="B7" s="2740"/>
      <c r="C7" s="2740"/>
      <c r="D7" s="2740"/>
      <c r="E7" s="2744"/>
      <c r="F7" s="2744"/>
      <c r="G7" s="2744"/>
      <c r="H7" s="2744"/>
      <c r="I7" s="2744"/>
      <c r="J7" s="2744"/>
      <c r="K7" s="2744"/>
      <c r="L7" s="2749"/>
      <c r="M7" s="2744"/>
      <c r="N7" s="2744"/>
      <c r="O7" s="2750"/>
      <c r="P7" s="2745"/>
    </row>
    <row r="8" spans="1:16">
      <c r="A8" s="2732" t="s">
        <v>2142</v>
      </c>
      <c r="B8" s="2747"/>
      <c r="C8" s="2747"/>
      <c r="D8" s="2747"/>
      <c r="E8" s="2748"/>
      <c r="F8" s="2748"/>
      <c r="G8" s="2748"/>
      <c r="H8" s="2748"/>
      <c r="I8" s="2748"/>
      <c r="J8" s="2748"/>
      <c r="K8" s="2748"/>
      <c r="L8" s="2749"/>
      <c r="M8" s="2748"/>
      <c r="N8" s="2748"/>
      <c r="O8" s="2748"/>
      <c r="P8" s="2748"/>
    </row>
    <row r="9" spans="1:16" ht="147.75" customHeight="1">
      <c r="A9" s="2735" t="s">
        <v>2143</v>
      </c>
      <c r="B9" s="2736"/>
      <c r="C9" s="2736"/>
      <c r="D9" s="2736"/>
      <c r="E9" s="2736"/>
      <c r="F9" s="2737"/>
      <c r="G9" s="2737"/>
      <c r="H9" s="2737"/>
      <c r="I9" s="2737"/>
      <c r="J9" s="2737"/>
      <c r="K9" s="2737"/>
      <c r="L9" s="2739"/>
    </row>
    <row r="10" spans="1:16" ht="15" customHeight="1">
      <c r="A10" s="2751"/>
      <c r="B10" s="2737"/>
      <c r="C10" s="2737"/>
      <c r="D10" s="2737"/>
      <c r="E10" s="2737"/>
      <c r="F10" s="2737"/>
      <c r="G10" s="2737"/>
      <c r="H10" s="2737"/>
      <c r="I10" s="2737"/>
      <c r="J10" s="2737"/>
      <c r="K10" s="2737"/>
      <c r="L10" s="2739"/>
    </row>
    <row r="11" spans="1:16" ht="15" customHeight="1">
      <c r="A11" s="2752" t="s">
        <v>2144</v>
      </c>
      <c r="B11" s="2737"/>
      <c r="C11" s="2737"/>
      <c r="D11" s="2737"/>
      <c r="E11" s="2737"/>
      <c r="F11" s="2737"/>
      <c r="G11" s="2737"/>
      <c r="H11" s="2737"/>
      <c r="I11" s="2737"/>
      <c r="J11" s="2737"/>
      <c r="K11" s="2737"/>
      <c r="L11" s="2739"/>
    </row>
    <row r="12" spans="1:16" ht="15" customHeight="1">
      <c r="A12" s="2752" t="s">
        <v>2145</v>
      </c>
      <c r="B12" s="2737"/>
      <c r="C12" s="2737"/>
      <c r="D12" s="2737"/>
      <c r="E12" s="2737"/>
      <c r="F12" s="2737"/>
      <c r="G12" s="2737"/>
      <c r="H12" s="2737"/>
      <c r="I12" s="2737"/>
      <c r="J12" s="2737"/>
      <c r="K12" s="2737"/>
      <c r="L12" s="2739"/>
    </row>
    <row r="13" spans="1:16" ht="15" customHeight="1">
      <c r="B13" s="2734"/>
      <c r="C13" s="2734"/>
      <c r="D13" s="2734"/>
      <c r="L13" s="2739"/>
      <c r="M13" s="2753"/>
      <c r="N13" s="2753"/>
    </row>
    <row r="14" spans="1:16" ht="15" customHeight="1">
      <c r="B14" s="2734"/>
      <c r="C14" s="2734"/>
      <c r="D14" s="2734"/>
      <c r="L14" s="2739"/>
      <c r="M14" s="2753"/>
      <c r="N14" s="2753"/>
    </row>
    <row r="15" spans="1:16" ht="15" customHeight="1">
      <c r="B15" s="2734"/>
      <c r="C15" s="2734"/>
      <c r="D15" s="2734"/>
      <c r="L15" s="2739"/>
      <c r="M15" s="2753"/>
      <c r="N15" s="2753"/>
    </row>
    <row r="16" spans="1:16" ht="15" customHeight="1">
      <c r="B16" s="2734"/>
      <c r="C16" s="2734"/>
      <c r="D16" s="2734"/>
      <c r="L16" s="2739"/>
      <c r="M16" s="2753"/>
      <c r="N16" s="2753"/>
    </row>
    <row r="17" spans="1:14" ht="15" customHeight="1">
      <c r="B17" s="2734"/>
      <c r="C17" s="2734"/>
      <c r="D17" s="2734"/>
      <c r="L17" s="2739"/>
      <c r="M17" s="2753"/>
      <c r="N17" s="2753"/>
    </row>
    <row r="18" spans="1:14" ht="15" customHeight="1">
      <c r="B18" s="2734"/>
      <c r="C18" s="2734"/>
      <c r="D18" s="2734"/>
      <c r="L18" s="2739"/>
      <c r="M18" s="2753"/>
      <c r="N18" s="2753"/>
    </row>
    <row r="19" spans="1:14" ht="15" customHeight="1">
      <c r="B19" s="2734"/>
      <c r="C19" s="2734"/>
      <c r="D19" s="2734"/>
      <c r="L19" s="2739"/>
      <c r="M19" s="2753"/>
      <c r="N19" s="2753"/>
    </row>
    <row r="20" spans="1:14" ht="15" customHeight="1">
      <c r="B20" s="2734"/>
      <c r="C20" s="2734"/>
      <c r="D20" s="2734"/>
      <c r="L20" s="2739"/>
      <c r="M20" s="2753"/>
      <c r="N20" s="2753"/>
    </row>
    <row r="21" spans="1:14" ht="15" customHeight="1">
      <c r="B21" s="2734"/>
      <c r="C21" s="2734"/>
      <c r="D21" s="2734"/>
      <c r="L21" s="2739"/>
      <c r="M21" s="2753"/>
      <c r="N21" s="2753"/>
    </row>
    <row r="22" spans="1:14" ht="15" customHeight="1">
      <c r="B22" s="2734"/>
      <c r="C22" s="2734"/>
      <c r="D22" s="2734"/>
      <c r="L22" s="2739"/>
      <c r="M22" s="2753"/>
      <c r="N22" s="2753"/>
    </row>
    <row r="23" spans="1:14" ht="15" customHeight="1">
      <c r="B23" s="2734"/>
      <c r="C23" s="2734"/>
      <c r="D23" s="2734"/>
      <c r="L23" s="2739"/>
      <c r="M23" s="2753"/>
      <c r="N23" s="2753"/>
    </row>
    <row r="24" spans="1:14" ht="15" customHeight="1">
      <c r="B24" s="2734"/>
      <c r="C24" s="2734"/>
      <c r="D24" s="2734"/>
      <c r="L24" s="2739"/>
      <c r="M24" s="2753"/>
      <c r="N24" s="2753"/>
    </row>
    <row r="25" spans="1:14" ht="15" customHeight="1">
      <c r="B25" s="2734"/>
      <c r="C25" s="2734"/>
      <c r="D25" s="2734"/>
      <c r="L25" s="2739"/>
      <c r="M25" s="2753"/>
      <c r="N25" s="2753"/>
    </row>
    <row r="26" spans="1:14" ht="15" customHeight="1">
      <c r="B26" s="2734"/>
      <c r="C26" s="2734"/>
      <c r="D26" s="2734"/>
      <c r="L26" s="2739"/>
      <c r="M26" s="2753"/>
      <c r="N26" s="2753"/>
    </row>
    <row r="27" spans="1:14" ht="15" customHeight="1">
      <c r="A27" s="2754" t="s">
        <v>2146</v>
      </c>
      <c r="B27" s="2734"/>
      <c r="C27" s="2734"/>
      <c r="D27" s="2734"/>
      <c r="L27" s="2739"/>
      <c r="M27" s="2753"/>
      <c r="N27" s="2753"/>
    </row>
    <row r="28" spans="1:14" ht="15" customHeight="1">
      <c r="A28" s="2754"/>
      <c r="B28" s="2734"/>
      <c r="C28" s="2734"/>
      <c r="D28" s="2734"/>
      <c r="L28" s="2739"/>
      <c r="M28" s="2753"/>
      <c r="N28" s="2753"/>
    </row>
    <row r="29" spans="1:14" ht="15" customHeight="1">
      <c r="A29" s="2755" t="s">
        <v>2147</v>
      </c>
      <c r="B29" s="2755"/>
      <c r="C29" s="2755"/>
      <c r="D29" s="2755"/>
      <c r="E29" s="2755"/>
      <c r="F29" s="2756"/>
      <c r="G29" s="2756"/>
      <c r="H29" s="2756"/>
      <c r="I29" s="2756"/>
      <c r="J29" s="2756"/>
      <c r="K29" s="2756"/>
      <c r="L29" s="2739"/>
      <c r="M29" s="2753"/>
      <c r="N29" s="2753"/>
    </row>
    <row r="30" spans="1:14" ht="15" customHeight="1">
      <c r="A30" s="2757" t="s">
        <v>2148</v>
      </c>
      <c r="B30" s="2758">
        <v>1985</v>
      </c>
      <c r="C30" s="2758">
        <v>1995</v>
      </c>
      <c r="D30" s="2758">
        <v>2001</v>
      </c>
      <c r="E30" s="2759">
        <v>2005</v>
      </c>
      <c r="F30" s="2759"/>
      <c r="G30" s="2759"/>
      <c r="H30" s="2759"/>
      <c r="I30" s="2759"/>
      <c r="J30" s="2759"/>
      <c r="K30" s="2759"/>
    </row>
    <row r="31" spans="1:14" ht="15" customHeight="1">
      <c r="A31" s="2760" t="s">
        <v>2149</v>
      </c>
      <c r="B31" s="2761">
        <v>297406</v>
      </c>
      <c r="C31" s="2761">
        <v>532881</v>
      </c>
      <c r="D31" s="2761">
        <v>676547</v>
      </c>
      <c r="E31" s="2762">
        <v>815311</v>
      </c>
      <c r="F31" s="2763"/>
      <c r="G31" s="2763"/>
      <c r="H31" s="2763"/>
      <c r="I31" s="2763"/>
      <c r="J31" s="2763"/>
      <c r="K31" s="2763"/>
    </row>
    <row r="32" spans="1:14" ht="15" customHeight="1">
      <c r="A32" s="2764" t="s">
        <v>985</v>
      </c>
      <c r="B32" s="2765">
        <v>22358</v>
      </c>
      <c r="C32" s="2765">
        <v>43183</v>
      </c>
      <c r="D32" s="2765">
        <v>71651</v>
      </c>
      <c r="E32" s="2766">
        <v>85838</v>
      </c>
      <c r="F32" s="2766"/>
      <c r="G32" s="2766"/>
      <c r="H32" s="2766"/>
      <c r="I32" s="2766"/>
      <c r="J32" s="2766"/>
      <c r="K32" s="2766"/>
    </row>
    <row r="33" spans="1:14" ht="15" customHeight="1">
      <c r="A33" s="2764" t="s">
        <v>986</v>
      </c>
      <c r="B33" s="2765">
        <v>275048</v>
      </c>
      <c r="C33" s="2765">
        <v>489698</v>
      </c>
      <c r="D33" s="2765">
        <v>604896</v>
      </c>
      <c r="E33" s="2766">
        <v>729473</v>
      </c>
      <c r="F33" s="2766"/>
      <c r="G33" s="2766"/>
      <c r="H33" s="2766"/>
      <c r="I33" s="2766"/>
      <c r="J33" s="2766"/>
      <c r="K33" s="2766"/>
    </row>
    <row r="34" spans="1:14" ht="15" customHeight="1">
      <c r="A34" s="2760" t="s">
        <v>2150</v>
      </c>
      <c r="B34" s="2761">
        <v>294524</v>
      </c>
      <c r="C34" s="2761">
        <v>525457</v>
      </c>
      <c r="D34" s="2761">
        <v>649342</v>
      </c>
      <c r="E34" s="2762">
        <v>786738</v>
      </c>
      <c r="F34" s="2763"/>
      <c r="G34" s="2763"/>
      <c r="H34" s="2763"/>
      <c r="I34" s="2763"/>
      <c r="J34" s="2763"/>
      <c r="K34" s="2763"/>
    </row>
    <row r="35" spans="1:14" ht="15" customHeight="1">
      <c r="A35" s="2764" t="s">
        <v>985</v>
      </c>
      <c r="B35" s="2765">
        <v>21579</v>
      </c>
      <c r="C35" s="2765">
        <v>40981</v>
      </c>
      <c r="D35" s="2765">
        <v>60753</v>
      </c>
      <c r="E35" s="2766">
        <v>75518</v>
      </c>
      <c r="F35" s="2766"/>
      <c r="G35" s="2766"/>
      <c r="H35" s="2766"/>
      <c r="I35" s="2766"/>
      <c r="J35" s="2766"/>
      <c r="K35" s="2766"/>
    </row>
    <row r="36" spans="1:14" ht="15" customHeight="1">
      <c r="A36" s="2764" t="s">
        <v>986</v>
      </c>
      <c r="B36" s="2765">
        <v>272945</v>
      </c>
      <c r="C36" s="2765">
        <v>484476</v>
      </c>
      <c r="D36" s="2765">
        <v>588589</v>
      </c>
      <c r="E36" s="2766">
        <v>711220</v>
      </c>
      <c r="F36" s="2766"/>
      <c r="G36" s="2766"/>
      <c r="H36" s="2766"/>
      <c r="I36" s="2766"/>
      <c r="J36" s="2766"/>
      <c r="K36" s="2766"/>
    </row>
    <row r="37" spans="1:14" ht="15" customHeight="1">
      <c r="A37" s="2760" t="s">
        <v>2151</v>
      </c>
      <c r="B37" s="2761">
        <v>2882</v>
      </c>
      <c r="C37" s="2761">
        <v>7424</v>
      </c>
      <c r="D37" s="2761">
        <v>27205</v>
      </c>
      <c r="E37" s="2762">
        <v>28573</v>
      </c>
      <c r="F37" s="2763"/>
      <c r="G37" s="2763"/>
      <c r="H37" s="2763"/>
      <c r="I37" s="2763"/>
      <c r="J37" s="2763"/>
      <c r="K37" s="2763"/>
    </row>
    <row r="38" spans="1:14" ht="15" customHeight="1">
      <c r="A38" s="2764" t="s">
        <v>985</v>
      </c>
      <c r="B38" s="2765">
        <v>779</v>
      </c>
      <c r="C38" s="2765">
        <v>2202</v>
      </c>
      <c r="D38" s="2765">
        <v>10898</v>
      </c>
      <c r="E38" s="2766">
        <v>10320</v>
      </c>
      <c r="F38" s="2766"/>
      <c r="G38" s="2766"/>
      <c r="H38" s="2766"/>
      <c r="I38" s="2766"/>
      <c r="J38" s="2766"/>
      <c r="K38" s="2766"/>
    </row>
    <row r="39" spans="1:14" ht="15" customHeight="1">
      <c r="A39" s="2764" t="s">
        <v>986</v>
      </c>
      <c r="B39" s="2765">
        <v>2103</v>
      </c>
      <c r="C39" s="2765">
        <v>5222</v>
      </c>
      <c r="D39" s="2765">
        <v>16307</v>
      </c>
      <c r="E39" s="2766">
        <v>18253</v>
      </c>
      <c r="F39" s="2766"/>
      <c r="G39" s="2766"/>
      <c r="H39" s="2766"/>
      <c r="I39" s="2766"/>
      <c r="J39" s="2766"/>
      <c r="K39" s="2766"/>
    </row>
    <row r="40" spans="1:14" ht="15" customHeight="1">
      <c r="A40" s="2754" t="s">
        <v>2152</v>
      </c>
      <c r="B40" s="2767"/>
      <c r="C40" s="2767"/>
      <c r="D40" s="2767"/>
      <c r="E40" s="2768"/>
      <c r="F40" s="2768"/>
      <c r="G40" s="2768"/>
      <c r="H40" s="2768"/>
      <c r="I40" s="2768"/>
      <c r="J40" s="2768"/>
      <c r="K40" s="2768"/>
    </row>
    <row r="41" spans="1:14" ht="15" customHeight="1">
      <c r="A41" s="2769"/>
      <c r="B41" s="2770"/>
      <c r="C41" s="2770"/>
      <c r="D41" s="2770"/>
      <c r="E41" s="2769"/>
      <c r="F41" s="2769"/>
      <c r="G41" s="2769"/>
      <c r="H41" s="2769"/>
      <c r="I41" s="2769"/>
      <c r="J41" s="2769"/>
      <c r="K41" s="2769"/>
      <c r="L41" s="2769"/>
      <c r="M41" s="2769"/>
      <c r="N41" s="2769"/>
    </row>
    <row r="42" spans="1:14" ht="15" customHeight="1">
      <c r="A42" s="2771" t="s">
        <v>2153</v>
      </c>
      <c r="B42" s="2771"/>
      <c r="C42" s="2771"/>
      <c r="D42" s="2771"/>
      <c r="E42" s="2771"/>
      <c r="F42" s="2772"/>
      <c r="G42" s="2772"/>
      <c r="H42" s="2772"/>
      <c r="I42" s="2772"/>
      <c r="J42" s="2772"/>
      <c r="K42" s="2772"/>
      <c r="L42" s="2753"/>
      <c r="M42" s="2753"/>
      <c r="N42" s="2753"/>
    </row>
    <row r="43" spans="1:14" ht="15" customHeight="1">
      <c r="A43" s="2773" t="s">
        <v>260</v>
      </c>
      <c r="B43" s="2772"/>
      <c r="C43" s="2772"/>
      <c r="D43" s="2772"/>
      <c r="E43" s="2772"/>
      <c r="F43" s="2772"/>
      <c r="G43" s="2772"/>
      <c r="H43" s="2772"/>
      <c r="I43" s="2772"/>
      <c r="J43" s="2772"/>
      <c r="K43" s="2772"/>
      <c r="L43" s="2753"/>
      <c r="M43" s="2753"/>
      <c r="N43" s="2753"/>
    </row>
    <row r="44" spans="1:14" ht="15" customHeight="1">
      <c r="A44" s="2774" t="s">
        <v>1321</v>
      </c>
      <c r="B44" s="2758" t="s">
        <v>2154</v>
      </c>
      <c r="C44" s="2758" t="s">
        <v>2155</v>
      </c>
      <c r="D44" s="2758" t="s">
        <v>2156</v>
      </c>
      <c r="E44" s="2775" t="s">
        <v>2157</v>
      </c>
      <c r="F44" s="2758"/>
      <c r="G44" s="2758"/>
      <c r="H44" s="2758"/>
      <c r="I44" s="2758"/>
      <c r="J44" s="2758"/>
      <c r="K44" s="2758"/>
    </row>
    <row r="45" spans="1:14" ht="15" customHeight="1">
      <c r="A45" s="2776" t="s">
        <v>234</v>
      </c>
      <c r="B45" s="2777">
        <v>9.1</v>
      </c>
      <c r="C45" s="2777">
        <v>6</v>
      </c>
      <c r="D45" s="2777">
        <v>4.4000000000000004</v>
      </c>
      <c r="E45" s="2777">
        <v>10.8</v>
      </c>
      <c r="F45" s="2777"/>
      <c r="G45" s="2777"/>
      <c r="H45" s="2777"/>
      <c r="I45" s="2777"/>
      <c r="J45" s="2777"/>
      <c r="K45" s="2777"/>
    </row>
    <row r="46" spans="1:14" ht="15" customHeight="1">
      <c r="A46" s="2764" t="s">
        <v>961</v>
      </c>
      <c r="B46" s="2778">
        <v>8.5</v>
      </c>
      <c r="C46" s="2778">
        <v>5.9</v>
      </c>
      <c r="D46" s="2778">
        <v>3.7</v>
      </c>
      <c r="E46" s="2778">
        <v>10.7</v>
      </c>
      <c r="F46" s="2778"/>
      <c r="G46" s="2778"/>
      <c r="H46" s="2778"/>
      <c r="I46" s="2778"/>
      <c r="J46" s="2778"/>
      <c r="K46" s="2778"/>
    </row>
    <row r="47" spans="1:14" ht="15" customHeight="1">
      <c r="A47" s="2764" t="s">
        <v>962</v>
      </c>
      <c r="B47" s="2778">
        <v>20.7</v>
      </c>
      <c r="C47" s="2778">
        <v>6.8</v>
      </c>
      <c r="D47" s="2778">
        <v>9.1999999999999993</v>
      </c>
      <c r="E47" s="2778">
        <v>11.6</v>
      </c>
      <c r="F47" s="2778"/>
      <c r="G47" s="2778"/>
      <c r="H47" s="2778"/>
      <c r="I47" s="2778"/>
      <c r="J47" s="2778"/>
      <c r="K47" s="2778"/>
    </row>
    <row r="48" spans="1:14" ht="15" customHeight="1">
      <c r="A48" s="2779" t="s">
        <v>985</v>
      </c>
      <c r="B48" s="2780">
        <v>6.1</v>
      </c>
      <c r="C48" s="2780">
        <v>6.8</v>
      </c>
      <c r="D48" s="2780">
        <v>7.1</v>
      </c>
      <c r="E48" s="2780">
        <v>8</v>
      </c>
      <c r="F48" s="2781"/>
      <c r="G48" s="2781"/>
      <c r="H48" s="2781"/>
      <c r="I48" s="2781"/>
      <c r="J48" s="2781"/>
      <c r="K48" s="2781"/>
    </row>
    <row r="49" spans="1:11" ht="15" customHeight="1">
      <c r="A49" s="2764" t="s">
        <v>961</v>
      </c>
      <c r="B49" s="2778">
        <v>5.9</v>
      </c>
      <c r="C49" s="2778">
        <v>6.1</v>
      </c>
      <c r="D49" s="2778">
        <v>5.9</v>
      </c>
      <c r="E49" s="2778">
        <v>5.9</v>
      </c>
      <c r="F49" s="2778"/>
      <c r="G49" s="2778"/>
      <c r="H49" s="2778"/>
      <c r="I49" s="2778"/>
      <c r="J49" s="2778"/>
      <c r="K49" s="2778"/>
    </row>
    <row r="50" spans="1:11" ht="15" customHeight="1">
      <c r="A50" s="2764" t="s">
        <v>962</v>
      </c>
      <c r="B50" s="2778">
        <v>13.5</v>
      </c>
      <c r="C50" s="2778">
        <v>16.899999999999999</v>
      </c>
      <c r="D50" s="2778">
        <v>14.4</v>
      </c>
      <c r="E50" s="2778">
        <v>14.9</v>
      </c>
      <c r="F50" s="2778"/>
      <c r="G50" s="2778"/>
      <c r="H50" s="2778"/>
      <c r="I50" s="2778"/>
      <c r="J50" s="2778"/>
      <c r="K50" s="2778"/>
    </row>
    <row r="51" spans="1:11" ht="15" customHeight="1">
      <c r="A51" s="2779" t="s">
        <v>986</v>
      </c>
      <c r="B51" s="2780">
        <v>9.4</v>
      </c>
      <c r="C51" s="2780">
        <v>5.9</v>
      </c>
      <c r="D51" s="2780">
        <v>4.0999999999999996</v>
      </c>
      <c r="E51" s="2780">
        <v>11.1</v>
      </c>
      <c r="F51" s="2781"/>
      <c r="G51" s="2781"/>
      <c r="H51" s="2781"/>
      <c r="I51" s="2781"/>
      <c r="J51" s="2781"/>
      <c r="K51" s="2781"/>
    </row>
    <row r="52" spans="1:11" ht="15" customHeight="1">
      <c r="A52" s="2764" t="s">
        <v>961</v>
      </c>
      <c r="B52" s="2778">
        <v>8.8000000000000007</v>
      </c>
      <c r="C52" s="2778">
        <v>5.9</v>
      </c>
      <c r="D52" s="2778">
        <v>3.5</v>
      </c>
      <c r="E52" s="2778">
        <v>11.1</v>
      </c>
      <c r="F52" s="2778"/>
      <c r="G52" s="2778"/>
      <c r="H52" s="2778"/>
      <c r="I52" s="2778"/>
      <c r="J52" s="2778"/>
      <c r="K52" s="2778"/>
    </row>
    <row r="53" spans="1:11" ht="15" customHeight="1">
      <c r="A53" s="2764" t="s">
        <v>962</v>
      </c>
      <c r="B53" s="2778">
        <v>21.1</v>
      </c>
      <c r="C53" s="2778">
        <v>6.1</v>
      </c>
      <c r="D53" s="2778">
        <v>8.6</v>
      </c>
      <c r="E53" s="2778">
        <v>11</v>
      </c>
      <c r="F53" s="2778"/>
      <c r="G53" s="2778"/>
      <c r="H53" s="2778"/>
      <c r="I53" s="2778"/>
      <c r="J53" s="2778"/>
      <c r="K53" s="2778"/>
    </row>
    <row r="54" spans="1:11" ht="15" customHeight="1">
      <c r="A54" s="2754" t="s">
        <v>2146</v>
      </c>
      <c r="B54" s="2747"/>
      <c r="C54" s="2747"/>
      <c r="D54" s="2747"/>
      <c r="E54" s="2748"/>
      <c r="F54" s="2748"/>
      <c r="G54" s="2748"/>
      <c r="H54" s="2748"/>
      <c r="I54" s="2748"/>
      <c r="J54" s="2748"/>
      <c r="K54" s="2748"/>
    </row>
    <row r="55" spans="1:11" ht="15" customHeight="1">
      <c r="A55" s="2782"/>
      <c r="B55" s="2767"/>
      <c r="C55" s="2767"/>
      <c r="D55" s="2767"/>
      <c r="E55" s="2768"/>
      <c r="F55" s="2768"/>
      <c r="G55" s="2768"/>
      <c r="H55" s="2768"/>
      <c r="I55" s="2768"/>
      <c r="J55" s="2768"/>
      <c r="K55" s="2768"/>
    </row>
    <row r="56" spans="1:11" s="2785" customFormat="1" ht="15" customHeight="1">
      <c r="A56" s="2783" t="s">
        <v>2158</v>
      </c>
      <c r="B56" s="2783"/>
      <c r="C56" s="2783"/>
      <c r="D56" s="2783"/>
      <c r="E56" s="2783"/>
      <c r="F56" s="2784"/>
      <c r="G56" s="2784"/>
      <c r="H56" s="2784"/>
      <c r="I56" s="2784"/>
      <c r="J56" s="2784"/>
      <c r="K56" s="2784"/>
    </row>
    <row r="57" spans="1:11" ht="15" customHeight="1">
      <c r="A57" s="2786" t="s">
        <v>260</v>
      </c>
      <c r="B57" s="2784"/>
      <c r="C57" s="2784"/>
      <c r="D57" s="2784"/>
      <c r="E57" s="2784"/>
      <c r="F57" s="2784"/>
      <c r="G57" s="2784"/>
      <c r="H57" s="2784"/>
      <c r="I57" s="2784"/>
      <c r="J57" s="2784"/>
      <c r="K57" s="2784"/>
    </row>
    <row r="58" spans="1:11" ht="15" customHeight="1">
      <c r="A58" s="2774" t="s">
        <v>1321</v>
      </c>
      <c r="B58" s="2787">
        <v>1985</v>
      </c>
      <c r="C58" s="2787">
        <v>1995</v>
      </c>
      <c r="D58" s="2787">
        <v>2001</v>
      </c>
      <c r="E58" s="2788">
        <v>2005</v>
      </c>
      <c r="F58" s="2788"/>
      <c r="G58" s="2788"/>
      <c r="H58" s="2788"/>
      <c r="I58" s="2788"/>
      <c r="J58" s="2788"/>
      <c r="K58" s="2788"/>
    </row>
    <row r="59" spans="1:11" ht="15" customHeight="1">
      <c r="A59" s="2789" t="s">
        <v>234</v>
      </c>
      <c r="B59" s="2790">
        <v>0.97</v>
      </c>
      <c r="C59" s="2790">
        <v>1.39</v>
      </c>
      <c r="D59" s="2790">
        <v>4.0199999999999996</v>
      </c>
      <c r="E59" s="2790">
        <v>3.5</v>
      </c>
      <c r="F59" s="2791"/>
      <c r="G59" s="2791"/>
      <c r="H59" s="2791"/>
      <c r="I59" s="2791"/>
      <c r="J59" s="2791"/>
      <c r="K59" s="2791"/>
    </row>
    <row r="60" spans="1:11" ht="15" customHeight="1">
      <c r="A60" s="2764" t="s">
        <v>961</v>
      </c>
      <c r="B60" s="2792">
        <v>0.83</v>
      </c>
      <c r="C60" s="2792">
        <v>1.3</v>
      </c>
      <c r="D60" s="2792">
        <v>2.83</v>
      </c>
      <c r="E60" s="2792">
        <v>2.81</v>
      </c>
      <c r="F60" s="2792"/>
      <c r="G60" s="2792"/>
      <c r="H60" s="2792"/>
      <c r="I60" s="2792"/>
      <c r="J60" s="2792"/>
      <c r="K60" s="2792"/>
    </row>
    <row r="61" spans="1:11" ht="15" customHeight="1">
      <c r="A61" s="2764" t="s">
        <v>962</v>
      </c>
      <c r="B61" s="2792">
        <v>2.46</v>
      </c>
      <c r="C61" s="2792">
        <v>2.37</v>
      </c>
      <c r="D61" s="2792">
        <v>12.46</v>
      </c>
      <c r="E61" s="2792">
        <v>7.62</v>
      </c>
      <c r="F61" s="2792"/>
      <c r="G61" s="2792"/>
      <c r="H61" s="2792"/>
      <c r="I61" s="2792"/>
      <c r="J61" s="2792"/>
      <c r="K61" s="2792"/>
    </row>
    <row r="62" spans="1:11" ht="15" customHeight="1">
      <c r="A62" s="2779" t="s">
        <v>985</v>
      </c>
      <c r="B62" s="2790">
        <v>3.48</v>
      </c>
      <c r="C62" s="2790">
        <v>5.0999999999999996</v>
      </c>
      <c r="D62" s="2790">
        <v>15.21</v>
      </c>
      <c r="E62" s="2790">
        <v>12.02</v>
      </c>
      <c r="F62" s="2793"/>
      <c r="G62" s="2793"/>
      <c r="H62" s="2793"/>
      <c r="I62" s="2793"/>
      <c r="J62" s="2793"/>
      <c r="K62" s="2793"/>
    </row>
    <row r="63" spans="1:11" ht="15" customHeight="1">
      <c r="A63" s="2764" t="s">
        <v>961</v>
      </c>
      <c r="B63" s="2792">
        <v>3.45</v>
      </c>
      <c r="C63" s="2792">
        <v>5.13</v>
      </c>
      <c r="D63" s="2792">
        <v>12.63</v>
      </c>
      <c r="E63" s="2792">
        <v>11.14</v>
      </c>
      <c r="F63" s="2792"/>
      <c r="G63" s="2792"/>
      <c r="H63" s="2792"/>
      <c r="I63" s="2792"/>
      <c r="J63" s="2792"/>
      <c r="K63" s="2792"/>
    </row>
    <row r="64" spans="1:11" ht="15" customHeight="1">
      <c r="A64" s="2764" t="s">
        <v>962</v>
      </c>
      <c r="B64" s="2794">
        <v>4.2300000000000004</v>
      </c>
      <c r="C64" s="2792">
        <v>4.87</v>
      </c>
      <c r="D64" s="2792">
        <v>26.56</v>
      </c>
      <c r="E64" s="2792">
        <v>15.5</v>
      </c>
      <c r="F64" s="2792"/>
      <c r="G64" s="2792"/>
      <c r="H64" s="2792"/>
      <c r="I64" s="2792"/>
      <c r="J64" s="2792"/>
      <c r="K64" s="2792"/>
    </row>
    <row r="65" spans="1:11" ht="15" customHeight="1">
      <c r="A65" s="2779" t="s">
        <v>986</v>
      </c>
      <c r="B65" s="2795">
        <v>0.76</v>
      </c>
      <c r="C65" s="2790">
        <v>1.07</v>
      </c>
      <c r="D65" s="2790">
        <v>2.7</v>
      </c>
      <c r="E65" s="2790">
        <v>2.5</v>
      </c>
      <c r="F65" s="2793"/>
      <c r="G65" s="2793"/>
      <c r="H65" s="2793"/>
      <c r="I65" s="2793"/>
      <c r="J65" s="2793"/>
      <c r="K65" s="2793"/>
    </row>
    <row r="66" spans="1:11" ht="15" customHeight="1">
      <c r="A66" s="2764" t="s">
        <v>961</v>
      </c>
      <c r="B66" s="2794">
        <v>0.61</v>
      </c>
      <c r="C66" s="2792">
        <v>0.96</v>
      </c>
      <c r="D66" s="2792">
        <v>1.75</v>
      </c>
      <c r="E66" s="2792">
        <v>1.9</v>
      </c>
      <c r="F66" s="2792"/>
      <c r="G66" s="2792"/>
      <c r="H66" s="2792"/>
      <c r="I66" s="2792"/>
      <c r="J66" s="2792"/>
      <c r="K66" s="2792"/>
    </row>
    <row r="67" spans="1:11" ht="15" customHeight="1">
      <c r="A67" s="2764" t="s">
        <v>962</v>
      </c>
      <c r="B67" s="2792">
        <v>2.39</v>
      </c>
      <c r="C67" s="2792">
        <v>2.11</v>
      </c>
      <c r="D67" s="2792">
        <v>9.82</v>
      </c>
      <c r="E67" s="2792">
        <v>6.27</v>
      </c>
      <c r="F67" s="2792"/>
      <c r="G67" s="2792"/>
      <c r="H67" s="2792"/>
      <c r="I67" s="2792"/>
      <c r="J67" s="2792"/>
      <c r="K67" s="2792"/>
    </row>
    <row r="68" spans="1:11" ht="15" customHeight="1">
      <c r="A68" s="2754" t="s">
        <v>2146</v>
      </c>
      <c r="B68" s="2747"/>
      <c r="C68" s="2747"/>
      <c r="D68" s="2747"/>
      <c r="E68" s="2748"/>
      <c r="F68" s="2748"/>
      <c r="G68" s="2748"/>
      <c r="H68" s="2748"/>
      <c r="I68" s="2748"/>
      <c r="J68" s="2748"/>
      <c r="K68" s="2748"/>
    </row>
    <row r="69" spans="1:11" ht="15" customHeight="1">
      <c r="A69" s="2754"/>
      <c r="B69" s="2747"/>
      <c r="C69" s="2747"/>
      <c r="D69" s="2747"/>
      <c r="E69" s="2748"/>
      <c r="F69" s="2748"/>
      <c r="G69" s="2748"/>
      <c r="H69" s="2748"/>
      <c r="I69" s="2748"/>
      <c r="J69" s="2748"/>
      <c r="K69" s="2748"/>
    </row>
    <row r="70" spans="1:11" ht="15" customHeight="1">
      <c r="A70" s="2783" t="s">
        <v>2159</v>
      </c>
      <c r="B70" s="2783"/>
      <c r="C70" s="2783"/>
      <c r="D70" s="2783"/>
      <c r="E70" s="2748"/>
      <c r="F70" s="2748"/>
      <c r="G70" s="2748"/>
      <c r="H70" s="2748"/>
      <c r="I70" s="2748"/>
      <c r="J70" s="2748"/>
      <c r="K70" s="2748"/>
    </row>
    <row r="71" spans="1:11" ht="15" customHeight="1">
      <c r="A71" s="2783"/>
      <c r="B71" s="2783"/>
      <c r="C71" s="2783"/>
      <c r="D71" s="2783"/>
    </row>
    <row r="72" spans="1:11" ht="15" customHeight="1">
      <c r="A72" s="2757" t="s">
        <v>2160</v>
      </c>
      <c r="B72" s="2787" t="s">
        <v>961</v>
      </c>
      <c r="C72" s="2787" t="s">
        <v>962</v>
      </c>
      <c r="D72" s="2787" t="s">
        <v>234</v>
      </c>
    </row>
    <row r="73" spans="1:11" ht="15" customHeight="1">
      <c r="A73" s="2796" t="s">
        <v>992</v>
      </c>
      <c r="B73" s="1020">
        <v>1226300</v>
      </c>
      <c r="C73" s="1020">
        <v>217500</v>
      </c>
      <c r="D73" s="1020">
        <v>1443700</v>
      </c>
    </row>
    <row r="74" spans="1:11" ht="15" customHeight="1">
      <c r="A74" s="2797" t="s">
        <v>2161</v>
      </c>
      <c r="B74" s="1022">
        <v>9900</v>
      </c>
      <c r="C74" s="1022">
        <v>4200</v>
      </c>
      <c r="D74" s="1022">
        <v>14100</v>
      </c>
    </row>
    <row r="75" spans="1:11" ht="15" customHeight="1">
      <c r="A75" s="2797" t="s">
        <v>2162</v>
      </c>
      <c r="B75" s="1022">
        <v>153300</v>
      </c>
      <c r="C75" s="1022">
        <v>34100</v>
      </c>
      <c r="D75" s="1022">
        <v>187400</v>
      </c>
    </row>
    <row r="76" spans="1:11" ht="15" customHeight="1">
      <c r="A76" s="2797" t="s">
        <v>2163</v>
      </c>
      <c r="B76" s="1022">
        <v>300500</v>
      </c>
      <c r="C76" s="1022">
        <v>56800</v>
      </c>
      <c r="D76" s="1022">
        <v>357300</v>
      </c>
    </row>
    <row r="77" spans="1:11" ht="15" customHeight="1">
      <c r="A77" s="2797" t="s">
        <v>2164</v>
      </c>
      <c r="B77" s="1022">
        <v>256100</v>
      </c>
      <c r="C77" s="1022">
        <v>46900</v>
      </c>
      <c r="D77" s="1022">
        <v>303000</v>
      </c>
    </row>
    <row r="78" spans="1:11" ht="15" customHeight="1">
      <c r="A78" s="2797" t="s">
        <v>2165</v>
      </c>
      <c r="B78" s="1022">
        <v>184300</v>
      </c>
      <c r="C78" s="1022">
        <v>32300</v>
      </c>
      <c r="D78" s="1022">
        <v>216600</v>
      </c>
    </row>
    <row r="79" spans="1:11" ht="15" customHeight="1">
      <c r="A79" s="2797" t="s">
        <v>2166</v>
      </c>
      <c r="B79" s="1022">
        <v>134500</v>
      </c>
      <c r="C79" s="1022">
        <v>20000</v>
      </c>
      <c r="D79" s="1022">
        <v>154500</v>
      </c>
    </row>
    <row r="80" spans="1:11" ht="15" customHeight="1">
      <c r="A80" s="2797" t="s">
        <v>2167</v>
      </c>
      <c r="B80" s="1022">
        <v>83200</v>
      </c>
      <c r="C80" s="1022">
        <v>11300</v>
      </c>
      <c r="D80" s="1022">
        <v>94500</v>
      </c>
    </row>
    <row r="81" spans="1:14" ht="15" customHeight="1">
      <c r="A81" s="2797" t="s">
        <v>2168</v>
      </c>
      <c r="B81" s="1022">
        <v>56600</v>
      </c>
      <c r="C81" s="1022">
        <v>6700</v>
      </c>
      <c r="D81" s="1022">
        <v>63300</v>
      </c>
    </row>
    <row r="82" spans="1:14" ht="15" customHeight="1">
      <c r="A82" s="2797" t="s">
        <v>2169</v>
      </c>
      <c r="B82" s="1022">
        <v>32100</v>
      </c>
      <c r="C82" s="1022">
        <v>3400</v>
      </c>
      <c r="D82" s="1022">
        <v>35500</v>
      </c>
    </row>
    <row r="83" spans="1:14" ht="15" customHeight="1">
      <c r="A83" s="2797" t="s">
        <v>2170</v>
      </c>
      <c r="B83" s="1022">
        <v>11500</v>
      </c>
      <c r="C83" s="1022">
        <v>1300</v>
      </c>
      <c r="D83" s="1022">
        <v>12800</v>
      </c>
    </row>
    <row r="84" spans="1:14" ht="15" customHeight="1">
      <c r="A84" s="2797" t="s">
        <v>2171</v>
      </c>
      <c r="B84" s="1022">
        <v>4300</v>
      </c>
      <c r="C84" s="1022">
        <v>400</v>
      </c>
      <c r="D84" s="1022">
        <v>4700</v>
      </c>
    </row>
    <row r="85" spans="1:14" ht="15" customHeight="1">
      <c r="A85" s="2798" t="s">
        <v>985</v>
      </c>
      <c r="B85" s="1020">
        <v>94500</v>
      </c>
      <c r="C85" s="1020">
        <v>37500</v>
      </c>
      <c r="D85" s="1020">
        <v>132000</v>
      </c>
    </row>
    <row r="86" spans="1:14" ht="15" customHeight="1">
      <c r="A86" s="2797" t="s">
        <v>2161</v>
      </c>
      <c r="B86" s="1022">
        <v>2800</v>
      </c>
      <c r="C86" s="1022">
        <v>600</v>
      </c>
      <c r="D86" s="1022">
        <v>3400</v>
      </c>
    </row>
    <row r="87" spans="1:14" ht="15" customHeight="1">
      <c r="A87" s="2797" t="s">
        <v>2162</v>
      </c>
      <c r="B87" s="1022">
        <v>15800</v>
      </c>
      <c r="C87" s="1022">
        <v>5400</v>
      </c>
      <c r="D87" s="1022">
        <v>21100</v>
      </c>
    </row>
    <row r="88" spans="1:14" ht="15" customHeight="1">
      <c r="A88" s="2797" t="s">
        <v>2163</v>
      </c>
      <c r="B88" s="1022">
        <v>22100</v>
      </c>
      <c r="C88" s="1022">
        <v>10800</v>
      </c>
      <c r="D88" s="1022">
        <v>32900</v>
      </c>
    </row>
    <row r="89" spans="1:14" ht="15" customHeight="1">
      <c r="A89" s="2797" t="s">
        <v>2164</v>
      </c>
      <c r="B89" s="1022">
        <v>20100</v>
      </c>
      <c r="C89" s="1022">
        <v>9300</v>
      </c>
      <c r="D89" s="1022">
        <v>29400</v>
      </c>
    </row>
    <row r="90" spans="1:14" ht="15" customHeight="1">
      <c r="A90" s="2797" t="s">
        <v>2165</v>
      </c>
      <c r="B90" s="1022">
        <v>13000</v>
      </c>
      <c r="C90" s="1022">
        <v>5700</v>
      </c>
      <c r="D90" s="1022">
        <v>18600</v>
      </c>
      <c r="M90" s="2753"/>
      <c r="N90" s="2753"/>
    </row>
    <row r="91" spans="1:14" ht="15" customHeight="1">
      <c r="A91" s="2797" t="s">
        <v>2166</v>
      </c>
      <c r="B91" s="1022">
        <v>8400</v>
      </c>
      <c r="C91" s="1022">
        <v>2900</v>
      </c>
      <c r="D91" s="1022">
        <v>11300</v>
      </c>
      <c r="M91" s="2753"/>
      <c r="N91" s="2753"/>
    </row>
    <row r="92" spans="1:14" ht="15" customHeight="1">
      <c r="A92" s="2797" t="s">
        <v>2167</v>
      </c>
      <c r="B92" s="1022">
        <v>5300</v>
      </c>
      <c r="C92" s="1022">
        <v>1400</v>
      </c>
      <c r="D92" s="1022">
        <v>6800</v>
      </c>
    </row>
    <row r="93" spans="1:14" ht="15" customHeight="1">
      <c r="A93" s="2797" t="s">
        <v>2168</v>
      </c>
      <c r="B93" s="1022">
        <v>3300</v>
      </c>
      <c r="C93" s="1022">
        <v>700</v>
      </c>
      <c r="D93" s="1022">
        <v>4000</v>
      </c>
    </row>
    <row r="94" spans="1:14" ht="15" customHeight="1">
      <c r="A94" s="2797" t="s">
        <v>2169</v>
      </c>
      <c r="B94" s="1022">
        <v>2000</v>
      </c>
      <c r="C94" s="1022">
        <v>400</v>
      </c>
      <c r="D94" s="1022">
        <v>2400</v>
      </c>
    </row>
    <row r="95" spans="1:14" ht="15" customHeight="1">
      <c r="A95" s="2797" t="s">
        <v>2170</v>
      </c>
      <c r="B95" s="1022">
        <v>1100</v>
      </c>
      <c r="C95" s="1022">
        <v>200</v>
      </c>
      <c r="D95" s="1022">
        <v>1300</v>
      </c>
    </row>
    <row r="96" spans="1:14" ht="15" customHeight="1">
      <c r="A96" s="2797" t="s">
        <v>2171</v>
      </c>
      <c r="B96" s="1022">
        <v>700</v>
      </c>
      <c r="C96" s="1022">
        <v>0</v>
      </c>
      <c r="D96" s="1022">
        <v>700</v>
      </c>
    </row>
    <row r="97" spans="1:16" ht="15" customHeight="1">
      <c r="A97" s="2798" t="s">
        <v>986</v>
      </c>
      <c r="B97" s="1020">
        <v>1131800</v>
      </c>
      <c r="C97" s="1020">
        <v>180000</v>
      </c>
      <c r="D97" s="1020">
        <v>1311800</v>
      </c>
    </row>
    <row r="98" spans="1:16" ht="15" customHeight="1">
      <c r="A98" s="2797" t="s">
        <v>2161</v>
      </c>
      <c r="B98" s="1022">
        <v>7000</v>
      </c>
      <c r="C98" s="1022">
        <v>3600</v>
      </c>
      <c r="D98" s="1022">
        <v>10600</v>
      </c>
    </row>
    <row r="99" spans="1:16" ht="15" customHeight="1">
      <c r="A99" s="2797" t="s">
        <v>2162</v>
      </c>
      <c r="B99" s="1022">
        <v>137600</v>
      </c>
      <c r="C99" s="1022">
        <v>28700</v>
      </c>
      <c r="D99" s="1022">
        <v>166300</v>
      </c>
    </row>
    <row r="100" spans="1:16" ht="15" customHeight="1">
      <c r="A100" s="2797" t="s">
        <v>2163</v>
      </c>
      <c r="B100" s="1022">
        <v>278400</v>
      </c>
      <c r="C100" s="1022">
        <v>46000</v>
      </c>
      <c r="D100" s="1022">
        <v>324400</v>
      </c>
    </row>
    <row r="101" spans="1:16" ht="15" customHeight="1">
      <c r="A101" s="2797" t="s">
        <v>2164</v>
      </c>
      <c r="B101" s="1022">
        <v>236000</v>
      </c>
      <c r="C101" s="1022">
        <v>37600</v>
      </c>
      <c r="D101" s="1022">
        <v>273700</v>
      </c>
    </row>
    <row r="102" spans="1:16" ht="15" customHeight="1">
      <c r="A102" s="2797" t="s">
        <v>2165</v>
      </c>
      <c r="B102" s="1022">
        <v>171300</v>
      </c>
      <c r="C102" s="1022">
        <v>26600</v>
      </c>
      <c r="D102" s="1022">
        <v>198000</v>
      </c>
    </row>
    <row r="103" spans="1:16" ht="15" customHeight="1">
      <c r="A103" s="2797" t="s">
        <v>2166</v>
      </c>
      <c r="B103" s="1022">
        <v>126100</v>
      </c>
      <c r="C103" s="1022">
        <v>17100</v>
      </c>
      <c r="D103" s="1022">
        <v>143100</v>
      </c>
    </row>
    <row r="104" spans="1:16" ht="15" customHeight="1">
      <c r="A104" s="2797" t="s">
        <v>2167</v>
      </c>
      <c r="B104" s="1022">
        <v>77800</v>
      </c>
      <c r="C104" s="1022">
        <v>9900</v>
      </c>
      <c r="D104" s="1022">
        <v>87800</v>
      </c>
    </row>
    <row r="105" spans="1:16" ht="15" customHeight="1">
      <c r="A105" s="2797" t="s">
        <v>2168</v>
      </c>
      <c r="B105" s="1022">
        <v>53300</v>
      </c>
      <c r="C105" s="1022">
        <v>6000</v>
      </c>
      <c r="D105" s="1022">
        <v>59300</v>
      </c>
      <c r="L105" s="2799"/>
    </row>
    <row r="106" spans="1:16" ht="15" customHeight="1">
      <c r="A106" s="2797" t="s">
        <v>2169</v>
      </c>
      <c r="B106" s="1022">
        <v>30100</v>
      </c>
      <c r="C106" s="1022">
        <v>3100</v>
      </c>
      <c r="D106" s="1022">
        <v>33200</v>
      </c>
      <c r="L106" s="2799"/>
    </row>
    <row r="107" spans="1:16" ht="15" customHeight="1">
      <c r="A107" s="2797" t="s">
        <v>2170</v>
      </c>
      <c r="B107" s="1022">
        <v>10500</v>
      </c>
      <c r="C107" s="1022">
        <v>1000</v>
      </c>
      <c r="D107" s="1022">
        <v>11500</v>
      </c>
      <c r="L107" s="2799"/>
    </row>
    <row r="108" spans="1:16" ht="15" customHeight="1">
      <c r="A108" s="2800" t="s">
        <v>2171</v>
      </c>
      <c r="B108" s="1022">
        <v>3600</v>
      </c>
      <c r="C108" s="1022">
        <v>300</v>
      </c>
      <c r="D108" s="1022">
        <v>4000</v>
      </c>
      <c r="L108" s="2799"/>
      <c r="M108" s="2801"/>
      <c r="N108" s="2801"/>
      <c r="O108" s="2801"/>
      <c r="P108" s="2801"/>
    </row>
    <row r="109" spans="1:16" ht="15" customHeight="1">
      <c r="A109" s="2754" t="s">
        <v>2146</v>
      </c>
      <c r="L109" s="2799"/>
      <c r="M109" s="2801"/>
      <c r="N109" s="2801"/>
      <c r="O109" s="2801"/>
      <c r="P109" s="2801"/>
    </row>
    <row r="110" spans="1:16" ht="15" customHeight="1">
      <c r="A110" s="2802"/>
    </row>
    <row r="111" spans="1:16" ht="15" customHeight="1">
      <c r="A111" s="2802"/>
    </row>
    <row r="112" spans="1:16" ht="15" customHeight="1">
      <c r="A112" s="2783" t="s">
        <v>2172</v>
      </c>
      <c r="B112" s="2783"/>
      <c r="C112" s="2783"/>
      <c r="D112" s="2783"/>
    </row>
    <row r="113" spans="1:13" ht="15" customHeight="1">
      <c r="A113" s="2783"/>
      <c r="B113" s="2783"/>
      <c r="C113" s="2783"/>
      <c r="D113" s="2783"/>
      <c r="M113" s="2803"/>
    </row>
    <row r="114" spans="1:13" ht="15" customHeight="1">
      <c r="A114" s="2757" t="s">
        <v>2160</v>
      </c>
      <c r="B114" s="2787" t="s">
        <v>961</v>
      </c>
      <c r="C114" s="2787" t="s">
        <v>962</v>
      </c>
      <c r="D114" s="2787" t="s">
        <v>234</v>
      </c>
    </row>
    <row r="115" spans="1:13" ht="15" customHeight="1">
      <c r="A115" s="2796" t="s">
        <v>992</v>
      </c>
      <c r="B115" s="1020">
        <v>750300</v>
      </c>
      <c r="C115" s="1020">
        <v>141000</v>
      </c>
      <c r="D115" s="1020">
        <v>891300</v>
      </c>
    </row>
    <row r="116" spans="1:13" ht="15" customHeight="1">
      <c r="A116" s="2797" t="s">
        <v>2161</v>
      </c>
      <c r="B116" s="1022">
        <v>4700</v>
      </c>
      <c r="C116" s="1022">
        <v>2100</v>
      </c>
      <c r="D116" s="1022">
        <v>6700</v>
      </c>
    </row>
    <row r="117" spans="1:13" ht="15" customHeight="1">
      <c r="A117" s="2797" t="s">
        <v>2162</v>
      </c>
      <c r="B117" s="1022">
        <v>89200</v>
      </c>
      <c r="C117" s="1022">
        <v>19800</v>
      </c>
      <c r="D117" s="1022">
        <v>109000</v>
      </c>
    </row>
    <row r="118" spans="1:13" ht="15" customHeight="1">
      <c r="A118" s="2797" t="s">
        <v>2163</v>
      </c>
      <c r="B118" s="1022">
        <v>187800</v>
      </c>
      <c r="C118" s="1022">
        <v>35900</v>
      </c>
      <c r="D118" s="1022">
        <v>223800</v>
      </c>
    </row>
    <row r="119" spans="1:13" ht="15" customHeight="1">
      <c r="A119" s="2797" t="s">
        <v>2164</v>
      </c>
      <c r="B119" s="1022">
        <v>161800</v>
      </c>
      <c r="C119" s="1022">
        <v>31000</v>
      </c>
      <c r="D119" s="1022">
        <v>192800</v>
      </c>
    </row>
    <row r="120" spans="1:13" ht="15" customHeight="1">
      <c r="A120" s="2797" t="s">
        <v>2165</v>
      </c>
      <c r="B120" s="1022">
        <v>112300</v>
      </c>
      <c r="C120" s="1022">
        <v>21900</v>
      </c>
      <c r="D120" s="1022">
        <v>134200</v>
      </c>
    </row>
    <row r="121" spans="1:13" ht="15" customHeight="1">
      <c r="A121" s="2797" t="s">
        <v>2166</v>
      </c>
      <c r="B121" s="1022">
        <v>80600</v>
      </c>
      <c r="C121" s="1022">
        <v>13800</v>
      </c>
      <c r="D121" s="1022">
        <v>94400</v>
      </c>
    </row>
    <row r="122" spans="1:13" ht="15" customHeight="1">
      <c r="A122" s="2797" t="s">
        <v>2167</v>
      </c>
      <c r="B122" s="1022">
        <v>49200</v>
      </c>
      <c r="C122" s="1022">
        <v>8000</v>
      </c>
      <c r="D122" s="1022">
        <v>57200</v>
      </c>
    </row>
    <row r="123" spans="1:13" ht="15" customHeight="1">
      <c r="A123" s="2797" t="s">
        <v>2168</v>
      </c>
      <c r="B123" s="1022">
        <v>33800</v>
      </c>
      <c r="C123" s="1022">
        <v>4800</v>
      </c>
      <c r="D123" s="1022">
        <v>38600</v>
      </c>
    </row>
    <row r="124" spans="1:13" ht="15" customHeight="1">
      <c r="A124" s="2797" t="s">
        <v>2169</v>
      </c>
      <c r="B124" s="1022">
        <v>20100</v>
      </c>
      <c r="C124" s="1022">
        <v>2500</v>
      </c>
      <c r="D124" s="1022">
        <v>22600</v>
      </c>
    </row>
    <row r="125" spans="1:13" ht="15" customHeight="1">
      <c r="A125" s="2797" t="s">
        <v>2170</v>
      </c>
      <c r="B125" s="1022">
        <v>7800</v>
      </c>
      <c r="C125" s="1022">
        <v>1000</v>
      </c>
      <c r="D125" s="1022">
        <v>8800</v>
      </c>
    </row>
    <row r="126" spans="1:13" ht="15" customHeight="1">
      <c r="A126" s="2797" t="s">
        <v>2171</v>
      </c>
      <c r="B126" s="1022">
        <v>3000</v>
      </c>
      <c r="C126" s="1022">
        <v>300</v>
      </c>
      <c r="D126" s="1022">
        <v>3300</v>
      </c>
    </row>
    <row r="127" spans="1:13" s="1022" customFormat="1" ht="15" customHeight="1">
      <c r="A127" s="1020" t="s">
        <v>985</v>
      </c>
      <c r="B127" s="1020">
        <v>51200</v>
      </c>
      <c r="C127" s="1020">
        <v>21400</v>
      </c>
      <c r="D127" s="1020">
        <v>72600</v>
      </c>
    </row>
    <row r="128" spans="1:13" ht="15" customHeight="1">
      <c r="A128" s="2797" t="s">
        <v>2161</v>
      </c>
      <c r="B128" s="1022">
        <v>1300</v>
      </c>
      <c r="C128" s="1022">
        <v>300</v>
      </c>
      <c r="D128" s="1022">
        <v>1600</v>
      </c>
    </row>
    <row r="129" spans="1:13" ht="15" customHeight="1">
      <c r="A129" s="2797" t="s">
        <v>2162</v>
      </c>
      <c r="B129" s="1022">
        <v>7800</v>
      </c>
      <c r="C129" s="1022">
        <v>2900</v>
      </c>
      <c r="D129" s="1022">
        <v>10700</v>
      </c>
    </row>
    <row r="130" spans="1:13" ht="15" customHeight="1">
      <c r="A130" s="2797" t="s">
        <v>2163</v>
      </c>
      <c r="B130" s="1022">
        <v>11500</v>
      </c>
      <c r="C130" s="1022">
        <v>6000</v>
      </c>
      <c r="D130" s="1022">
        <v>17500</v>
      </c>
    </row>
    <row r="131" spans="1:13" ht="15" customHeight="1">
      <c r="A131" s="2797" t="s">
        <v>2164</v>
      </c>
      <c r="B131" s="1022">
        <v>10700</v>
      </c>
      <c r="C131" s="1022">
        <v>5300</v>
      </c>
      <c r="D131" s="1022">
        <v>16000</v>
      </c>
      <c r="M131" s="2753"/>
    </row>
    <row r="132" spans="1:13" ht="15" customHeight="1">
      <c r="A132" s="2797" t="s">
        <v>2165</v>
      </c>
      <c r="B132" s="1022">
        <v>7300</v>
      </c>
      <c r="C132" s="1022">
        <v>3300</v>
      </c>
      <c r="D132" s="1022">
        <v>10600</v>
      </c>
      <c r="M132" s="2769"/>
    </row>
    <row r="133" spans="1:13" ht="15" customHeight="1">
      <c r="A133" s="2797" t="s">
        <v>2166</v>
      </c>
      <c r="B133" s="1022">
        <v>5000</v>
      </c>
      <c r="C133" s="1022">
        <v>1800</v>
      </c>
      <c r="D133" s="1022">
        <v>6800</v>
      </c>
      <c r="M133" s="2804"/>
    </row>
    <row r="134" spans="1:13" ht="15" customHeight="1">
      <c r="A134" s="2797" t="s">
        <v>2167</v>
      </c>
      <c r="B134" s="1022">
        <v>3300</v>
      </c>
      <c r="C134" s="1022">
        <v>900</v>
      </c>
      <c r="D134" s="1022">
        <v>4200</v>
      </c>
    </row>
    <row r="135" spans="1:13" ht="15" customHeight="1">
      <c r="A135" s="2797" t="s">
        <v>2168</v>
      </c>
      <c r="B135" s="1022">
        <v>2000</v>
      </c>
      <c r="C135" s="1022">
        <v>500</v>
      </c>
      <c r="D135" s="1022">
        <v>2500</v>
      </c>
    </row>
    <row r="136" spans="1:13" ht="15" customHeight="1">
      <c r="A136" s="2797" t="s">
        <v>2169</v>
      </c>
      <c r="B136" s="1022">
        <v>1200</v>
      </c>
      <c r="C136" s="1022">
        <v>200</v>
      </c>
      <c r="D136" s="1022">
        <v>1500</v>
      </c>
    </row>
    <row r="137" spans="1:13" ht="15" customHeight="1">
      <c r="A137" s="2797" t="s">
        <v>2170</v>
      </c>
      <c r="B137" s="1022">
        <v>600</v>
      </c>
      <c r="C137" s="1022">
        <v>100</v>
      </c>
      <c r="D137" s="1022">
        <v>800</v>
      </c>
    </row>
    <row r="138" spans="1:13" ht="15" customHeight="1">
      <c r="A138" s="2797" t="s">
        <v>2171</v>
      </c>
      <c r="B138" s="1022">
        <v>400</v>
      </c>
      <c r="C138" s="1022">
        <v>0</v>
      </c>
      <c r="D138" s="1022">
        <v>400</v>
      </c>
    </row>
    <row r="139" spans="1:13" s="1022" customFormat="1" ht="15" customHeight="1">
      <c r="A139" s="1020" t="s">
        <v>986</v>
      </c>
      <c r="B139" s="1020">
        <v>699100</v>
      </c>
      <c r="C139" s="1020">
        <v>119600</v>
      </c>
      <c r="D139" s="1020">
        <v>818700</v>
      </c>
    </row>
    <row r="140" spans="1:13" ht="15" customHeight="1">
      <c r="A140" s="2797" t="s">
        <v>2161</v>
      </c>
      <c r="B140" s="1022">
        <v>3400</v>
      </c>
      <c r="C140" s="1022">
        <v>1800</v>
      </c>
      <c r="D140" s="1022">
        <v>5100</v>
      </c>
    </row>
    <row r="141" spans="1:13" ht="15" customHeight="1">
      <c r="A141" s="2797" t="s">
        <v>2162</v>
      </c>
      <c r="B141" s="1022">
        <v>81400</v>
      </c>
      <c r="C141" s="1022">
        <v>16900</v>
      </c>
      <c r="D141" s="1022">
        <v>98300</v>
      </c>
    </row>
    <row r="142" spans="1:13" ht="15" customHeight="1">
      <c r="A142" s="2797" t="s">
        <v>2163</v>
      </c>
      <c r="B142" s="1022">
        <v>176300</v>
      </c>
      <c r="C142" s="1022">
        <v>29900</v>
      </c>
      <c r="D142" s="1022">
        <v>206200</v>
      </c>
    </row>
    <row r="143" spans="1:13" ht="15" customHeight="1">
      <c r="A143" s="2797" t="s">
        <v>2164</v>
      </c>
      <c r="B143" s="1022">
        <v>151000</v>
      </c>
      <c r="C143" s="1022">
        <v>25800</v>
      </c>
      <c r="D143" s="1022">
        <v>176800</v>
      </c>
    </row>
    <row r="144" spans="1:13" ht="15" customHeight="1">
      <c r="A144" s="2797" t="s">
        <v>2165</v>
      </c>
      <c r="B144" s="1022">
        <v>105000</v>
      </c>
      <c r="C144" s="1022">
        <v>18600</v>
      </c>
      <c r="D144" s="1022">
        <v>123600</v>
      </c>
    </row>
    <row r="145" spans="1:13" ht="15" customHeight="1">
      <c r="A145" s="2797" t="s">
        <v>2166</v>
      </c>
      <c r="B145" s="1022">
        <v>75600</v>
      </c>
      <c r="C145" s="1022">
        <v>12000</v>
      </c>
      <c r="D145" s="1022">
        <v>87600</v>
      </c>
    </row>
    <row r="146" spans="1:13" ht="15" customHeight="1">
      <c r="A146" s="2797" t="s">
        <v>2167</v>
      </c>
      <c r="B146" s="1022">
        <v>45900</v>
      </c>
      <c r="C146" s="1022">
        <v>7100</v>
      </c>
      <c r="D146" s="1022">
        <v>53000</v>
      </c>
    </row>
    <row r="147" spans="1:13" ht="15" customHeight="1">
      <c r="A147" s="2797" t="s">
        <v>2168</v>
      </c>
      <c r="B147" s="1022">
        <v>31800</v>
      </c>
      <c r="C147" s="1022">
        <v>4300</v>
      </c>
      <c r="D147" s="1022">
        <v>36100</v>
      </c>
    </row>
    <row r="148" spans="1:13" ht="15" customHeight="1">
      <c r="A148" s="2797" t="s">
        <v>2169</v>
      </c>
      <c r="B148" s="1022">
        <v>18900</v>
      </c>
      <c r="C148" s="1022">
        <v>2300</v>
      </c>
      <c r="D148" s="1022">
        <v>21200</v>
      </c>
    </row>
    <row r="149" spans="1:13" ht="15" customHeight="1">
      <c r="A149" s="2797" t="s">
        <v>2170</v>
      </c>
      <c r="B149" s="1022">
        <v>7200</v>
      </c>
      <c r="C149" s="1022">
        <v>800</v>
      </c>
      <c r="D149" s="1022">
        <v>8000</v>
      </c>
    </row>
    <row r="150" spans="1:13" ht="15" customHeight="1">
      <c r="A150" s="2800" t="s">
        <v>2171</v>
      </c>
      <c r="B150" s="1022">
        <v>2600</v>
      </c>
      <c r="C150" s="1022">
        <v>200</v>
      </c>
      <c r="D150" s="1022">
        <v>2800</v>
      </c>
    </row>
    <row r="151" spans="1:13" ht="15" customHeight="1">
      <c r="A151" s="2754" t="s">
        <v>2146</v>
      </c>
    </row>
    <row r="152" spans="1:13" ht="15" customHeight="1">
      <c r="A152" s="2802"/>
      <c r="B152" s="2805"/>
      <c r="C152" s="2805"/>
      <c r="D152" s="2805"/>
      <c r="E152" s="2806"/>
      <c r="F152" s="2806"/>
      <c r="G152" s="2806"/>
      <c r="H152" s="2806"/>
      <c r="I152" s="2806"/>
      <c r="J152" s="2806"/>
      <c r="K152" s="2806"/>
    </row>
    <row r="153" spans="1:13" ht="15" customHeight="1">
      <c r="A153" s="2807"/>
    </row>
    <row r="154" spans="1:13" ht="15" customHeight="1">
      <c r="A154" s="2783" t="s">
        <v>2173</v>
      </c>
      <c r="B154" s="2783"/>
      <c r="C154" s="2783"/>
      <c r="D154" s="2783"/>
    </row>
    <row r="155" spans="1:13" ht="15" customHeight="1">
      <c r="A155" s="2783"/>
      <c r="B155" s="2783"/>
      <c r="C155" s="2783"/>
      <c r="D155" s="2783"/>
    </row>
    <row r="156" spans="1:13" ht="15" customHeight="1">
      <c r="A156" s="2757" t="s">
        <v>2160</v>
      </c>
      <c r="B156" s="2787" t="s">
        <v>961</v>
      </c>
      <c r="C156" s="2787" t="s">
        <v>962</v>
      </c>
      <c r="D156" s="2787" t="s">
        <v>234</v>
      </c>
    </row>
    <row r="157" spans="1:13" ht="15" customHeight="1">
      <c r="A157" s="2796" t="s">
        <v>992</v>
      </c>
      <c r="B157" s="1020">
        <v>287900</v>
      </c>
      <c r="C157" s="1020">
        <v>69300</v>
      </c>
      <c r="D157" s="1020">
        <v>357200</v>
      </c>
    </row>
    <row r="158" spans="1:13" ht="15" customHeight="1">
      <c r="A158" s="2797" t="s">
        <v>2161</v>
      </c>
      <c r="B158" s="1022">
        <v>3600</v>
      </c>
      <c r="C158" s="1022">
        <v>1900</v>
      </c>
      <c r="D158" s="1022">
        <v>5500</v>
      </c>
      <c r="M158" s="2753"/>
    </row>
    <row r="159" spans="1:13" ht="15" customHeight="1">
      <c r="A159" s="2797" t="s">
        <v>2162</v>
      </c>
      <c r="B159" s="1022">
        <v>40200</v>
      </c>
      <c r="C159" s="1022">
        <v>12800</v>
      </c>
      <c r="D159" s="1022">
        <v>53000</v>
      </c>
    </row>
    <row r="160" spans="1:13" ht="15" customHeight="1">
      <c r="A160" s="2797" t="s">
        <v>2163</v>
      </c>
      <c r="B160" s="1022">
        <v>66800</v>
      </c>
      <c r="C160" s="1022">
        <v>19100</v>
      </c>
      <c r="D160" s="1022">
        <v>85800</v>
      </c>
    </row>
    <row r="161" spans="1:4" ht="15" customHeight="1">
      <c r="A161" s="2797" t="s">
        <v>2164</v>
      </c>
      <c r="B161" s="1022">
        <v>56400</v>
      </c>
      <c r="C161" s="1022">
        <v>14500</v>
      </c>
      <c r="D161" s="1022">
        <v>70900</v>
      </c>
    </row>
    <row r="162" spans="1:4" ht="15" customHeight="1">
      <c r="A162" s="2797" t="s">
        <v>2165</v>
      </c>
      <c r="B162" s="1022">
        <v>43100</v>
      </c>
      <c r="C162" s="1022">
        <v>9500</v>
      </c>
      <c r="D162" s="1022">
        <v>52600</v>
      </c>
    </row>
    <row r="163" spans="1:4" ht="15" customHeight="1">
      <c r="A163" s="2797" t="s">
        <v>2166</v>
      </c>
      <c r="B163" s="1022">
        <v>32300</v>
      </c>
      <c r="C163" s="1022">
        <v>5600</v>
      </c>
      <c r="D163" s="1022">
        <v>37800</v>
      </c>
    </row>
    <row r="164" spans="1:4" ht="15" customHeight="1">
      <c r="A164" s="2797" t="s">
        <v>2167</v>
      </c>
      <c r="B164" s="1022">
        <v>20600</v>
      </c>
      <c r="C164" s="1022">
        <v>3000</v>
      </c>
      <c r="D164" s="1022">
        <v>23600</v>
      </c>
    </row>
    <row r="165" spans="1:4" ht="15" customHeight="1">
      <c r="A165" s="2797" t="s">
        <v>2168</v>
      </c>
      <c r="B165" s="1022">
        <v>13900</v>
      </c>
      <c r="C165" s="1022">
        <v>1700</v>
      </c>
      <c r="D165" s="1022">
        <v>15600</v>
      </c>
    </row>
    <row r="166" spans="1:4" ht="15" customHeight="1">
      <c r="A166" s="2797" t="s">
        <v>2169</v>
      </c>
      <c r="B166" s="1022">
        <v>7600</v>
      </c>
      <c r="C166" s="1022">
        <v>800</v>
      </c>
      <c r="D166" s="1022">
        <v>8400</v>
      </c>
    </row>
    <row r="167" spans="1:4" ht="15" customHeight="1">
      <c r="A167" s="2797" t="s">
        <v>2170</v>
      </c>
      <c r="B167" s="1022">
        <v>2500</v>
      </c>
      <c r="C167" s="1022">
        <v>300</v>
      </c>
      <c r="D167" s="1022">
        <v>2800</v>
      </c>
    </row>
    <row r="168" spans="1:4" ht="15" customHeight="1">
      <c r="A168" s="2797" t="s">
        <v>2171</v>
      </c>
      <c r="B168" s="1022">
        <v>1100</v>
      </c>
      <c r="C168" s="1022">
        <v>100</v>
      </c>
      <c r="D168" s="1022">
        <v>1200</v>
      </c>
    </row>
    <row r="169" spans="1:4" s="1022" customFormat="1" ht="15" customHeight="1">
      <c r="A169" s="1020" t="s">
        <v>985</v>
      </c>
      <c r="B169" s="1020">
        <v>35100</v>
      </c>
      <c r="C169" s="1020">
        <v>14500</v>
      </c>
      <c r="D169" s="1020">
        <v>49600</v>
      </c>
    </row>
    <row r="170" spans="1:4" ht="15" customHeight="1">
      <c r="A170" s="2797" t="s">
        <v>2161</v>
      </c>
      <c r="B170" s="1022">
        <v>1300</v>
      </c>
      <c r="C170" s="1022">
        <v>300</v>
      </c>
      <c r="D170" s="1022">
        <v>1600</v>
      </c>
    </row>
    <row r="171" spans="1:4" ht="15" customHeight="1">
      <c r="A171" s="2797" t="s">
        <v>2162</v>
      </c>
      <c r="B171" s="1022">
        <v>6500</v>
      </c>
      <c r="C171" s="1022">
        <v>2100</v>
      </c>
      <c r="D171" s="1022">
        <v>8600</v>
      </c>
    </row>
    <row r="172" spans="1:4" ht="15" customHeight="1">
      <c r="A172" s="2797" t="s">
        <v>2163</v>
      </c>
      <c r="B172" s="1022">
        <v>8500</v>
      </c>
      <c r="C172" s="1022">
        <v>4300</v>
      </c>
      <c r="D172" s="1022">
        <v>12800</v>
      </c>
    </row>
    <row r="173" spans="1:4" ht="15" customHeight="1">
      <c r="A173" s="2797" t="s">
        <v>2164</v>
      </c>
      <c r="B173" s="1022">
        <v>7400</v>
      </c>
      <c r="C173" s="1022">
        <v>3700</v>
      </c>
      <c r="D173" s="1022">
        <v>11100</v>
      </c>
    </row>
    <row r="174" spans="1:4" ht="15" customHeight="1">
      <c r="A174" s="2797" t="s">
        <v>2165</v>
      </c>
      <c r="B174" s="1022">
        <v>4700</v>
      </c>
      <c r="C174" s="1022">
        <v>2200</v>
      </c>
      <c r="D174" s="1022">
        <v>6800</v>
      </c>
    </row>
    <row r="175" spans="1:4" ht="15" customHeight="1">
      <c r="A175" s="2797" t="s">
        <v>2166</v>
      </c>
      <c r="B175" s="1022">
        <v>2800</v>
      </c>
      <c r="C175" s="1022">
        <v>1000</v>
      </c>
      <c r="D175" s="1022">
        <v>3800</v>
      </c>
    </row>
    <row r="176" spans="1:4" ht="15" customHeight="1">
      <c r="A176" s="2797" t="s">
        <v>2167</v>
      </c>
      <c r="B176" s="1022">
        <v>1600</v>
      </c>
      <c r="C176" s="1022">
        <v>500</v>
      </c>
      <c r="D176" s="1022">
        <v>2100</v>
      </c>
    </row>
    <row r="177" spans="1:13" ht="15" customHeight="1">
      <c r="A177" s="2797" t="s">
        <v>2168</v>
      </c>
      <c r="B177" s="1022">
        <v>1000</v>
      </c>
      <c r="C177" s="1022">
        <v>200</v>
      </c>
      <c r="D177" s="1022">
        <v>1200</v>
      </c>
      <c r="M177" s="2808"/>
    </row>
    <row r="178" spans="1:13" ht="15" customHeight="1">
      <c r="A178" s="2797" t="s">
        <v>2169</v>
      </c>
      <c r="B178" s="1022">
        <v>600</v>
      </c>
      <c r="C178" s="1022">
        <v>100</v>
      </c>
      <c r="D178" s="1022">
        <v>700</v>
      </c>
      <c r="E178" s="2808"/>
      <c r="F178" s="2808"/>
      <c r="G178" s="2808"/>
      <c r="H178" s="2808"/>
      <c r="I178" s="2808"/>
      <c r="J178" s="2808"/>
      <c r="K178" s="2808"/>
    </row>
    <row r="179" spans="1:13" ht="15" customHeight="1">
      <c r="A179" s="2797" t="s">
        <v>2170</v>
      </c>
      <c r="B179" s="1022">
        <v>400</v>
      </c>
      <c r="C179" s="1022">
        <v>100</v>
      </c>
      <c r="D179" s="1022">
        <v>500</v>
      </c>
    </row>
    <row r="180" spans="1:13" ht="15" customHeight="1">
      <c r="A180" s="2797" t="s">
        <v>2171</v>
      </c>
      <c r="B180" s="1022">
        <v>200</v>
      </c>
      <c r="C180" s="1022">
        <v>0</v>
      </c>
      <c r="D180" s="1022">
        <v>200</v>
      </c>
    </row>
    <row r="181" spans="1:13" s="1022" customFormat="1" ht="15" customHeight="1">
      <c r="A181" s="1020" t="s">
        <v>986</v>
      </c>
      <c r="B181" s="1020">
        <v>252800</v>
      </c>
      <c r="C181" s="1020">
        <v>54800</v>
      </c>
      <c r="D181" s="1020">
        <v>307600</v>
      </c>
    </row>
    <row r="182" spans="1:13" ht="15" customHeight="1">
      <c r="A182" s="2797" t="s">
        <v>2161</v>
      </c>
      <c r="B182" s="1022">
        <v>2300</v>
      </c>
      <c r="C182" s="1022">
        <v>1700</v>
      </c>
      <c r="D182" s="1022">
        <v>3900</v>
      </c>
    </row>
    <row r="183" spans="1:13" s="2769" customFormat="1" ht="15" customHeight="1">
      <c r="A183" s="2797" t="s">
        <v>2162</v>
      </c>
      <c r="B183" s="1022">
        <v>33700</v>
      </c>
      <c r="C183" s="1022">
        <v>10700</v>
      </c>
      <c r="D183" s="1022">
        <v>44400</v>
      </c>
    </row>
    <row r="184" spans="1:13" ht="15" customHeight="1">
      <c r="A184" s="2797" t="s">
        <v>2163</v>
      </c>
      <c r="B184" s="1022">
        <v>58300</v>
      </c>
      <c r="C184" s="1022">
        <v>14700</v>
      </c>
      <c r="D184" s="1022">
        <v>73000</v>
      </c>
    </row>
    <row r="185" spans="1:13" ht="15" customHeight="1">
      <c r="A185" s="2797" t="s">
        <v>2164</v>
      </c>
      <c r="B185" s="1022">
        <v>48900</v>
      </c>
      <c r="C185" s="1022">
        <v>10800</v>
      </c>
      <c r="D185" s="1022">
        <v>59700</v>
      </c>
    </row>
    <row r="186" spans="1:13" ht="15" customHeight="1">
      <c r="A186" s="2797" t="s">
        <v>2165</v>
      </c>
      <c r="B186" s="1022">
        <v>38500</v>
      </c>
      <c r="C186" s="1022">
        <v>7300</v>
      </c>
      <c r="D186" s="1022">
        <v>45800</v>
      </c>
    </row>
    <row r="187" spans="1:13" ht="15" customHeight="1">
      <c r="A187" s="2797" t="s">
        <v>2166</v>
      </c>
      <c r="B187" s="1022">
        <v>29500</v>
      </c>
      <c r="C187" s="1022">
        <v>4500</v>
      </c>
      <c r="D187" s="1022">
        <v>34000</v>
      </c>
    </row>
    <row r="188" spans="1:13" ht="15" customHeight="1">
      <c r="A188" s="2797" t="s">
        <v>2167</v>
      </c>
      <c r="B188" s="1022">
        <v>18900</v>
      </c>
      <c r="C188" s="1022">
        <v>2600</v>
      </c>
      <c r="D188" s="1022">
        <v>21500</v>
      </c>
    </row>
    <row r="189" spans="1:13" ht="15" customHeight="1">
      <c r="A189" s="2797" t="s">
        <v>2168</v>
      </c>
      <c r="B189" s="1022">
        <v>12900</v>
      </c>
      <c r="C189" s="1022">
        <v>1500</v>
      </c>
      <c r="D189" s="1022">
        <v>14300</v>
      </c>
    </row>
    <row r="190" spans="1:13" ht="15" customHeight="1">
      <c r="A190" s="2797" t="s">
        <v>2169</v>
      </c>
      <c r="B190" s="1022">
        <v>6900</v>
      </c>
      <c r="C190" s="1022">
        <v>700</v>
      </c>
      <c r="D190" s="1022">
        <v>7600</v>
      </c>
    </row>
    <row r="191" spans="1:13" ht="15" customHeight="1">
      <c r="A191" s="2797" t="s">
        <v>2170</v>
      </c>
      <c r="B191" s="1022">
        <v>2200</v>
      </c>
      <c r="C191" s="1022">
        <v>200</v>
      </c>
      <c r="D191" s="1022">
        <v>2400</v>
      </c>
    </row>
    <row r="192" spans="1:13" ht="15" customHeight="1">
      <c r="A192" s="2800" t="s">
        <v>2171</v>
      </c>
      <c r="B192" s="1022">
        <v>800</v>
      </c>
      <c r="C192" s="1022">
        <v>100</v>
      </c>
      <c r="D192" s="1022">
        <v>900</v>
      </c>
    </row>
    <row r="193" spans="1:13" ht="15" customHeight="1">
      <c r="A193" s="2754" t="s">
        <v>2146</v>
      </c>
    </row>
    <row r="194" spans="1:13" ht="15" customHeight="1">
      <c r="A194" s="2802"/>
      <c r="B194" s="2805"/>
      <c r="C194" s="2805"/>
      <c r="D194" s="2805"/>
      <c r="E194" s="2806"/>
      <c r="F194" s="2806"/>
      <c r="G194" s="2806"/>
      <c r="H194" s="2806"/>
      <c r="I194" s="2806"/>
      <c r="J194" s="2806"/>
      <c r="K194" s="2806"/>
    </row>
    <row r="195" spans="1:13" ht="15" customHeight="1">
      <c r="A195" s="2807"/>
    </row>
    <row r="196" spans="1:13" ht="15" customHeight="1">
      <c r="A196" s="2783" t="s">
        <v>2174</v>
      </c>
      <c r="B196" s="2783"/>
      <c r="C196" s="2783"/>
      <c r="D196" s="2783"/>
    </row>
    <row r="197" spans="1:13" ht="15" customHeight="1">
      <c r="A197" s="2783"/>
      <c r="B197" s="2783"/>
      <c r="C197" s="2783"/>
      <c r="D197" s="2783"/>
    </row>
    <row r="198" spans="1:13" ht="15" customHeight="1">
      <c r="A198" s="2757" t="s">
        <v>2160</v>
      </c>
      <c r="B198" s="2787" t="s">
        <v>961</v>
      </c>
      <c r="C198" s="2787" t="s">
        <v>962</v>
      </c>
      <c r="D198" s="2787" t="s">
        <v>234</v>
      </c>
    </row>
    <row r="199" spans="1:13" ht="15" customHeight="1">
      <c r="A199" s="2796" t="s">
        <v>992</v>
      </c>
      <c r="B199" s="1020">
        <v>188000</v>
      </c>
      <c r="C199" s="1020">
        <v>7200</v>
      </c>
      <c r="D199" s="1020">
        <v>195200</v>
      </c>
    </row>
    <row r="200" spans="1:13" ht="15" customHeight="1">
      <c r="A200" s="2797" t="s">
        <v>2161</v>
      </c>
      <c r="B200" s="1022">
        <v>1600</v>
      </c>
      <c r="C200" s="1022">
        <v>200</v>
      </c>
      <c r="D200" s="1022">
        <v>1800</v>
      </c>
    </row>
    <row r="201" spans="1:13" ht="15" customHeight="1">
      <c r="A201" s="2797" t="s">
        <v>2162</v>
      </c>
      <c r="B201" s="1022">
        <v>23900</v>
      </c>
      <c r="C201" s="1022">
        <v>1400</v>
      </c>
      <c r="D201" s="1022">
        <v>25400</v>
      </c>
    </row>
    <row r="202" spans="1:13" ht="15" customHeight="1">
      <c r="A202" s="2797" t="s">
        <v>2163</v>
      </c>
      <c r="B202" s="1022">
        <v>45900</v>
      </c>
      <c r="C202" s="1022">
        <v>1800</v>
      </c>
      <c r="D202" s="1022">
        <v>47700</v>
      </c>
    </row>
    <row r="203" spans="1:13" ht="15" customHeight="1">
      <c r="A203" s="2797" t="s">
        <v>2164</v>
      </c>
      <c r="B203" s="1022">
        <v>38000</v>
      </c>
      <c r="C203" s="1022">
        <v>1400</v>
      </c>
      <c r="D203" s="1022">
        <v>39400</v>
      </c>
    </row>
    <row r="204" spans="1:13" ht="15" customHeight="1">
      <c r="A204" s="2797" t="s">
        <v>2165</v>
      </c>
      <c r="B204" s="1022">
        <v>28800</v>
      </c>
      <c r="C204" s="1022">
        <v>1000</v>
      </c>
      <c r="D204" s="1022">
        <v>29800</v>
      </c>
    </row>
    <row r="205" spans="1:13" ht="15" customHeight="1">
      <c r="A205" s="2797" t="s">
        <v>2166</v>
      </c>
      <c r="B205" s="1022">
        <v>21600</v>
      </c>
      <c r="C205" s="1022">
        <v>600</v>
      </c>
      <c r="D205" s="1022">
        <v>22200</v>
      </c>
    </row>
    <row r="206" spans="1:13" ht="15" customHeight="1">
      <c r="A206" s="2797" t="s">
        <v>2167</v>
      </c>
      <c r="B206" s="1022">
        <v>13400</v>
      </c>
      <c r="C206" s="1022">
        <v>300</v>
      </c>
      <c r="D206" s="1022">
        <v>13700</v>
      </c>
    </row>
    <row r="207" spans="1:13" ht="15" customHeight="1">
      <c r="A207" s="2797" t="s">
        <v>2168</v>
      </c>
      <c r="B207" s="1022">
        <v>9000</v>
      </c>
      <c r="C207" s="1022">
        <v>200</v>
      </c>
      <c r="D207" s="1022">
        <v>9200</v>
      </c>
    </row>
    <row r="208" spans="1:13" ht="15" customHeight="1">
      <c r="A208" s="2797" t="s">
        <v>2169</v>
      </c>
      <c r="B208" s="1022">
        <v>4400</v>
      </c>
      <c r="C208" s="1022">
        <v>100</v>
      </c>
      <c r="D208" s="1022">
        <v>4500</v>
      </c>
      <c r="M208" s="2809"/>
    </row>
    <row r="209" spans="1:13" ht="15" customHeight="1">
      <c r="A209" s="2797" t="s">
        <v>2170</v>
      </c>
      <c r="B209" s="1022">
        <v>1100</v>
      </c>
      <c r="C209" s="1022">
        <v>0</v>
      </c>
      <c r="D209" s="1022">
        <v>1200</v>
      </c>
      <c r="M209" s="2769"/>
    </row>
    <row r="210" spans="1:13" ht="15" customHeight="1">
      <c r="A210" s="2797" t="s">
        <v>2171</v>
      </c>
      <c r="B210" s="1022">
        <v>300</v>
      </c>
      <c r="C210" s="1022">
        <v>0</v>
      </c>
      <c r="D210" s="1022">
        <v>300</v>
      </c>
      <c r="M210" s="2804"/>
    </row>
    <row r="211" spans="1:13" s="1022" customFormat="1" ht="15" customHeight="1">
      <c r="A211" s="1411" t="s">
        <v>985</v>
      </c>
      <c r="B211" s="1020">
        <v>8100</v>
      </c>
      <c r="C211" s="1020">
        <v>1600</v>
      </c>
      <c r="D211" s="1020">
        <v>9700</v>
      </c>
    </row>
    <row r="212" spans="1:13" ht="15" customHeight="1">
      <c r="A212" s="2797" t="s">
        <v>2161</v>
      </c>
      <c r="B212" s="1022">
        <v>200</v>
      </c>
      <c r="C212" s="1022">
        <v>0</v>
      </c>
      <c r="D212" s="1022">
        <v>300</v>
      </c>
    </row>
    <row r="213" spans="1:13" ht="15" customHeight="1">
      <c r="A213" s="2797" t="s">
        <v>2162</v>
      </c>
      <c r="B213" s="1022">
        <v>1400</v>
      </c>
      <c r="C213" s="1022">
        <v>400</v>
      </c>
      <c r="D213" s="1022">
        <v>1800</v>
      </c>
    </row>
    <row r="214" spans="1:13" ht="15" customHeight="1">
      <c r="A214" s="2797" t="s">
        <v>2163</v>
      </c>
      <c r="B214" s="1022">
        <v>2100</v>
      </c>
      <c r="C214" s="1022">
        <v>500</v>
      </c>
      <c r="D214" s="1022">
        <v>2600</v>
      </c>
    </row>
    <row r="215" spans="1:13" ht="15" customHeight="1">
      <c r="A215" s="2797" t="s">
        <v>2164</v>
      </c>
      <c r="B215" s="1022">
        <v>1900</v>
      </c>
      <c r="C215" s="1022">
        <v>400</v>
      </c>
      <c r="D215" s="1022">
        <v>2200</v>
      </c>
    </row>
    <row r="216" spans="1:13" ht="15" customHeight="1">
      <c r="A216" s="2797" t="s">
        <v>2165</v>
      </c>
      <c r="B216" s="1022">
        <v>1000</v>
      </c>
      <c r="C216" s="1022">
        <v>200</v>
      </c>
      <c r="D216" s="1022">
        <v>1200</v>
      </c>
    </row>
    <row r="217" spans="1:13" ht="15" customHeight="1">
      <c r="A217" s="2797" t="s">
        <v>2166</v>
      </c>
      <c r="B217" s="1022">
        <v>600</v>
      </c>
      <c r="C217" s="1022">
        <v>100</v>
      </c>
      <c r="D217" s="1022">
        <v>700</v>
      </c>
    </row>
    <row r="218" spans="1:13" ht="15" customHeight="1">
      <c r="A218" s="2797" t="s">
        <v>2167</v>
      </c>
      <c r="B218" s="1022">
        <v>400</v>
      </c>
      <c r="C218" s="1022">
        <v>0</v>
      </c>
      <c r="D218" s="1022">
        <v>500</v>
      </c>
    </row>
    <row r="219" spans="1:13" ht="15" customHeight="1">
      <c r="A219" s="2797" t="s">
        <v>2168</v>
      </c>
      <c r="B219" s="1022">
        <v>300</v>
      </c>
      <c r="C219" s="1022">
        <v>0</v>
      </c>
      <c r="D219" s="1022">
        <v>300</v>
      </c>
    </row>
    <row r="220" spans="1:13" ht="15" customHeight="1">
      <c r="A220" s="2797" t="s">
        <v>2169</v>
      </c>
      <c r="B220" s="1022">
        <v>200</v>
      </c>
      <c r="C220" s="1022">
        <v>0</v>
      </c>
      <c r="D220" s="1022">
        <v>200</v>
      </c>
    </row>
    <row r="221" spans="1:13" ht="15" customHeight="1">
      <c r="A221" s="2797" t="s">
        <v>2170</v>
      </c>
      <c r="B221" s="1022">
        <v>100</v>
      </c>
      <c r="C221" s="1022">
        <v>0</v>
      </c>
      <c r="D221" s="1022">
        <v>100</v>
      </c>
    </row>
    <row r="222" spans="1:13" ht="15" customHeight="1">
      <c r="A222" s="2797" t="s">
        <v>2171</v>
      </c>
      <c r="B222" s="1022">
        <v>0</v>
      </c>
      <c r="C222" s="1022">
        <v>0</v>
      </c>
      <c r="D222" s="1022">
        <v>0</v>
      </c>
    </row>
    <row r="223" spans="1:13" s="1022" customFormat="1" ht="15" customHeight="1">
      <c r="A223" s="1411" t="s">
        <v>986</v>
      </c>
      <c r="B223" s="1020">
        <v>179900</v>
      </c>
      <c r="C223" s="1020">
        <v>5600</v>
      </c>
      <c r="D223" s="1020">
        <v>185500</v>
      </c>
    </row>
    <row r="224" spans="1:13" ht="15" customHeight="1">
      <c r="A224" s="2797" t="s">
        <v>2161</v>
      </c>
      <c r="B224" s="1022">
        <v>1400</v>
      </c>
      <c r="C224" s="1022">
        <v>200</v>
      </c>
      <c r="D224" s="1022">
        <v>1600</v>
      </c>
    </row>
    <row r="225" spans="1:13" ht="15" customHeight="1">
      <c r="A225" s="2797" t="s">
        <v>2162</v>
      </c>
      <c r="B225" s="1022">
        <v>22500</v>
      </c>
      <c r="C225" s="1022">
        <v>1100</v>
      </c>
      <c r="D225" s="1022">
        <v>23600</v>
      </c>
      <c r="M225" s="2809"/>
    </row>
    <row r="226" spans="1:13" ht="15" customHeight="1">
      <c r="A226" s="2797" t="s">
        <v>2163</v>
      </c>
      <c r="B226" s="1022">
        <v>43800</v>
      </c>
      <c r="C226" s="1022">
        <v>1400</v>
      </c>
      <c r="D226" s="1022">
        <v>45200</v>
      </c>
      <c r="M226" s="2769"/>
    </row>
    <row r="227" spans="1:13" ht="15" customHeight="1">
      <c r="A227" s="2797" t="s">
        <v>2164</v>
      </c>
      <c r="B227" s="1022">
        <v>36100</v>
      </c>
      <c r="C227" s="1022">
        <v>1000</v>
      </c>
      <c r="D227" s="1022">
        <v>37100</v>
      </c>
    </row>
    <row r="228" spans="1:13" ht="15" customHeight="1">
      <c r="A228" s="2797" t="s">
        <v>2165</v>
      </c>
      <c r="B228" s="1022">
        <v>27900</v>
      </c>
      <c r="C228" s="1022">
        <v>800</v>
      </c>
      <c r="D228" s="1022">
        <v>28600</v>
      </c>
    </row>
    <row r="229" spans="1:13" ht="15" customHeight="1">
      <c r="A229" s="2797" t="s">
        <v>2166</v>
      </c>
      <c r="B229" s="1022">
        <v>21000</v>
      </c>
      <c r="C229" s="1022">
        <v>500</v>
      </c>
      <c r="D229" s="1022">
        <v>21600</v>
      </c>
    </row>
    <row r="230" spans="1:13" ht="15" customHeight="1">
      <c r="A230" s="2797" t="s">
        <v>2167</v>
      </c>
      <c r="B230" s="1022">
        <v>13000</v>
      </c>
      <c r="C230" s="1022">
        <v>300</v>
      </c>
      <c r="D230" s="1022">
        <v>13300</v>
      </c>
    </row>
    <row r="231" spans="1:13" ht="15" customHeight="1">
      <c r="A231" s="2797" t="s">
        <v>2168</v>
      </c>
      <c r="B231" s="1022">
        <v>8700</v>
      </c>
      <c r="C231" s="1022">
        <v>200</v>
      </c>
      <c r="D231" s="1022">
        <v>8900</v>
      </c>
    </row>
    <row r="232" spans="1:13" ht="15" customHeight="1">
      <c r="A232" s="2797" t="s">
        <v>2169</v>
      </c>
      <c r="B232" s="1022">
        <v>4300</v>
      </c>
      <c r="C232" s="1022">
        <v>100</v>
      </c>
      <c r="D232" s="1022">
        <v>4300</v>
      </c>
    </row>
    <row r="233" spans="1:13" ht="15" customHeight="1">
      <c r="A233" s="2797" t="s">
        <v>2170</v>
      </c>
      <c r="B233" s="1022">
        <v>1100</v>
      </c>
      <c r="C233" s="1022">
        <v>0</v>
      </c>
      <c r="D233" s="1022">
        <v>1100</v>
      </c>
    </row>
    <row r="234" spans="1:13" ht="15" customHeight="1">
      <c r="A234" s="2800" t="s">
        <v>2171</v>
      </c>
      <c r="B234" s="1022">
        <v>200</v>
      </c>
      <c r="C234" s="1022">
        <v>0</v>
      </c>
      <c r="D234" s="1022">
        <v>200</v>
      </c>
    </row>
    <row r="235" spans="1:13" ht="15" customHeight="1">
      <c r="A235" s="2754" t="s">
        <v>2146</v>
      </c>
    </row>
    <row r="236" spans="1:13" ht="15" customHeight="1">
      <c r="A236" s="2802"/>
    </row>
    <row r="237" spans="1:13" ht="15" customHeight="1">
      <c r="A237" s="2783" t="s">
        <v>2175</v>
      </c>
      <c r="B237" s="2783"/>
      <c r="C237" s="2783"/>
      <c r="D237" s="2783"/>
    </row>
    <row r="238" spans="1:13" ht="15" customHeight="1">
      <c r="A238" s="2783"/>
      <c r="B238" s="2783"/>
      <c r="C238" s="2783"/>
      <c r="D238" s="2783"/>
    </row>
    <row r="239" spans="1:13" ht="15" customHeight="1">
      <c r="A239" s="2788" t="s">
        <v>2160</v>
      </c>
      <c r="B239" s="2787" t="s">
        <v>961</v>
      </c>
      <c r="C239" s="2787" t="s">
        <v>962</v>
      </c>
      <c r="D239" s="2787" t="s">
        <v>234</v>
      </c>
    </row>
    <row r="240" spans="1:13" ht="15" customHeight="1">
      <c r="A240" s="2798" t="s">
        <v>992</v>
      </c>
      <c r="B240" s="1020">
        <v>1207200</v>
      </c>
      <c r="C240" s="1020">
        <v>196200</v>
      </c>
      <c r="D240" s="1020">
        <v>1403400</v>
      </c>
    </row>
    <row r="241" spans="1:4" ht="15" customHeight="1">
      <c r="A241" s="2797" t="s">
        <v>2161</v>
      </c>
      <c r="B241" s="1022">
        <v>7700</v>
      </c>
      <c r="C241" s="1022">
        <v>3000</v>
      </c>
      <c r="D241" s="1022">
        <v>10700</v>
      </c>
    </row>
    <row r="242" spans="1:4" ht="15" customHeight="1">
      <c r="A242" s="2797" t="s">
        <v>2162</v>
      </c>
      <c r="B242" s="1022">
        <v>148600</v>
      </c>
      <c r="C242" s="1022">
        <v>28900</v>
      </c>
      <c r="D242" s="1022">
        <v>177500</v>
      </c>
    </row>
    <row r="243" spans="1:4" ht="15" customHeight="1">
      <c r="A243" s="2797" t="s">
        <v>2163</v>
      </c>
      <c r="B243" s="1022">
        <v>296900</v>
      </c>
      <c r="C243" s="1022">
        <v>51700</v>
      </c>
      <c r="D243" s="1022">
        <v>348600</v>
      </c>
    </row>
    <row r="244" spans="1:4" ht="15" customHeight="1">
      <c r="A244" s="2797" t="s">
        <v>2164</v>
      </c>
      <c r="B244" s="1022">
        <v>253800</v>
      </c>
      <c r="C244" s="1022">
        <v>43700</v>
      </c>
      <c r="D244" s="1022">
        <v>297500</v>
      </c>
    </row>
    <row r="245" spans="1:4" ht="15" customHeight="1">
      <c r="A245" s="2797" t="s">
        <v>2165</v>
      </c>
      <c r="B245" s="1022">
        <v>182600</v>
      </c>
      <c r="C245" s="1022">
        <v>30200</v>
      </c>
      <c r="D245" s="1022">
        <v>212800</v>
      </c>
    </row>
    <row r="246" spans="1:4" ht="15" customHeight="1">
      <c r="A246" s="2797" t="s">
        <v>2166</v>
      </c>
      <c r="B246" s="1022">
        <v>133100</v>
      </c>
      <c r="C246" s="1022">
        <v>18500</v>
      </c>
      <c r="D246" s="1022">
        <v>151600</v>
      </c>
    </row>
    <row r="247" spans="1:4" ht="15" customHeight="1">
      <c r="A247" s="2797" t="s">
        <v>2167</v>
      </c>
      <c r="B247" s="1022">
        <v>82200</v>
      </c>
      <c r="C247" s="1022">
        <v>10300</v>
      </c>
      <c r="D247" s="1022">
        <v>92400</v>
      </c>
    </row>
    <row r="248" spans="1:4" ht="15" customHeight="1">
      <c r="A248" s="2797" t="s">
        <v>2168</v>
      </c>
      <c r="B248" s="1022">
        <v>55800</v>
      </c>
      <c r="C248" s="1022">
        <v>5900</v>
      </c>
      <c r="D248" s="1022">
        <v>61600</v>
      </c>
    </row>
    <row r="249" spans="1:4" ht="15" customHeight="1">
      <c r="A249" s="2797" t="s">
        <v>2169</v>
      </c>
      <c r="B249" s="1022">
        <v>31400</v>
      </c>
      <c r="C249" s="1022">
        <v>2800</v>
      </c>
      <c r="D249" s="1022">
        <v>34200</v>
      </c>
    </row>
    <row r="250" spans="1:4" ht="15" customHeight="1">
      <c r="A250" s="2797" t="s">
        <v>2170</v>
      </c>
      <c r="B250" s="1022">
        <v>10900</v>
      </c>
      <c r="C250" s="1022">
        <v>900</v>
      </c>
      <c r="D250" s="1022">
        <v>11700</v>
      </c>
    </row>
    <row r="251" spans="1:4" ht="15" customHeight="1">
      <c r="A251" s="2797" t="s">
        <v>2171</v>
      </c>
      <c r="B251" s="1022">
        <v>4300</v>
      </c>
      <c r="C251" s="1022">
        <v>400</v>
      </c>
      <c r="D251" s="1022">
        <v>4700</v>
      </c>
    </row>
    <row r="252" spans="1:4" s="1022" customFormat="1" ht="15" customHeight="1">
      <c r="A252" s="1020" t="s">
        <v>985</v>
      </c>
      <c r="B252" s="1020">
        <v>87700</v>
      </c>
      <c r="C252" s="1020">
        <v>28700</v>
      </c>
      <c r="D252" s="1020">
        <v>116400</v>
      </c>
    </row>
    <row r="253" spans="1:4" ht="15" customHeight="1">
      <c r="A253" s="2797" t="s">
        <v>2161</v>
      </c>
      <c r="B253" s="1022">
        <v>1800</v>
      </c>
      <c r="C253" s="1022">
        <v>100</v>
      </c>
      <c r="D253" s="1022">
        <v>1900</v>
      </c>
    </row>
    <row r="254" spans="1:4" ht="15" customHeight="1">
      <c r="A254" s="2797" t="s">
        <v>2162</v>
      </c>
      <c r="B254" s="1022">
        <v>13800</v>
      </c>
      <c r="C254" s="1022">
        <v>2900</v>
      </c>
      <c r="D254" s="1022">
        <v>16700</v>
      </c>
    </row>
    <row r="255" spans="1:4" ht="15" customHeight="1">
      <c r="A255" s="2797" t="s">
        <v>2163</v>
      </c>
      <c r="B255" s="1022">
        <v>20800</v>
      </c>
      <c r="C255" s="1022">
        <v>8400</v>
      </c>
      <c r="D255" s="1022">
        <v>29200</v>
      </c>
    </row>
    <row r="256" spans="1:4" ht="15" customHeight="1">
      <c r="A256" s="2797" t="s">
        <v>2164</v>
      </c>
      <c r="B256" s="1022">
        <v>19200</v>
      </c>
      <c r="C256" s="1022">
        <v>8000</v>
      </c>
      <c r="D256" s="1022">
        <v>27200</v>
      </c>
    </row>
    <row r="257" spans="1:4" ht="15" customHeight="1">
      <c r="A257" s="2797" t="s">
        <v>2165</v>
      </c>
      <c r="B257" s="1022">
        <v>12500</v>
      </c>
      <c r="C257" s="1022">
        <v>5000</v>
      </c>
      <c r="D257" s="1022">
        <v>17400</v>
      </c>
    </row>
    <row r="258" spans="1:4" ht="15" customHeight="1">
      <c r="A258" s="2797" t="s">
        <v>2166</v>
      </c>
      <c r="B258" s="1022">
        <v>8100</v>
      </c>
      <c r="C258" s="1022">
        <v>2400</v>
      </c>
      <c r="D258" s="1022">
        <v>10500</v>
      </c>
    </row>
    <row r="259" spans="1:4" ht="15" customHeight="1">
      <c r="A259" s="2797" t="s">
        <v>2167</v>
      </c>
      <c r="B259" s="1022">
        <v>5100</v>
      </c>
      <c r="C259" s="1022">
        <v>1100</v>
      </c>
      <c r="D259" s="1022">
        <v>6200</v>
      </c>
    </row>
    <row r="260" spans="1:4" ht="15" customHeight="1">
      <c r="A260" s="2797" t="s">
        <v>2168</v>
      </c>
      <c r="B260" s="1022">
        <v>3100</v>
      </c>
      <c r="C260" s="1022">
        <v>500</v>
      </c>
      <c r="D260" s="1022">
        <v>3600</v>
      </c>
    </row>
    <row r="261" spans="1:4" ht="15" customHeight="1">
      <c r="A261" s="2797" t="s">
        <v>2169</v>
      </c>
      <c r="B261" s="1022">
        <v>1800</v>
      </c>
      <c r="C261" s="1022">
        <v>200</v>
      </c>
      <c r="D261" s="1022">
        <v>2000</v>
      </c>
    </row>
    <row r="262" spans="1:4" ht="15" customHeight="1">
      <c r="A262" s="2797" t="s">
        <v>2170</v>
      </c>
      <c r="B262" s="1022">
        <v>900</v>
      </c>
      <c r="C262" s="1022">
        <v>100</v>
      </c>
      <c r="D262" s="1022">
        <v>1000</v>
      </c>
    </row>
    <row r="263" spans="1:4" ht="15" customHeight="1">
      <c r="A263" s="2797" t="s">
        <v>2171</v>
      </c>
      <c r="B263" s="1022">
        <v>700</v>
      </c>
      <c r="C263" s="1022">
        <v>0</v>
      </c>
      <c r="D263" s="1022">
        <v>700</v>
      </c>
    </row>
    <row r="264" spans="1:4" s="1022" customFormat="1" ht="15" customHeight="1">
      <c r="A264" s="1020" t="s">
        <v>986</v>
      </c>
      <c r="B264" s="1020">
        <v>1119600</v>
      </c>
      <c r="C264" s="1020">
        <v>167500</v>
      </c>
      <c r="D264" s="1020">
        <v>1287000</v>
      </c>
    </row>
    <row r="265" spans="1:4" ht="15" customHeight="1">
      <c r="A265" s="2797" t="s">
        <v>2161</v>
      </c>
      <c r="B265" s="1022">
        <v>5900</v>
      </c>
      <c r="C265" s="1022">
        <v>2900</v>
      </c>
      <c r="D265" s="1022">
        <v>8800</v>
      </c>
    </row>
    <row r="266" spans="1:4" ht="15" customHeight="1">
      <c r="A266" s="2797" t="s">
        <v>2162</v>
      </c>
      <c r="B266" s="1022">
        <v>134800</v>
      </c>
      <c r="C266" s="1022">
        <v>26000</v>
      </c>
      <c r="D266" s="1022">
        <v>160800</v>
      </c>
    </row>
    <row r="267" spans="1:4" ht="15" customHeight="1">
      <c r="A267" s="2797" t="s">
        <v>2163</v>
      </c>
      <c r="B267" s="1022">
        <v>276200</v>
      </c>
      <c r="C267" s="1022">
        <v>43200</v>
      </c>
      <c r="D267" s="1022">
        <v>319400</v>
      </c>
    </row>
    <row r="268" spans="1:4" ht="15" customHeight="1">
      <c r="A268" s="2797" t="s">
        <v>2164</v>
      </c>
      <c r="B268" s="1022">
        <v>234600</v>
      </c>
      <c r="C268" s="1022">
        <v>35700</v>
      </c>
      <c r="D268" s="1022">
        <v>270300</v>
      </c>
    </row>
    <row r="269" spans="1:4" ht="15" customHeight="1">
      <c r="A269" s="2797" t="s">
        <v>2165</v>
      </c>
      <c r="B269" s="1022">
        <v>170100</v>
      </c>
      <c r="C269" s="1022">
        <v>25300</v>
      </c>
      <c r="D269" s="1022">
        <v>195400</v>
      </c>
    </row>
    <row r="270" spans="1:4" ht="15" customHeight="1">
      <c r="A270" s="2797" t="s">
        <v>2166</v>
      </c>
      <c r="B270" s="1022">
        <v>125000</v>
      </c>
      <c r="C270" s="1022">
        <v>16100</v>
      </c>
      <c r="D270" s="1022">
        <v>141100</v>
      </c>
    </row>
    <row r="271" spans="1:4" ht="15" customHeight="1">
      <c r="A271" s="2797" t="s">
        <v>2167</v>
      </c>
      <c r="B271" s="1022">
        <v>77100</v>
      </c>
      <c r="C271" s="1022">
        <v>9100</v>
      </c>
      <c r="D271" s="1022">
        <v>86200</v>
      </c>
    </row>
    <row r="272" spans="1:4" ht="15" customHeight="1">
      <c r="A272" s="2797" t="s">
        <v>2168</v>
      </c>
      <c r="B272" s="1022">
        <v>52700</v>
      </c>
      <c r="C272" s="1022">
        <v>5400</v>
      </c>
      <c r="D272" s="1022">
        <v>58100</v>
      </c>
    </row>
    <row r="273" spans="1:4" ht="15" customHeight="1">
      <c r="A273" s="2797" t="s">
        <v>2169</v>
      </c>
      <c r="B273" s="1022">
        <v>29500</v>
      </c>
      <c r="C273" s="1022">
        <v>2600</v>
      </c>
      <c r="D273" s="1022">
        <v>32100</v>
      </c>
    </row>
    <row r="274" spans="1:4" ht="15" customHeight="1">
      <c r="A274" s="2797" t="s">
        <v>2170</v>
      </c>
      <c r="B274" s="1022">
        <v>10000</v>
      </c>
      <c r="C274" s="1022">
        <v>800</v>
      </c>
      <c r="D274" s="1022">
        <v>10700</v>
      </c>
    </row>
    <row r="275" spans="1:4" ht="15" customHeight="1">
      <c r="A275" s="2800" t="s">
        <v>2171</v>
      </c>
      <c r="B275" s="1022">
        <v>3600</v>
      </c>
      <c r="C275" s="1022">
        <v>300</v>
      </c>
      <c r="D275" s="1022">
        <v>4000</v>
      </c>
    </row>
    <row r="276" spans="1:4" ht="15" customHeight="1">
      <c r="A276" s="2754" t="s">
        <v>2146</v>
      </c>
    </row>
    <row r="277" spans="1:4" ht="15" customHeight="1">
      <c r="A277" s="2802"/>
    </row>
    <row r="278" spans="1:4" ht="15" customHeight="1">
      <c r="A278" s="2807"/>
    </row>
    <row r="279" spans="1:4" ht="15" customHeight="1">
      <c r="A279" s="2783" t="s">
        <v>2176</v>
      </c>
      <c r="B279" s="2783"/>
      <c r="C279" s="2783"/>
      <c r="D279" s="2783"/>
    </row>
    <row r="280" spans="1:4" ht="15" customHeight="1">
      <c r="A280" s="2783"/>
      <c r="B280" s="2783"/>
      <c r="C280" s="2783"/>
      <c r="D280" s="2783"/>
    </row>
    <row r="281" spans="1:4" ht="15" customHeight="1">
      <c r="A281" s="2788" t="s">
        <v>2160</v>
      </c>
      <c r="B281" s="2787" t="s">
        <v>961</v>
      </c>
      <c r="C281" s="2787" t="s">
        <v>962</v>
      </c>
      <c r="D281" s="2787" t="s">
        <v>234</v>
      </c>
    </row>
    <row r="282" spans="1:4" ht="15" customHeight="1">
      <c r="A282" s="2796" t="s">
        <v>992</v>
      </c>
      <c r="B282" s="1020">
        <v>740200</v>
      </c>
      <c r="C282" s="1020">
        <v>128200</v>
      </c>
      <c r="D282" s="1020">
        <v>868400</v>
      </c>
    </row>
    <row r="283" spans="1:4" ht="15" customHeight="1">
      <c r="A283" s="2797" t="s">
        <v>2161</v>
      </c>
      <c r="B283" s="1022">
        <v>3700</v>
      </c>
      <c r="C283" s="1022">
        <v>1500</v>
      </c>
      <c r="D283" s="1022">
        <v>5200</v>
      </c>
    </row>
    <row r="284" spans="1:4" ht="15" customHeight="1">
      <c r="A284" s="2797" t="s">
        <v>2162</v>
      </c>
      <c r="B284" s="1022">
        <v>86800</v>
      </c>
      <c r="C284" s="1022">
        <v>17000</v>
      </c>
      <c r="D284" s="1022">
        <v>103800</v>
      </c>
    </row>
    <row r="285" spans="1:4" ht="15" customHeight="1">
      <c r="A285" s="2797" t="s">
        <v>2163</v>
      </c>
      <c r="B285" s="1022">
        <v>185900</v>
      </c>
      <c r="C285" s="1022">
        <v>33100</v>
      </c>
      <c r="D285" s="1022">
        <v>219000</v>
      </c>
    </row>
    <row r="286" spans="1:4" ht="15" customHeight="1">
      <c r="A286" s="2797" t="s">
        <v>2164</v>
      </c>
      <c r="B286" s="1022">
        <v>160500</v>
      </c>
      <c r="C286" s="1022">
        <v>29100</v>
      </c>
      <c r="D286" s="1022">
        <v>189600</v>
      </c>
    </row>
    <row r="287" spans="1:4" ht="15" customHeight="1">
      <c r="A287" s="2797" t="s">
        <v>2165</v>
      </c>
      <c r="B287" s="1022">
        <v>111300</v>
      </c>
      <c r="C287" s="1022">
        <v>20500</v>
      </c>
      <c r="D287" s="1022">
        <v>131800</v>
      </c>
    </row>
    <row r="288" spans="1:4" ht="15" customHeight="1">
      <c r="A288" s="2797" t="s">
        <v>2166</v>
      </c>
      <c r="B288" s="1022">
        <v>79900</v>
      </c>
      <c r="C288" s="1022">
        <v>12700</v>
      </c>
      <c r="D288" s="1022">
        <v>92600</v>
      </c>
    </row>
    <row r="289" spans="1:4" ht="15" customHeight="1">
      <c r="A289" s="2797" t="s">
        <v>2167</v>
      </c>
      <c r="B289" s="1022">
        <v>48600</v>
      </c>
      <c r="C289" s="1022">
        <v>7200</v>
      </c>
      <c r="D289" s="1022">
        <v>55800</v>
      </c>
    </row>
    <row r="290" spans="1:4" ht="15" customHeight="1">
      <c r="A290" s="2797" t="s">
        <v>2168</v>
      </c>
      <c r="B290" s="1022">
        <v>33300</v>
      </c>
      <c r="C290" s="1022">
        <v>4200</v>
      </c>
      <c r="D290" s="1022">
        <v>37500</v>
      </c>
    </row>
    <row r="291" spans="1:4" ht="15" customHeight="1">
      <c r="A291" s="2797" t="s">
        <v>2169</v>
      </c>
      <c r="B291" s="1022">
        <v>19700</v>
      </c>
      <c r="C291" s="1022">
        <v>2100</v>
      </c>
      <c r="D291" s="1022">
        <v>21800</v>
      </c>
    </row>
    <row r="292" spans="1:4" ht="15" customHeight="1">
      <c r="A292" s="2797" t="s">
        <v>2170</v>
      </c>
      <c r="B292" s="1022">
        <v>7500</v>
      </c>
      <c r="C292" s="1022">
        <v>700</v>
      </c>
      <c r="D292" s="1022">
        <v>8100</v>
      </c>
    </row>
    <row r="293" spans="1:4" ht="15" customHeight="1">
      <c r="A293" s="2797" t="s">
        <v>2171</v>
      </c>
      <c r="B293" s="1022">
        <v>3000</v>
      </c>
      <c r="C293" s="1022">
        <v>300</v>
      </c>
      <c r="D293" s="1022">
        <v>3300</v>
      </c>
    </row>
    <row r="294" spans="1:4" s="1022" customFormat="1" ht="15" customHeight="1">
      <c r="A294" s="1020" t="s">
        <v>985</v>
      </c>
      <c r="B294" s="1020">
        <v>47800</v>
      </c>
      <c r="C294" s="1020">
        <v>17600</v>
      </c>
      <c r="D294" s="1020">
        <v>65300</v>
      </c>
    </row>
    <row r="295" spans="1:4" ht="15" customHeight="1">
      <c r="A295" s="2797" t="s">
        <v>2161</v>
      </c>
      <c r="B295" s="1022">
        <v>800</v>
      </c>
      <c r="C295" s="1022">
        <v>100</v>
      </c>
      <c r="D295" s="1022">
        <v>900</v>
      </c>
    </row>
    <row r="296" spans="1:4" ht="15" customHeight="1">
      <c r="A296" s="2797" t="s">
        <v>2162</v>
      </c>
      <c r="B296" s="1022">
        <v>6900</v>
      </c>
      <c r="C296" s="1022">
        <v>1900</v>
      </c>
      <c r="D296" s="1022">
        <v>8800</v>
      </c>
    </row>
    <row r="297" spans="1:4" ht="15" customHeight="1">
      <c r="A297" s="2797" t="s">
        <v>2163</v>
      </c>
      <c r="B297" s="1022">
        <v>10900</v>
      </c>
      <c r="C297" s="1022">
        <v>5100</v>
      </c>
      <c r="D297" s="1022">
        <v>15900</v>
      </c>
    </row>
    <row r="298" spans="1:4" ht="15" customHeight="1">
      <c r="A298" s="2797" t="s">
        <v>2164</v>
      </c>
      <c r="B298" s="1022">
        <v>10200</v>
      </c>
      <c r="C298" s="1022">
        <v>4700</v>
      </c>
      <c r="D298" s="1022">
        <v>15000</v>
      </c>
    </row>
    <row r="299" spans="1:4" ht="15" customHeight="1">
      <c r="A299" s="2797" t="s">
        <v>2165</v>
      </c>
      <c r="B299" s="1022">
        <v>7000</v>
      </c>
      <c r="C299" s="1022">
        <v>3000</v>
      </c>
      <c r="D299" s="1022">
        <v>10000</v>
      </c>
    </row>
    <row r="300" spans="1:4" ht="15" customHeight="1">
      <c r="A300" s="2797" t="s">
        <v>2166</v>
      </c>
      <c r="B300" s="1022">
        <v>4800</v>
      </c>
      <c r="C300" s="1022">
        <v>1500</v>
      </c>
      <c r="D300" s="1022">
        <v>6300</v>
      </c>
    </row>
    <row r="301" spans="1:4" ht="15" customHeight="1">
      <c r="A301" s="2797" t="s">
        <v>2167</v>
      </c>
      <c r="B301" s="1022">
        <v>3100</v>
      </c>
      <c r="C301" s="1022">
        <v>800</v>
      </c>
      <c r="D301" s="1022">
        <v>3900</v>
      </c>
    </row>
    <row r="302" spans="1:4" ht="15" customHeight="1">
      <c r="A302" s="2797" t="s">
        <v>2168</v>
      </c>
      <c r="B302" s="1022">
        <v>1900</v>
      </c>
      <c r="C302" s="1022">
        <v>300</v>
      </c>
      <c r="D302" s="1022">
        <v>2200</v>
      </c>
    </row>
    <row r="303" spans="1:4" ht="15" customHeight="1">
      <c r="A303" s="2797" t="s">
        <v>2169</v>
      </c>
      <c r="B303" s="1022">
        <v>1100</v>
      </c>
      <c r="C303" s="1022">
        <v>100</v>
      </c>
      <c r="D303" s="1022">
        <v>1300</v>
      </c>
    </row>
    <row r="304" spans="1:4" ht="15" customHeight="1">
      <c r="A304" s="2797" t="s">
        <v>2170</v>
      </c>
      <c r="B304" s="1022">
        <v>600</v>
      </c>
      <c r="C304" s="1022">
        <v>100</v>
      </c>
      <c r="D304" s="1022">
        <v>600</v>
      </c>
    </row>
    <row r="305" spans="1:4" ht="15" customHeight="1">
      <c r="A305" s="2797" t="s">
        <v>2171</v>
      </c>
      <c r="B305" s="1022">
        <v>400</v>
      </c>
      <c r="C305" s="1022">
        <v>0</v>
      </c>
      <c r="D305" s="1022">
        <v>400</v>
      </c>
    </row>
    <row r="306" spans="1:4" s="1022" customFormat="1" ht="15" customHeight="1">
      <c r="A306" s="1020" t="s">
        <v>986</v>
      </c>
      <c r="B306" s="1020">
        <v>692400</v>
      </c>
      <c r="C306" s="1020">
        <v>110700</v>
      </c>
      <c r="D306" s="1020">
        <v>803100</v>
      </c>
    </row>
    <row r="307" spans="1:4" ht="15" customHeight="1">
      <c r="A307" s="2797" t="s">
        <v>2161</v>
      </c>
      <c r="B307" s="1022">
        <v>2900</v>
      </c>
      <c r="C307" s="1022">
        <v>1400</v>
      </c>
      <c r="D307" s="1022">
        <v>4300</v>
      </c>
    </row>
    <row r="308" spans="1:4" ht="15" customHeight="1">
      <c r="A308" s="2797" t="s">
        <v>2162</v>
      </c>
      <c r="B308" s="1022">
        <v>79900</v>
      </c>
      <c r="C308" s="1022">
        <v>15100</v>
      </c>
      <c r="D308" s="1022">
        <v>95000</v>
      </c>
    </row>
    <row r="309" spans="1:4" ht="15" customHeight="1">
      <c r="A309" s="2797" t="s">
        <v>2163</v>
      </c>
      <c r="B309" s="1022">
        <v>175100</v>
      </c>
      <c r="C309" s="1022">
        <v>28000</v>
      </c>
      <c r="D309" s="1022">
        <v>203100</v>
      </c>
    </row>
    <row r="310" spans="1:4" ht="15" customHeight="1">
      <c r="A310" s="2797" t="s">
        <v>2164</v>
      </c>
      <c r="B310" s="1022">
        <v>150200</v>
      </c>
      <c r="C310" s="1022">
        <v>24400</v>
      </c>
      <c r="D310" s="1022">
        <v>174600</v>
      </c>
    </row>
    <row r="311" spans="1:4" ht="15" customHeight="1">
      <c r="A311" s="2797" t="s">
        <v>2165</v>
      </c>
      <c r="B311" s="1022">
        <v>104300</v>
      </c>
      <c r="C311" s="1022">
        <v>17500</v>
      </c>
      <c r="D311" s="1022">
        <v>121800</v>
      </c>
    </row>
    <row r="312" spans="1:4" ht="15" customHeight="1">
      <c r="A312" s="2797" t="s">
        <v>2166</v>
      </c>
      <c r="B312" s="1022">
        <v>75000</v>
      </c>
      <c r="C312" s="1022">
        <v>11200</v>
      </c>
      <c r="D312" s="1022">
        <v>86200</v>
      </c>
    </row>
    <row r="313" spans="1:4" ht="15" customHeight="1">
      <c r="A313" s="2797" t="s">
        <v>2167</v>
      </c>
      <c r="B313" s="1022">
        <v>45500</v>
      </c>
      <c r="C313" s="1022">
        <v>6400</v>
      </c>
      <c r="D313" s="1022">
        <v>52000</v>
      </c>
    </row>
    <row r="314" spans="1:4" ht="15" customHeight="1">
      <c r="A314" s="2797" t="s">
        <v>2168</v>
      </c>
      <c r="B314" s="1022">
        <v>31400</v>
      </c>
      <c r="C314" s="1022">
        <v>3900</v>
      </c>
      <c r="D314" s="1022">
        <v>35300</v>
      </c>
    </row>
    <row r="315" spans="1:4" ht="15" customHeight="1">
      <c r="A315" s="2797" t="s">
        <v>2169</v>
      </c>
      <c r="B315" s="1022">
        <v>18600</v>
      </c>
      <c r="C315" s="1022">
        <v>1900</v>
      </c>
      <c r="D315" s="1022">
        <v>20500</v>
      </c>
    </row>
    <row r="316" spans="1:4" ht="15" customHeight="1">
      <c r="A316" s="2797" t="s">
        <v>2170</v>
      </c>
      <c r="B316" s="1022">
        <v>6900</v>
      </c>
      <c r="C316" s="1022">
        <v>600</v>
      </c>
      <c r="D316" s="1022">
        <v>7500</v>
      </c>
    </row>
    <row r="317" spans="1:4" ht="15" customHeight="1">
      <c r="A317" s="2800" t="s">
        <v>2171</v>
      </c>
      <c r="B317" s="1022">
        <v>2600</v>
      </c>
      <c r="C317" s="1022">
        <v>200</v>
      </c>
      <c r="D317" s="1022">
        <v>2800</v>
      </c>
    </row>
    <row r="318" spans="1:4">
      <c r="A318" s="2754" t="s">
        <v>2146</v>
      </c>
    </row>
    <row r="319" spans="1:4">
      <c r="A319" s="2802"/>
    </row>
    <row r="320" spans="1:4" ht="15" customHeight="1">
      <c r="A320" s="2783" t="s">
        <v>2177</v>
      </c>
      <c r="B320" s="2783"/>
      <c r="C320" s="2783"/>
      <c r="D320" s="2783"/>
    </row>
    <row r="321" spans="1:4" ht="15" customHeight="1">
      <c r="A321" s="2783"/>
      <c r="B321" s="2783"/>
      <c r="C321" s="2783"/>
      <c r="D321" s="2783"/>
    </row>
    <row r="322" spans="1:4" ht="15" customHeight="1">
      <c r="A322" s="2788" t="s">
        <v>2160</v>
      </c>
      <c r="B322" s="2787" t="s">
        <v>961</v>
      </c>
      <c r="C322" s="2787" t="s">
        <v>962</v>
      </c>
      <c r="D322" s="2787" t="s">
        <v>234</v>
      </c>
    </row>
    <row r="323" spans="1:4" ht="15" customHeight="1">
      <c r="A323" s="2796" t="s">
        <v>992</v>
      </c>
      <c r="B323" s="1020">
        <v>279900</v>
      </c>
      <c r="C323" s="1020">
        <v>61600</v>
      </c>
      <c r="D323" s="1020">
        <v>341500</v>
      </c>
    </row>
    <row r="324" spans="1:4" ht="15" customHeight="1">
      <c r="A324" s="2797" t="s">
        <v>2161</v>
      </c>
      <c r="B324" s="1022">
        <v>2600</v>
      </c>
      <c r="C324" s="1022">
        <v>1400</v>
      </c>
      <c r="D324" s="1022">
        <v>4000</v>
      </c>
    </row>
    <row r="325" spans="1:4" ht="15" customHeight="1">
      <c r="A325" s="2797" t="s">
        <v>2162</v>
      </c>
      <c r="B325" s="1022">
        <v>38100</v>
      </c>
      <c r="C325" s="1022">
        <v>10700</v>
      </c>
      <c r="D325" s="1022">
        <v>48900</v>
      </c>
    </row>
    <row r="326" spans="1:4" ht="15" customHeight="1">
      <c r="A326" s="2797" t="s">
        <v>2163</v>
      </c>
      <c r="B326" s="1022">
        <v>65300</v>
      </c>
      <c r="C326" s="1022">
        <v>16900</v>
      </c>
      <c r="D326" s="1022">
        <v>82200</v>
      </c>
    </row>
    <row r="327" spans="1:4" ht="15" customHeight="1">
      <c r="A327" s="2797" t="s">
        <v>2164</v>
      </c>
      <c r="B327" s="1022">
        <v>55400</v>
      </c>
      <c r="C327" s="1022">
        <v>13300</v>
      </c>
      <c r="D327" s="1022">
        <v>68700</v>
      </c>
    </row>
    <row r="328" spans="1:4" ht="15" customHeight="1">
      <c r="A328" s="2797" t="s">
        <v>2165</v>
      </c>
      <c r="B328" s="1022">
        <v>42500</v>
      </c>
      <c r="C328" s="1022">
        <v>8900</v>
      </c>
      <c r="D328" s="1022">
        <v>51400</v>
      </c>
    </row>
    <row r="329" spans="1:4" ht="15" customHeight="1">
      <c r="A329" s="2797" t="s">
        <v>2166</v>
      </c>
      <c r="B329" s="1022">
        <v>31700</v>
      </c>
      <c r="C329" s="1022">
        <v>5200</v>
      </c>
      <c r="D329" s="1022">
        <v>36900</v>
      </c>
    </row>
    <row r="330" spans="1:4" ht="15" customHeight="1">
      <c r="A330" s="2797" t="s">
        <v>2167</v>
      </c>
      <c r="B330" s="1022">
        <v>20200</v>
      </c>
      <c r="C330" s="1022">
        <v>2700</v>
      </c>
      <c r="D330" s="1022">
        <v>23000</v>
      </c>
    </row>
    <row r="331" spans="1:4" ht="15" customHeight="1">
      <c r="A331" s="2797" t="s">
        <v>2168</v>
      </c>
      <c r="B331" s="1022">
        <v>13500</v>
      </c>
      <c r="C331" s="1022">
        <v>1500</v>
      </c>
      <c r="D331" s="1022">
        <v>15000</v>
      </c>
    </row>
    <row r="332" spans="1:4" ht="15" customHeight="1">
      <c r="A332" s="2797" t="s">
        <v>2169</v>
      </c>
      <c r="B332" s="1022">
        <v>7200</v>
      </c>
      <c r="C332" s="1022">
        <v>700</v>
      </c>
      <c r="D332" s="1022">
        <v>7900</v>
      </c>
    </row>
    <row r="333" spans="1:4" ht="15" customHeight="1">
      <c r="A333" s="2797" t="s">
        <v>2170</v>
      </c>
      <c r="B333" s="1022">
        <v>2300</v>
      </c>
      <c r="C333" s="1022">
        <v>200</v>
      </c>
      <c r="D333" s="1022">
        <v>2500</v>
      </c>
    </row>
    <row r="334" spans="1:4" ht="15" customHeight="1">
      <c r="A334" s="2797" t="s">
        <v>2171</v>
      </c>
      <c r="B334" s="1022">
        <v>1100</v>
      </c>
      <c r="C334" s="1022">
        <v>100</v>
      </c>
      <c r="D334" s="1022">
        <v>1200</v>
      </c>
    </row>
    <row r="335" spans="1:4" ht="15" customHeight="1">
      <c r="A335" s="2798" t="s">
        <v>985</v>
      </c>
      <c r="B335" s="1020">
        <v>32200</v>
      </c>
      <c r="C335" s="1020">
        <v>10000</v>
      </c>
      <c r="D335" s="1020">
        <v>42200</v>
      </c>
    </row>
    <row r="336" spans="1:4" ht="15" customHeight="1">
      <c r="A336" s="2797" t="s">
        <v>2161</v>
      </c>
      <c r="B336" s="1022">
        <v>800</v>
      </c>
      <c r="C336" s="1022">
        <v>100</v>
      </c>
      <c r="D336" s="1022">
        <v>900</v>
      </c>
    </row>
    <row r="337" spans="1:4" ht="15" customHeight="1">
      <c r="A337" s="2797" t="s">
        <v>2162</v>
      </c>
      <c r="B337" s="1022">
        <v>5600</v>
      </c>
      <c r="C337" s="1022">
        <v>800</v>
      </c>
      <c r="D337" s="1022">
        <v>6500</v>
      </c>
    </row>
    <row r="338" spans="1:4" ht="15" customHeight="1">
      <c r="A338" s="2797" t="s">
        <v>2163</v>
      </c>
      <c r="B338" s="1022">
        <v>7900</v>
      </c>
      <c r="C338" s="1022">
        <v>3000</v>
      </c>
      <c r="D338" s="1022">
        <v>10900</v>
      </c>
    </row>
    <row r="339" spans="1:4" ht="15" customHeight="1">
      <c r="A339" s="2797" t="s">
        <v>2164</v>
      </c>
      <c r="B339" s="1022">
        <v>7100</v>
      </c>
      <c r="C339" s="1022">
        <v>3000</v>
      </c>
      <c r="D339" s="1022">
        <v>10100</v>
      </c>
    </row>
    <row r="340" spans="1:4" ht="15" customHeight="1">
      <c r="A340" s="2797" t="s">
        <v>2165</v>
      </c>
      <c r="B340" s="1022">
        <v>4500</v>
      </c>
      <c r="C340" s="1022">
        <v>1800</v>
      </c>
      <c r="D340" s="1022">
        <v>6300</v>
      </c>
    </row>
    <row r="341" spans="1:4" ht="15" customHeight="1">
      <c r="A341" s="2797" t="s">
        <v>2166</v>
      </c>
      <c r="B341" s="1022">
        <v>2700</v>
      </c>
      <c r="C341" s="1022">
        <v>800</v>
      </c>
      <c r="D341" s="1022">
        <v>3500</v>
      </c>
    </row>
    <row r="342" spans="1:4" ht="15" customHeight="1">
      <c r="A342" s="2797" t="s">
        <v>2167</v>
      </c>
      <c r="B342" s="1022">
        <v>1600</v>
      </c>
      <c r="C342" s="1022">
        <v>300</v>
      </c>
      <c r="D342" s="1022">
        <v>1900</v>
      </c>
    </row>
    <row r="343" spans="1:4" ht="15" customHeight="1">
      <c r="A343" s="2797" t="s">
        <v>2168</v>
      </c>
      <c r="B343" s="1022">
        <v>900</v>
      </c>
      <c r="C343" s="1022">
        <v>100</v>
      </c>
      <c r="D343" s="1022">
        <v>1100</v>
      </c>
    </row>
    <row r="344" spans="1:4" ht="15" customHeight="1">
      <c r="A344" s="2797" t="s">
        <v>2169</v>
      </c>
      <c r="B344" s="1022">
        <v>600</v>
      </c>
      <c r="C344" s="1022">
        <v>0</v>
      </c>
      <c r="D344" s="1022">
        <v>600</v>
      </c>
    </row>
    <row r="345" spans="1:4" ht="15" customHeight="1">
      <c r="A345" s="2797" t="s">
        <v>2170</v>
      </c>
      <c r="B345" s="1022">
        <v>300</v>
      </c>
      <c r="C345" s="1022">
        <v>0</v>
      </c>
      <c r="D345" s="1022">
        <v>300</v>
      </c>
    </row>
    <row r="346" spans="1:4" ht="15" customHeight="1">
      <c r="A346" s="2797" t="s">
        <v>2171</v>
      </c>
      <c r="B346" s="1022">
        <v>200</v>
      </c>
      <c r="C346" s="1022">
        <v>0</v>
      </c>
      <c r="D346" s="1022">
        <v>200</v>
      </c>
    </row>
    <row r="347" spans="1:4" ht="15" customHeight="1">
      <c r="A347" s="2798" t="s">
        <v>986</v>
      </c>
      <c r="B347" s="1020">
        <v>247700</v>
      </c>
      <c r="C347" s="1020">
        <v>51600</v>
      </c>
      <c r="D347" s="1020">
        <v>299300</v>
      </c>
    </row>
    <row r="348" spans="1:4" ht="15" customHeight="1">
      <c r="A348" s="2797" t="s">
        <v>2161</v>
      </c>
      <c r="B348" s="1022">
        <v>1800</v>
      </c>
      <c r="C348" s="1022">
        <v>1400</v>
      </c>
      <c r="D348" s="1022">
        <v>3100</v>
      </c>
    </row>
    <row r="349" spans="1:4" ht="15" customHeight="1">
      <c r="A349" s="2797" t="s">
        <v>2162</v>
      </c>
      <c r="B349" s="1022">
        <v>32500</v>
      </c>
      <c r="C349" s="1022">
        <v>9900</v>
      </c>
      <c r="D349" s="1022">
        <v>42400</v>
      </c>
    </row>
    <row r="350" spans="1:4" ht="15" customHeight="1">
      <c r="A350" s="2797" t="s">
        <v>2163</v>
      </c>
      <c r="B350" s="1022">
        <v>57400</v>
      </c>
      <c r="C350" s="1022">
        <v>13900</v>
      </c>
      <c r="D350" s="1022">
        <v>71300</v>
      </c>
    </row>
    <row r="351" spans="1:4" ht="15" customHeight="1">
      <c r="A351" s="2797" t="s">
        <v>2164</v>
      </c>
      <c r="B351" s="1022">
        <v>48300</v>
      </c>
      <c r="C351" s="1022">
        <v>10400</v>
      </c>
      <c r="D351" s="1022">
        <v>58700</v>
      </c>
    </row>
    <row r="352" spans="1:4" ht="15" customHeight="1">
      <c r="A352" s="2797" t="s">
        <v>2165</v>
      </c>
      <c r="B352" s="1022">
        <v>38000</v>
      </c>
      <c r="C352" s="1022">
        <v>7100</v>
      </c>
      <c r="D352" s="1022">
        <v>45100</v>
      </c>
    </row>
    <row r="353" spans="1:4" ht="15" customHeight="1">
      <c r="A353" s="2797" t="s">
        <v>2166</v>
      </c>
      <c r="B353" s="1022">
        <v>29000</v>
      </c>
      <c r="C353" s="1022">
        <v>4300</v>
      </c>
      <c r="D353" s="1022">
        <v>33400</v>
      </c>
    </row>
    <row r="354" spans="1:4" ht="15" customHeight="1">
      <c r="A354" s="2797" t="s">
        <v>2167</v>
      </c>
      <c r="B354" s="1022">
        <v>18700</v>
      </c>
      <c r="C354" s="1022">
        <v>2400</v>
      </c>
      <c r="D354" s="1022">
        <v>21100</v>
      </c>
    </row>
    <row r="355" spans="1:4" ht="15" customHeight="1">
      <c r="A355" s="2797" t="s">
        <v>2168</v>
      </c>
      <c r="B355" s="1022">
        <v>12600</v>
      </c>
      <c r="C355" s="1022">
        <v>1300</v>
      </c>
      <c r="D355" s="1022">
        <v>13900</v>
      </c>
    </row>
    <row r="356" spans="1:4" ht="15" customHeight="1">
      <c r="A356" s="2797" t="s">
        <v>2169</v>
      </c>
      <c r="B356" s="1022">
        <v>6700</v>
      </c>
      <c r="C356" s="1022">
        <v>600</v>
      </c>
      <c r="D356" s="1022">
        <v>7300</v>
      </c>
    </row>
    <row r="357" spans="1:4" ht="15" customHeight="1">
      <c r="A357" s="2797" t="s">
        <v>2170</v>
      </c>
      <c r="B357" s="1022">
        <v>2000</v>
      </c>
      <c r="C357" s="1022">
        <v>100</v>
      </c>
      <c r="D357" s="1022">
        <v>2100</v>
      </c>
    </row>
    <row r="358" spans="1:4" ht="15" customHeight="1">
      <c r="A358" s="2800" t="s">
        <v>2171</v>
      </c>
      <c r="B358" s="1022">
        <v>800</v>
      </c>
      <c r="C358" s="1022">
        <v>100</v>
      </c>
      <c r="D358" s="1022">
        <v>900</v>
      </c>
    </row>
    <row r="359" spans="1:4">
      <c r="A359" s="2754" t="s">
        <v>2146</v>
      </c>
    </row>
    <row r="360" spans="1:4">
      <c r="A360" s="2802"/>
    </row>
    <row r="361" spans="1:4" ht="15" customHeight="1">
      <c r="A361" s="2783" t="s">
        <v>2178</v>
      </c>
      <c r="B361" s="2783"/>
      <c r="C361" s="2783"/>
      <c r="D361" s="2783"/>
    </row>
    <row r="362" spans="1:4" ht="15" customHeight="1">
      <c r="A362" s="2783"/>
      <c r="B362" s="2783"/>
      <c r="C362" s="2783"/>
      <c r="D362" s="2783"/>
    </row>
    <row r="363" spans="1:4" ht="15" customHeight="1">
      <c r="A363" s="2788" t="s">
        <v>2160</v>
      </c>
      <c r="B363" s="2787" t="s">
        <v>961</v>
      </c>
      <c r="C363" s="2787" t="s">
        <v>962</v>
      </c>
      <c r="D363" s="2787" t="s">
        <v>234</v>
      </c>
    </row>
    <row r="364" spans="1:4" ht="15" customHeight="1">
      <c r="A364" s="2796" t="s">
        <v>992</v>
      </c>
      <c r="B364" s="1020">
        <v>187100</v>
      </c>
      <c r="C364" s="1020">
        <v>6400</v>
      </c>
      <c r="D364" s="1020">
        <v>193500</v>
      </c>
    </row>
    <row r="365" spans="1:4" ht="15" customHeight="1">
      <c r="A365" s="2797" t="s">
        <v>2161</v>
      </c>
      <c r="B365" s="1022">
        <v>1400</v>
      </c>
      <c r="C365" s="1022">
        <v>200</v>
      </c>
      <c r="D365" s="1022">
        <v>1600</v>
      </c>
    </row>
    <row r="366" spans="1:4" ht="15" customHeight="1">
      <c r="A366" s="2797" t="s">
        <v>2162</v>
      </c>
      <c r="B366" s="1022">
        <v>23700</v>
      </c>
      <c r="C366" s="1022">
        <v>1200</v>
      </c>
      <c r="D366" s="1022">
        <v>24900</v>
      </c>
    </row>
    <row r="367" spans="1:4" ht="15" customHeight="1">
      <c r="A367" s="2797" t="s">
        <v>2163</v>
      </c>
      <c r="B367" s="1022">
        <v>45700</v>
      </c>
      <c r="C367" s="1022">
        <v>1700</v>
      </c>
      <c r="D367" s="1022">
        <v>47400</v>
      </c>
    </row>
    <row r="368" spans="1:4" ht="15" customHeight="1">
      <c r="A368" s="2797" t="s">
        <v>2164</v>
      </c>
      <c r="B368" s="1022">
        <v>37900</v>
      </c>
      <c r="C368" s="1022">
        <v>1300</v>
      </c>
      <c r="D368" s="1022">
        <v>39200</v>
      </c>
    </row>
    <row r="369" spans="1:4" ht="15" customHeight="1">
      <c r="A369" s="2797" t="s">
        <v>2165</v>
      </c>
      <c r="B369" s="1022">
        <v>28800</v>
      </c>
      <c r="C369" s="1022">
        <v>900</v>
      </c>
      <c r="D369" s="1022">
        <v>29700</v>
      </c>
    </row>
    <row r="370" spans="1:4" ht="15" customHeight="1">
      <c r="A370" s="2797" t="s">
        <v>2166</v>
      </c>
      <c r="B370" s="1022">
        <v>21500</v>
      </c>
      <c r="C370" s="1022">
        <v>600</v>
      </c>
      <c r="D370" s="1022">
        <v>22100</v>
      </c>
    </row>
    <row r="371" spans="1:4" ht="15" customHeight="1">
      <c r="A371" s="2797" t="s">
        <v>2167</v>
      </c>
      <c r="B371" s="1022">
        <v>13300</v>
      </c>
      <c r="C371" s="1022">
        <v>300</v>
      </c>
      <c r="D371" s="1022">
        <v>13600</v>
      </c>
    </row>
    <row r="372" spans="1:4" ht="15" customHeight="1">
      <c r="A372" s="2797" t="s">
        <v>2168</v>
      </c>
      <c r="B372" s="1022">
        <v>8900</v>
      </c>
      <c r="C372" s="1022">
        <v>200</v>
      </c>
      <c r="D372" s="1022">
        <v>9100</v>
      </c>
    </row>
    <row r="373" spans="1:4" ht="15" customHeight="1">
      <c r="A373" s="2797" t="s">
        <v>2169</v>
      </c>
      <c r="B373" s="1022">
        <v>4400</v>
      </c>
      <c r="C373" s="1022">
        <v>100</v>
      </c>
      <c r="D373" s="1022">
        <v>4500</v>
      </c>
    </row>
    <row r="374" spans="1:4" ht="15" customHeight="1">
      <c r="A374" s="2797" t="s">
        <v>2170</v>
      </c>
      <c r="B374" s="1022">
        <v>1100</v>
      </c>
      <c r="C374" s="1022">
        <v>0</v>
      </c>
      <c r="D374" s="1022">
        <v>1100</v>
      </c>
    </row>
    <row r="375" spans="1:4" ht="15" customHeight="1">
      <c r="A375" s="2797" t="s">
        <v>2171</v>
      </c>
      <c r="B375" s="1022">
        <v>300</v>
      </c>
      <c r="C375" s="1022">
        <v>0</v>
      </c>
      <c r="D375" s="1022">
        <v>300</v>
      </c>
    </row>
    <row r="376" spans="1:4" ht="15" customHeight="1">
      <c r="A376" s="2798" t="s">
        <v>985</v>
      </c>
      <c r="B376" s="1020">
        <v>7700</v>
      </c>
      <c r="C376" s="1020">
        <v>1200</v>
      </c>
      <c r="D376" s="1020">
        <v>8800</v>
      </c>
    </row>
    <row r="377" spans="1:4" ht="15" customHeight="1">
      <c r="A377" s="2797" t="s">
        <v>2161</v>
      </c>
      <c r="B377" s="1022">
        <v>100</v>
      </c>
      <c r="C377" s="1022">
        <v>0</v>
      </c>
      <c r="D377" s="1022">
        <v>100</v>
      </c>
    </row>
    <row r="378" spans="1:4" ht="15" customHeight="1">
      <c r="A378" s="2797" t="s">
        <v>2162</v>
      </c>
      <c r="B378" s="1022">
        <v>1300</v>
      </c>
      <c r="C378" s="1022">
        <v>200</v>
      </c>
      <c r="D378" s="1022">
        <v>1500</v>
      </c>
    </row>
    <row r="379" spans="1:4" ht="15" customHeight="1">
      <c r="A379" s="2797" t="s">
        <v>2163</v>
      </c>
      <c r="B379" s="1022">
        <v>2000</v>
      </c>
      <c r="C379" s="1022">
        <v>400</v>
      </c>
      <c r="D379" s="1022">
        <v>2400</v>
      </c>
    </row>
    <row r="380" spans="1:4" ht="15" customHeight="1">
      <c r="A380" s="2797" t="s">
        <v>2164</v>
      </c>
      <c r="B380" s="1022">
        <v>1900</v>
      </c>
      <c r="C380" s="1022">
        <v>300</v>
      </c>
      <c r="D380" s="1022">
        <v>2200</v>
      </c>
    </row>
    <row r="381" spans="1:4" ht="15" customHeight="1">
      <c r="A381" s="2797" t="s">
        <v>2165</v>
      </c>
      <c r="B381" s="1022">
        <v>1000</v>
      </c>
      <c r="C381" s="1022">
        <v>200</v>
      </c>
      <c r="D381" s="1022">
        <v>1100</v>
      </c>
    </row>
    <row r="382" spans="1:4" ht="15" customHeight="1">
      <c r="A382" s="2797" t="s">
        <v>2166</v>
      </c>
      <c r="B382" s="1022">
        <v>600</v>
      </c>
      <c r="C382" s="1022">
        <v>100</v>
      </c>
      <c r="D382" s="1022">
        <v>600</v>
      </c>
    </row>
    <row r="383" spans="1:4" ht="15" customHeight="1">
      <c r="A383" s="2797" t="s">
        <v>2167</v>
      </c>
      <c r="B383" s="1022">
        <v>400</v>
      </c>
      <c r="C383" s="1022">
        <v>0</v>
      </c>
      <c r="D383" s="1022">
        <v>400</v>
      </c>
    </row>
    <row r="384" spans="1:4" ht="15" customHeight="1">
      <c r="A384" s="2797" t="s">
        <v>2168</v>
      </c>
      <c r="B384" s="1022">
        <v>300</v>
      </c>
      <c r="C384" s="1022">
        <v>0</v>
      </c>
      <c r="D384" s="1022">
        <v>300</v>
      </c>
    </row>
    <row r="385" spans="1:4" ht="15" customHeight="1">
      <c r="A385" s="2797" t="s">
        <v>2169</v>
      </c>
      <c r="B385" s="1022">
        <v>100</v>
      </c>
      <c r="C385" s="1022">
        <v>0</v>
      </c>
      <c r="D385" s="1022">
        <v>100</v>
      </c>
    </row>
    <row r="386" spans="1:4" ht="15" customHeight="1">
      <c r="A386" s="2797" t="s">
        <v>2170</v>
      </c>
      <c r="B386" s="1022">
        <v>100</v>
      </c>
      <c r="C386" s="1022">
        <v>0</v>
      </c>
      <c r="D386" s="1022">
        <v>100</v>
      </c>
    </row>
    <row r="387" spans="1:4" ht="15" customHeight="1">
      <c r="A387" s="2797" t="s">
        <v>2171</v>
      </c>
      <c r="B387" s="1022">
        <v>0</v>
      </c>
      <c r="C387" s="1022">
        <v>0</v>
      </c>
      <c r="D387" s="1022">
        <v>0</v>
      </c>
    </row>
    <row r="388" spans="1:4" ht="15" customHeight="1">
      <c r="A388" s="2798" t="s">
        <v>986</v>
      </c>
      <c r="B388" s="1020">
        <v>179400</v>
      </c>
      <c r="C388" s="1020">
        <v>5200</v>
      </c>
      <c r="D388" s="1020">
        <v>184600</v>
      </c>
    </row>
    <row r="389" spans="1:4" ht="15" customHeight="1">
      <c r="A389" s="2797" t="s">
        <v>2161</v>
      </c>
      <c r="B389" s="1022">
        <v>1300</v>
      </c>
      <c r="C389" s="1022">
        <v>100</v>
      </c>
      <c r="D389" s="1022">
        <v>1500</v>
      </c>
    </row>
    <row r="390" spans="1:4" ht="15" customHeight="1">
      <c r="A390" s="2797" t="s">
        <v>2162</v>
      </c>
      <c r="B390" s="1022">
        <v>22400</v>
      </c>
      <c r="C390" s="1022">
        <v>1000</v>
      </c>
      <c r="D390" s="1022">
        <v>23400</v>
      </c>
    </row>
    <row r="391" spans="1:4" ht="15" customHeight="1">
      <c r="A391" s="2797" t="s">
        <v>2163</v>
      </c>
      <c r="B391" s="1022">
        <v>43700</v>
      </c>
      <c r="C391" s="1022">
        <v>1300</v>
      </c>
      <c r="D391" s="1022">
        <v>45000</v>
      </c>
    </row>
    <row r="392" spans="1:4" ht="15" customHeight="1">
      <c r="A392" s="2797" t="s">
        <v>2164</v>
      </c>
      <c r="B392" s="1022">
        <v>36000</v>
      </c>
      <c r="C392" s="1022">
        <v>1000</v>
      </c>
      <c r="D392" s="1022">
        <v>37000</v>
      </c>
    </row>
    <row r="393" spans="1:4" ht="15" customHeight="1">
      <c r="A393" s="2797" t="s">
        <v>2165</v>
      </c>
      <c r="B393" s="1022">
        <v>27800</v>
      </c>
      <c r="C393" s="1022">
        <v>700</v>
      </c>
      <c r="D393" s="1022">
        <v>28500</v>
      </c>
    </row>
    <row r="394" spans="1:4" ht="15" customHeight="1">
      <c r="A394" s="2797" t="s">
        <v>2166</v>
      </c>
      <c r="B394" s="1022">
        <v>21000</v>
      </c>
      <c r="C394" s="1022">
        <v>500</v>
      </c>
      <c r="D394" s="1022">
        <v>21500</v>
      </c>
    </row>
    <row r="395" spans="1:4" ht="15" customHeight="1">
      <c r="A395" s="2797" t="s">
        <v>2167</v>
      </c>
      <c r="B395" s="1022">
        <v>12900</v>
      </c>
      <c r="C395" s="1022">
        <v>300</v>
      </c>
      <c r="D395" s="1022">
        <v>13200</v>
      </c>
    </row>
    <row r="396" spans="1:4" ht="15" customHeight="1">
      <c r="A396" s="2797" t="s">
        <v>2168</v>
      </c>
      <c r="B396" s="1022">
        <v>8700</v>
      </c>
      <c r="C396" s="1022">
        <v>200</v>
      </c>
      <c r="D396" s="1022">
        <v>8800</v>
      </c>
    </row>
    <row r="397" spans="1:4" ht="15" customHeight="1">
      <c r="A397" s="2797" t="s">
        <v>2169</v>
      </c>
      <c r="B397" s="1022">
        <v>4200</v>
      </c>
      <c r="C397" s="1022">
        <v>100</v>
      </c>
      <c r="D397" s="1022">
        <v>4300</v>
      </c>
    </row>
    <row r="398" spans="1:4" ht="15" customHeight="1">
      <c r="A398" s="2797" t="s">
        <v>2170</v>
      </c>
      <c r="B398" s="1022">
        <v>1100</v>
      </c>
      <c r="C398" s="1022">
        <v>0</v>
      </c>
      <c r="D398" s="1022">
        <v>1100</v>
      </c>
    </row>
    <row r="399" spans="1:4" ht="15" customHeight="1">
      <c r="A399" s="2800" t="s">
        <v>2171</v>
      </c>
      <c r="B399" s="1022">
        <v>200</v>
      </c>
      <c r="C399" s="1022">
        <v>0</v>
      </c>
      <c r="D399" s="1022">
        <v>200</v>
      </c>
    </row>
    <row r="400" spans="1:4">
      <c r="A400" s="2754" t="s">
        <v>2146</v>
      </c>
    </row>
    <row r="401" spans="1:11">
      <c r="A401" s="2802"/>
    </row>
    <row r="402" spans="1:11" ht="15" customHeight="1">
      <c r="A402" s="2783" t="s">
        <v>2179</v>
      </c>
      <c r="B402" s="2783"/>
      <c r="C402" s="2783"/>
      <c r="D402" s="2783"/>
    </row>
    <row r="403" spans="1:11" s="2785" customFormat="1" ht="15" customHeight="1">
      <c r="A403" s="2783"/>
      <c r="B403" s="2783"/>
      <c r="C403" s="2783"/>
      <c r="D403" s="2783"/>
    </row>
    <row r="404" spans="1:11" ht="15" customHeight="1">
      <c r="A404" s="2786" t="s">
        <v>260</v>
      </c>
      <c r="B404" s="2784"/>
      <c r="C404" s="2784"/>
      <c r="D404" s="2784"/>
      <c r="E404" s="2784"/>
      <c r="F404" s="2784"/>
      <c r="G404" s="2784"/>
      <c r="H404" s="2784"/>
      <c r="I404" s="2784"/>
      <c r="J404" s="2784"/>
      <c r="K404" s="2784"/>
    </row>
    <row r="405" spans="1:11" ht="15" customHeight="1">
      <c r="A405" s="2788" t="s">
        <v>2160</v>
      </c>
      <c r="B405" s="2787" t="s">
        <v>961</v>
      </c>
      <c r="C405" s="2787" t="s">
        <v>962</v>
      </c>
      <c r="D405" s="2787" t="s">
        <v>234</v>
      </c>
      <c r="E405" s="2785"/>
      <c r="F405" s="2785"/>
      <c r="G405" s="2785"/>
      <c r="H405" s="2785"/>
      <c r="I405" s="2785"/>
      <c r="J405" s="2785"/>
      <c r="K405" s="2785"/>
    </row>
    <row r="406" spans="1:11" ht="15" customHeight="1">
      <c r="A406" s="2796" t="s">
        <v>992</v>
      </c>
      <c r="B406" s="2810">
        <v>99.999999999999986</v>
      </c>
      <c r="C406" s="2810">
        <v>100.00000000000003</v>
      </c>
      <c r="D406" s="2810">
        <v>99.999999999999972</v>
      </c>
    </row>
    <row r="407" spans="1:11" ht="15" customHeight="1">
      <c r="A407" s="2797" t="s">
        <v>2161</v>
      </c>
      <c r="B407" s="2811">
        <v>0.63818364328502597</v>
      </c>
      <c r="C407" s="2811">
        <v>1.5377915939608733</v>
      </c>
      <c r="D407" s="2811">
        <v>0.76394117811467555</v>
      </c>
    </row>
    <row r="408" spans="1:11" ht="15" customHeight="1">
      <c r="A408" s="2797" t="s">
        <v>2162</v>
      </c>
      <c r="B408" s="2811">
        <v>12.312516061344873</v>
      </c>
      <c r="C408" s="2811">
        <v>14.732881012085814</v>
      </c>
      <c r="D408" s="2811">
        <v>12.650862481432199</v>
      </c>
    </row>
    <row r="409" spans="1:11" ht="15" customHeight="1">
      <c r="A409" s="2797" t="s">
        <v>2163</v>
      </c>
      <c r="B409" s="2811">
        <v>24.597284354774295</v>
      </c>
      <c r="C409" s="2811">
        <v>26.335929655984238</v>
      </c>
      <c r="D409" s="2811">
        <v>24.840332170057668</v>
      </c>
    </row>
    <row r="410" spans="1:11" ht="15" customHeight="1">
      <c r="A410" s="2797" t="s">
        <v>2164</v>
      </c>
      <c r="B410" s="2811">
        <v>21.022286098109664</v>
      </c>
      <c r="C410" s="2811">
        <v>22.282909419482117</v>
      </c>
      <c r="D410" s="2811">
        <v>21.198510509116108</v>
      </c>
    </row>
    <row r="411" spans="1:11" ht="15" customHeight="1">
      <c r="A411" s="2797" t="s">
        <v>2165</v>
      </c>
      <c r="B411" s="2811">
        <v>15.123117908524829</v>
      </c>
      <c r="C411" s="2811">
        <v>15.418345372794631</v>
      </c>
      <c r="D411" s="2811">
        <v>15.164388195312187</v>
      </c>
    </row>
    <row r="412" spans="1:11" ht="15" customHeight="1">
      <c r="A412" s="2797" t="s">
        <v>2166</v>
      </c>
      <c r="B412" s="2811">
        <v>11.026091040407273</v>
      </c>
      <c r="C412" s="2811">
        <v>9.4203502442774631</v>
      </c>
      <c r="D412" s="2811">
        <v>10.80162214376738</v>
      </c>
    </row>
    <row r="413" spans="1:11" ht="15" customHeight="1">
      <c r="A413" s="2797" t="s">
        <v>2167</v>
      </c>
      <c r="B413" s="2811">
        <v>6.8067164935543936</v>
      </c>
      <c r="C413" s="2811">
        <v>5.2258077278010626</v>
      </c>
      <c r="D413" s="2811">
        <v>6.5857189034126424</v>
      </c>
    </row>
    <row r="414" spans="1:11" ht="15" customHeight="1">
      <c r="A414" s="2797" t="s">
        <v>2168</v>
      </c>
      <c r="B414" s="2811">
        <v>4.6197116217630558</v>
      </c>
      <c r="C414" s="2811">
        <v>2.9860723842901828</v>
      </c>
      <c r="D414" s="2811">
        <v>4.3913427604704953</v>
      </c>
    </row>
    <row r="415" spans="1:11" ht="15" customHeight="1">
      <c r="A415" s="2797" t="s">
        <v>2169</v>
      </c>
      <c r="B415" s="2811">
        <v>2.597054370114662</v>
      </c>
      <c r="C415" s="2811">
        <v>1.426904847181317</v>
      </c>
      <c r="D415" s="2811">
        <v>2.4334774260962875</v>
      </c>
    </row>
    <row r="416" spans="1:11" ht="15" customHeight="1">
      <c r="A416" s="2797" t="s">
        <v>2170</v>
      </c>
      <c r="B416" s="2811">
        <v>0.90144793856015015</v>
      </c>
      <c r="C416" s="2811">
        <v>0.43429119155325002</v>
      </c>
      <c r="D416" s="2811">
        <v>0.83614340135759413</v>
      </c>
    </row>
    <row r="417" spans="1:4" ht="15" customHeight="1">
      <c r="A417" s="2797" t="s">
        <v>2171</v>
      </c>
      <c r="B417" s="2811">
        <v>0.35559046956176443</v>
      </c>
      <c r="C417" s="2811">
        <v>0.19871655058906965</v>
      </c>
      <c r="D417" s="2811">
        <v>0.33366083086276094</v>
      </c>
    </row>
    <row r="418" spans="1:4" ht="15" customHeight="1">
      <c r="A418" s="2798" t="s">
        <v>985</v>
      </c>
      <c r="B418" s="2810">
        <v>100.00000000000001</v>
      </c>
      <c r="C418" s="2810">
        <v>100</v>
      </c>
      <c r="D418" s="2810">
        <v>100.00000000000001</v>
      </c>
    </row>
    <row r="419" spans="1:4" ht="15" customHeight="1">
      <c r="A419" s="2797" t="s">
        <v>2161</v>
      </c>
      <c r="B419" s="2811">
        <v>2.003942009519835</v>
      </c>
      <c r="C419" s="2811">
        <v>0.44569735948542355</v>
      </c>
      <c r="D419" s="2811">
        <v>1.6195505873688711</v>
      </c>
    </row>
    <row r="420" spans="1:4" ht="15" customHeight="1">
      <c r="A420" s="2797" t="s">
        <v>2162</v>
      </c>
      <c r="B420" s="2811">
        <v>15.796826907491948</v>
      </c>
      <c r="C420" s="2811">
        <v>10.093263275181991</v>
      </c>
      <c r="D420" s="2811">
        <v>14.389858537086358</v>
      </c>
    </row>
    <row r="421" spans="1:4" ht="15" customHeight="1">
      <c r="A421" s="2797" t="s">
        <v>2163</v>
      </c>
      <c r="B421" s="2811">
        <v>23.696039402260965</v>
      </c>
      <c r="C421" s="2811">
        <v>29.340850351398196</v>
      </c>
      <c r="D421" s="2811">
        <v>25.088514523843624</v>
      </c>
    </row>
    <row r="422" spans="1:4" ht="15" customHeight="1">
      <c r="A422" s="2797" t="s">
        <v>2164</v>
      </c>
      <c r="B422" s="2811">
        <v>21.929351285217638</v>
      </c>
      <c r="C422" s="2811">
        <v>27.768234138727454</v>
      </c>
      <c r="D422" s="2811">
        <v>23.369700516504235</v>
      </c>
    </row>
    <row r="423" spans="1:4" ht="15" customHeight="1">
      <c r="A423" s="2797" t="s">
        <v>2165</v>
      </c>
      <c r="B423" s="2811">
        <v>14.200562721892105</v>
      </c>
      <c r="C423" s="2811">
        <v>17.297015261866449</v>
      </c>
      <c r="D423" s="2811">
        <v>14.964402851513226</v>
      </c>
    </row>
    <row r="424" spans="1:4" ht="15" customHeight="1">
      <c r="A424" s="2797" t="s">
        <v>2166</v>
      </c>
      <c r="B424" s="2811">
        <v>9.1964306506517204</v>
      </c>
      <c r="C424" s="2811">
        <v>8.4208625898279053</v>
      </c>
      <c r="D424" s="2811">
        <v>9.0051117137515693</v>
      </c>
    </row>
    <row r="425" spans="1:4" ht="15" customHeight="1">
      <c r="A425" s="2797" t="s">
        <v>2167</v>
      </c>
      <c r="B425" s="2811">
        <v>5.7750929046317143</v>
      </c>
      <c r="C425" s="2811">
        <v>3.8856047188587226</v>
      </c>
      <c r="D425" s="2811">
        <v>5.3089895550385133</v>
      </c>
    </row>
    <row r="426" spans="1:4" ht="15" customHeight="1">
      <c r="A426" s="2797" t="s">
        <v>2168</v>
      </c>
      <c r="B426" s="2811">
        <v>3.5196159558254316</v>
      </c>
      <c r="C426" s="2811">
        <v>1.6759056897165607</v>
      </c>
      <c r="D426" s="2811">
        <v>3.0648052101519134</v>
      </c>
    </row>
    <row r="427" spans="1:4" ht="15" customHeight="1">
      <c r="A427" s="2797" t="s">
        <v>2169</v>
      </c>
      <c r="B427" s="2811">
        <v>2.0939023669631185</v>
      </c>
      <c r="C427" s="2811">
        <v>0.63117137754626218</v>
      </c>
      <c r="D427" s="2811">
        <v>1.7330724772318653</v>
      </c>
    </row>
    <row r="428" spans="1:4" ht="15" customHeight="1">
      <c r="A428" s="2797" t="s">
        <v>2170</v>
      </c>
      <c r="B428" s="2811">
        <v>1.0460325931885011</v>
      </c>
      <c r="C428" s="2811">
        <v>0.27256905388811054</v>
      </c>
      <c r="D428" s="2811">
        <v>0.85523280456286443</v>
      </c>
    </row>
    <row r="429" spans="1:4" ht="15" customHeight="1">
      <c r="A429" s="2797" t="s">
        <v>2171</v>
      </c>
      <c r="B429" s="2811">
        <v>0.74220320235703152</v>
      </c>
      <c r="C429" s="2811">
        <v>0.16882618350293033</v>
      </c>
      <c r="D429" s="2811">
        <v>0.60076122294696854</v>
      </c>
    </row>
    <row r="430" spans="1:4" ht="15" customHeight="1">
      <c r="A430" s="2798" t="s">
        <v>986</v>
      </c>
      <c r="B430" s="2810">
        <v>99.999999999999986</v>
      </c>
      <c r="C430" s="2810">
        <v>100.00000000000001</v>
      </c>
      <c r="D430" s="2810">
        <v>99.999999999999986</v>
      </c>
    </row>
    <row r="431" spans="1:4" ht="15" customHeight="1">
      <c r="A431" s="2797" t="s">
        <v>2161</v>
      </c>
      <c r="B431" s="2811">
        <v>0.53122919388798129</v>
      </c>
      <c r="C431" s="2811">
        <v>1.7250058752216426</v>
      </c>
      <c r="D431" s="2811">
        <v>0.6865700448653157</v>
      </c>
    </row>
    <row r="432" spans="1:4" ht="15" customHeight="1">
      <c r="A432" s="2797" t="s">
        <v>2162</v>
      </c>
      <c r="B432" s="2811">
        <v>12.039654801775812</v>
      </c>
      <c r="C432" s="2811">
        <v>15.528236094567657</v>
      </c>
      <c r="D432" s="2811">
        <v>12.493608372154215</v>
      </c>
    </row>
    <row r="433" spans="1:11" ht="15" customHeight="1">
      <c r="A433" s="2797" t="s">
        <v>2163</v>
      </c>
      <c r="B433" s="2811">
        <v>24.667862108534404</v>
      </c>
      <c r="C433" s="2811">
        <v>25.82080554812028</v>
      </c>
      <c r="D433" s="2811">
        <v>24.817889511343044</v>
      </c>
    </row>
    <row r="434" spans="1:11" ht="15" customHeight="1">
      <c r="A434" s="2797" t="s">
        <v>2164</v>
      </c>
      <c r="B434" s="2811">
        <v>20.951252553631498</v>
      </c>
      <c r="C434" s="2811">
        <v>21.342577447773923</v>
      </c>
      <c r="D434" s="2811">
        <v>21.002173921936993</v>
      </c>
    </row>
    <row r="435" spans="1:11" ht="15" customHeight="1">
      <c r="A435" s="2797" t="s">
        <v>2165</v>
      </c>
      <c r="B435" s="2811">
        <v>15.195364496548091</v>
      </c>
      <c r="C435" s="2811">
        <v>15.096290899924201</v>
      </c>
      <c r="D435" s="2811">
        <v>15.182472489986409</v>
      </c>
    </row>
    <row r="436" spans="1:11" ht="15" customHeight="1">
      <c r="A436" s="2797" t="s">
        <v>2166</v>
      </c>
      <c r="B436" s="2811">
        <v>11.169374306618833</v>
      </c>
      <c r="C436" s="2811">
        <v>9.5916892706634638</v>
      </c>
      <c r="D436" s="2811">
        <v>10.964077168643483</v>
      </c>
    </row>
    <row r="437" spans="1:11" ht="15" customHeight="1">
      <c r="A437" s="2797" t="s">
        <v>2167</v>
      </c>
      <c r="B437" s="2811">
        <v>6.8875043808308307</v>
      </c>
      <c r="C437" s="2811">
        <v>5.4555545162576236</v>
      </c>
      <c r="D437" s="2811">
        <v>6.7011711126427009</v>
      </c>
    </row>
    <row r="438" spans="1:11" ht="15" customHeight="1">
      <c r="A438" s="2797" t="s">
        <v>2168</v>
      </c>
      <c r="B438" s="2811">
        <v>4.7058616532351705</v>
      </c>
      <c r="C438" s="2811">
        <v>3.2106701418034915</v>
      </c>
      <c r="D438" s="2811">
        <v>4.51129903076846</v>
      </c>
    </row>
    <row r="439" spans="1:11" ht="15" customHeight="1">
      <c r="A439" s="2797" t="s">
        <v>2169</v>
      </c>
      <c r="B439" s="2811">
        <v>2.6364569077747109</v>
      </c>
      <c r="C439" s="2811">
        <v>1.5633149342324764</v>
      </c>
      <c r="D439" s="2811">
        <v>2.4968137148759268</v>
      </c>
    </row>
    <row r="440" spans="1:11" ht="15" customHeight="1">
      <c r="A440" s="2797" t="s">
        <v>2170</v>
      </c>
      <c r="B440" s="2811">
        <v>0.89012531187204202</v>
      </c>
      <c r="C440" s="2811">
        <v>0.46201470918675969</v>
      </c>
      <c r="D440" s="2811">
        <v>0.83441718289497446</v>
      </c>
    </row>
    <row r="441" spans="1:11" ht="15" customHeight="1">
      <c r="A441" s="2800" t="s">
        <v>2171</v>
      </c>
      <c r="B441" s="2812">
        <v>0.32531428529060363</v>
      </c>
      <c r="C441" s="2812">
        <v>0.20384056224850303</v>
      </c>
      <c r="D441" s="2812">
        <v>0.30950744988847134</v>
      </c>
    </row>
    <row r="442" spans="1:11" ht="15" customHeight="1">
      <c r="A442" s="2754" t="s">
        <v>2146</v>
      </c>
    </row>
    <row r="443" spans="1:11" ht="15" customHeight="1">
      <c r="A443" s="2802"/>
    </row>
    <row r="444" spans="1:11" ht="15" customHeight="1">
      <c r="A444" s="2802"/>
    </row>
    <row r="445" spans="1:11" ht="15" customHeight="1">
      <c r="A445" s="2783" t="s">
        <v>2180</v>
      </c>
      <c r="B445" s="2783"/>
      <c r="C445" s="2783"/>
      <c r="D445" s="2783"/>
      <c r="E445" s="2748"/>
      <c r="F445" s="2748"/>
      <c r="G445" s="2748"/>
      <c r="H445" s="2748"/>
      <c r="I445" s="2748"/>
      <c r="J445" s="2748"/>
      <c r="K445" s="2748"/>
    </row>
    <row r="446" spans="1:11" s="2785" customFormat="1" ht="15" customHeight="1">
      <c r="A446" s="2783"/>
      <c r="B446" s="2783"/>
      <c r="C446" s="2783"/>
      <c r="D446" s="2783"/>
    </row>
    <row r="447" spans="1:11" ht="15" customHeight="1">
      <c r="A447" s="2786" t="s">
        <v>260</v>
      </c>
      <c r="B447" s="2784"/>
      <c r="C447" s="2784"/>
      <c r="D447" s="2784"/>
    </row>
    <row r="448" spans="1:11" ht="15" customHeight="1">
      <c r="A448" s="2788" t="s">
        <v>2160</v>
      </c>
      <c r="B448" s="2787" t="s">
        <v>961</v>
      </c>
      <c r="C448" s="2787" t="s">
        <v>962</v>
      </c>
      <c r="D448" s="2787" t="s">
        <v>234</v>
      </c>
    </row>
    <row r="449" spans="1:4" ht="15" customHeight="1">
      <c r="A449" s="2796" t="s">
        <v>992</v>
      </c>
      <c r="B449" s="2810">
        <v>99.999999999999986</v>
      </c>
      <c r="C449" s="2810">
        <v>100</v>
      </c>
      <c r="D449" s="2810">
        <v>99.999999999999986</v>
      </c>
    </row>
    <row r="450" spans="1:4" ht="15" customHeight="1">
      <c r="A450" s="2797" t="s">
        <v>2161</v>
      </c>
      <c r="B450" s="2811">
        <v>0.50126157443502861</v>
      </c>
      <c r="C450" s="2811">
        <v>1.1345277334962434</v>
      </c>
      <c r="D450" s="2811">
        <v>0.59477229013100363</v>
      </c>
    </row>
    <row r="451" spans="1:4" ht="15" customHeight="1">
      <c r="A451" s="2797" t="s">
        <v>2162</v>
      </c>
      <c r="B451" s="2811">
        <v>11.725568403651335</v>
      </c>
      <c r="C451" s="2811">
        <v>13.239203586984777</v>
      </c>
      <c r="D451" s="2811">
        <v>11.949078072170408</v>
      </c>
    </row>
    <row r="452" spans="1:4" ht="15" customHeight="1">
      <c r="A452" s="2797" t="s">
        <v>2163</v>
      </c>
      <c r="B452" s="2811">
        <v>25.118495201380746</v>
      </c>
      <c r="C452" s="2811">
        <v>25.822548661051187</v>
      </c>
      <c r="D452" s="2811">
        <v>25.222458664389112</v>
      </c>
    </row>
    <row r="453" spans="1:4" ht="15" customHeight="1">
      <c r="A453" s="2797" t="s">
        <v>2164</v>
      </c>
      <c r="B453" s="2811">
        <v>21.679392984365695</v>
      </c>
      <c r="C453" s="2811">
        <v>22.688189195361034</v>
      </c>
      <c r="D453" s="2811">
        <v>21.828356029890514</v>
      </c>
    </row>
    <row r="454" spans="1:4" ht="15" customHeight="1">
      <c r="A454" s="2797" t="s">
        <v>2165</v>
      </c>
      <c r="B454" s="2811">
        <v>15.038881015452404</v>
      </c>
      <c r="C454" s="2811">
        <v>15.960938557309312</v>
      </c>
      <c r="D454" s="2811">
        <v>15.175035868223521</v>
      </c>
    </row>
    <row r="455" spans="1:4" ht="15" customHeight="1">
      <c r="A455" s="2797" t="s">
        <v>2166</v>
      </c>
      <c r="B455" s="2811">
        <v>10.789906125427803</v>
      </c>
      <c r="C455" s="2811">
        <v>9.9090511666864938</v>
      </c>
      <c r="D455" s="2811">
        <v>10.659835417499314</v>
      </c>
    </row>
    <row r="456" spans="1:4" ht="15" customHeight="1">
      <c r="A456" s="2797" t="s">
        <v>2167</v>
      </c>
      <c r="B456" s="2811">
        <v>6.5678109091460097</v>
      </c>
      <c r="C456" s="2811">
        <v>5.6221576496154722</v>
      </c>
      <c r="D456" s="2811">
        <v>6.4281718145352649</v>
      </c>
    </row>
    <row r="457" spans="1:4" ht="15" customHeight="1">
      <c r="A457" s="2797" t="s">
        <v>2168</v>
      </c>
      <c r="B457" s="2811">
        <v>4.5001928064422572</v>
      </c>
      <c r="C457" s="2811">
        <v>3.282736780294532</v>
      </c>
      <c r="D457" s="2811">
        <v>4.3204181845009533</v>
      </c>
    </row>
    <row r="458" spans="1:4" ht="15" customHeight="1">
      <c r="A458" s="2797" t="s">
        <v>2169</v>
      </c>
      <c r="B458" s="2811">
        <v>2.6652561516530766</v>
      </c>
      <c r="C458" s="2811">
        <v>1.6033265848496534</v>
      </c>
      <c r="D458" s="2811">
        <v>2.5084472137529139</v>
      </c>
    </row>
    <row r="459" spans="1:4" ht="15" customHeight="1">
      <c r="A459" s="2797" t="s">
        <v>2170</v>
      </c>
      <c r="B459" s="2811">
        <v>1.0099334025950135</v>
      </c>
      <c r="C459" s="2811">
        <v>0.52178524657303638</v>
      </c>
      <c r="D459" s="2811">
        <v>0.93785141497869251</v>
      </c>
    </row>
    <row r="460" spans="1:4" ht="15" customHeight="1">
      <c r="A460" s="2797" t="s">
        <v>2171</v>
      </c>
      <c r="B460" s="2811">
        <v>0.40330142545062275</v>
      </c>
      <c r="C460" s="2811">
        <v>0.21553483777826285</v>
      </c>
      <c r="D460" s="2811">
        <v>0.37557502992829994</v>
      </c>
    </row>
    <row r="461" spans="1:4" ht="15" customHeight="1">
      <c r="A461" s="2798" t="s">
        <v>985</v>
      </c>
      <c r="B461" s="2810">
        <v>99.999999999999986</v>
      </c>
      <c r="C461" s="2810">
        <v>100</v>
      </c>
      <c r="D461" s="2810">
        <v>100</v>
      </c>
    </row>
    <row r="462" spans="1:4" ht="15" customHeight="1">
      <c r="A462" s="2797" t="s">
        <v>2161</v>
      </c>
      <c r="B462" s="2811">
        <v>1.7427823623378795</v>
      </c>
      <c r="C462" s="2811">
        <v>0.38353149486771587</v>
      </c>
      <c r="D462" s="2811">
        <v>1.3774414367033698</v>
      </c>
    </row>
    <row r="463" spans="1:4" ht="15" customHeight="1">
      <c r="A463" s="2797" t="s">
        <v>2162</v>
      </c>
      <c r="B463" s="2811">
        <v>14.466391839726706</v>
      </c>
      <c r="C463" s="2811">
        <v>10.765652764619439</v>
      </c>
      <c r="D463" s="2811">
        <v>13.471703168497173</v>
      </c>
    </row>
    <row r="464" spans="1:4" ht="15" customHeight="1">
      <c r="A464" s="2797" t="s">
        <v>2163</v>
      </c>
      <c r="B464" s="2811">
        <v>22.727718844597529</v>
      </c>
      <c r="C464" s="2811">
        <v>28.969967611483643</v>
      </c>
      <c r="D464" s="2811">
        <v>24.405517253348677</v>
      </c>
    </row>
    <row r="465" spans="1:4" ht="15" customHeight="1">
      <c r="A465" s="2797" t="s">
        <v>2164</v>
      </c>
      <c r="B465" s="2811">
        <v>21.448367044771288</v>
      </c>
      <c r="C465" s="2811">
        <v>26.908077827375692</v>
      </c>
      <c r="D465" s="2811">
        <v>22.915834043505573</v>
      </c>
    </row>
    <row r="466" spans="1:4" ht="15" customHeight="1">
      <c r="A466" s="2797" t="s">
        <v>2165</v>
      </c>
      <c r="B466" s="2811">
        <v>14.662971171579287</v>
      </c>
      <c r="C466" s="2811">
        <v>16.914503654715556</v>
      </c>
      <c r="D466" s="2811">
        <v>15.26814051976308</v>
      </c>
    </row>
    <row r="467" spans="1:4" ht="15" customHeight="1">
      <c r="A467" s="2797" t="s">
        <v>2166</v>
      </c>
      <c r="B467" s="2811">
        <v>10.113131529253861</v>
      </c>
      <c r="C467" s="2811">
        <v>8.5260390261930432</v>
      </c>
      <c r="D467" s="2811">
        <v>9.6865510811464368</v>
      </c>
    </row>
    <row r="468" spans="1:4" ht="15" customHeight="1">
      <c r="A468" s="2797" t="s">
        <v>2167</v>
      </c>
      <c r="B468" s="2811">
        <v>6.4986347521625669</v>
      </c>
      <c r="C468" s="2811">
        <v>4.3422252829120431</v>
      </c>
      <c r="D468" s="2811">
        <v>5.9190326710476171</v>
      </c>
    </row>
    <row r="469" spans="1:4" ht="15" customHeight="1">
      <c r="A469" s="2797" t="s">
        <v>2168</v>
      </c>
      <c r="B469" s="2811">
        <v>3.9346988183673424</v>
      </c>
      <c r="C469" s="2811">
        <v>1.9748076677135802</v>
      </c>
      <c r="D469" s="2811">
        <v>3.4079171445359315</v>
      </c>
    </row>
    <row r="470" spans="1:4" ht="15" customHeight="1">
      <c r="A470" s="2797" t="s">
        <v>2169</v>
      </c>
      <c r="B470" s="2811">
        <v>2.39373261553557</v>
      </c>
      <c r="C470" s="2811">
        <v>0.72253093205429941</v>
      </c>
      <c r="D470" s="2811">
        <v>1.9445452104899004</v>
      </c>
    </row>
    <row r="471" spans="1:4" ht="15" customHeight="1">
      <c r="A471" s="2797" t="s">
        <v>2170</v>
      </c>
      <c r="B471" s="2811">
        <v>1.1768027195724797</v>
      </c>
      <c r="C471" s="2811">
        <v>0.29336739864333428</v>
      </c>
      <c r="D471" s="2811">
        <v>0.93935201373832755</v>
      </c>
    </row>
    <row r="472" spans="1:4" ht="15" customHeight="1">
      <c r="A472" s="2797" t="s">
        <v>2171</v>
      </c>
      <c r="B472" s="2811">
        <v>0.83476830209546393</v>
      </c>
      <c r="C472" s="2811">
        <v>0.19929633942165301</v>
      </c>
      <c r="D472" s="2811">
        <v>0.66396545722391198</v>
      </c>
    </row>
    <row r="473" spans="1:4" ht="15" customHeight="1">
      <c r="A473" s="2798" t="s">
        <v>986</v>
      </c>
      <c r="B473" s="2810">
        <v>100.00000000000003</v>
      </c>
      <c r="C473" s="2810">
        <v>100.00000000000001</v>
      </c>
      <c r="D473" s="2810">
        <v>100</v>
      </c>
    </row>
    <row r="474" spans="1:4" ht="15" customHeight="1">
      <c r="A474" s="2797" t="s">
        <v>2161</v>
      </c>
      <c r="B474" s="2811">
        <v>0.41559415001754529</v>
      </c>
      <c r="C474" s="2811">
        <v>1.253699458048315</v>
      </c>
      <c r="D474" s="2811">
        <v>0.5310933945445917</v>
      </c>
    </row>
    <row r="475" spans="1:4" ht="15" customHeight="1">
      <c r="A475" s="2797" t="s">
        <v>2162</v>
      </c>
      <c r="B475" s="2811">
        <v>11.536446089438403</v>
      </c>
      <c r="C475" s="2811">
        <v>13.631718625151674</v>
      </c>
      <c r="D475" s="2811">
        <v>11.825195477652834</v>
      </c>
    </row>
    <row r="476" spans="1:4" ht="15" customHeight="1">
      <c r="A476" s="2797" t="s">
        <v>2163</v>
      </c>
      <c r="B476" s="2811">
        <v>25.283463565051729</v>
      </c>
      <c r="C476" s="2811">
        <v>25.323100960892415</v>
      </c>
      <c r="D476" s="2811">
        <v>25.288925992303707</v>
      </c>
    </row>
    <row r="477" spans="1:4" ht="15" customHeight="1">
      <c r="A477" s="2797" t="s">
        <v>2164</v>
      </c>
      <c r="B477" s="2811">
        <v>21.695334237554146</v>
      </c>
      <c r="C477" s="2811">
        <v>22.018556805972171</v>
      </c>
      <c r="D477" s="2811">
        <v>21.739877521206758</v>
      </c>
    </row>
    <row r="478" spans="1:4" ht="15" customHeight="1">
      <c r="A478" s="2797" t="s">
        <v>2165</v>
      </c>
      <c r="B478" s="2811">
        <v>15.064819548622022</v>
      </c>
      <c r="C478" s="2811">
        <v>15.809622224037001</v>
      </c>
      <c r="D478" s="2811">
        <v>15.167460762688876</v>
      </c>
    </row>
    <row r="479" spans="1:4" ht="15" customHeight="1">
      <c r="A479" s="2797" t="s">
        <v>2166</v>
      </c>
      <c r="B479" s="2811">
        <v>10.836604929934605</v>
      </c>
      <c r="C479" s="2811">
        <v>10.128514239044947</v>
      </c>
      <c r="D479" s="2811">
        <v>10.739022992353812</v>
      </c>
    </row>
    <row r="480" spans="1:4" ht="15" customHeight="1">
      <c r="A480" s="2797" t="s">
        <v>2167</v>
      </c>
      <c r="B480" s="2811">
        <v>6.5725842027208063</v>
      </c>
      <c r="C480" s="2811">
        <v>5.825263523659018</v>
      </c>
      <c r="D480" s="2811">
        <v>6.4695959827155143</v>
      </c>
    </row>
    <row r="481" spans="1:11" ht="15" customHeight="1">
      <c r="A481" s="2797" t="s">
        <v>2168</v>
      </c>
      <c r="B481" s="2811">
        <v>4.5392130258006302</v>
      </c>
      <c r="C481" s="2811">
        <v>3.4902853137236471</v>
      </c>
      <c r="D481" s="2811">
        <v>4.3946603578393297</v>
      </c>
    </row>
    <row r="482" spans="1:11" ht="15" customHeight="1">
      <c r="A482" s="2797" t="s">
        <v>2169</v>
      </c>
      <c r="B482" s="2811">
        <v>2.6839918202254944</v>
      </c>
      <c r="C482" s="2811">
        <v>1.7430955098089573</v>
      </c>
      <c r="D482" s="2811">
        <v>2.5543269535433644</v>
      </c>
    </row>
    <row r="483" spans="1:11" ht="15" customHeight="1">
      <c r="A483" s="2797" t="s">
        <v>2170</v>
      </c>
      <c r="B483" s="2811">
        <v>0.99841908504265786</v>
      </c>
      <c r="C483" s="2811">
        <v>0.55803169822766308</v>
      </c>
      <c r="D483" s="2811">
        <v>0.93772932447320856</v>
      </c>
    </row>
    <row r="484" spans="1:11" ht="15" customHeight="1">
      <c r="A484" s="2800" t="s">
        <v>2171</v>
      </c>
      <c r="B484" s="2812">
        <v>0.37352934559197132</v>
      </c>
      <c r="C484" s="2812">
        <v>0.2181116414342002</v>
      </c>
      <c r="D484" s="2812">
        <v>0.35211124067801042</v>
      </c>
    </row>
    <row r="485" spans="1:11" ht="15" customHeight="1">
      <c r="A485" s="2754" t="s">
        <v>2146</v>
      </c>
    </row>
    <row r="486" spans="1:11" ht="15" customHeight="1">
      <c r="A486" s="2802"/>
    </row>
    <row r="487" spans="1:11" ht="15" customHeight="1">
      <c r="A487" s="2813"/>
      <c r="B487" s="2813"/>
      <c r="C487" s="2813"/>
      <c r="D487" s="2813"/>
      <c r="E487" s="2813"/>
      <c r="F487" s="2814"/>
      <c r="G487" s="2814"/>
      <c r="H487" s="2814"/>
      <c r="I487" s="2814"/>
      <c r="J487" s="2814"/>
      <c r="K487" s="2814"/>
    </row>
    <row r="488" spans="1:11" ht="15" customHeight="1">
      <c r="A488" s="2783" t="s">
        <v>2181</v>
      </c>
      <c r="B488" s="2783"/>
      <c r="C488" s="2783"/>
      <c r="D488" s="2783"/>
      <c r="E488" s="2814"/>
      <c r="F488" s="2814"/>
      <c r="G488" s="2814"/>
      <c r="H488" s="2814"/>
      <c r="I488" s="2814"/>
      <c r="J488" s="2814"/>
      <c r="K488" s="2814"/>
    </row>
    <row r="489" spans="1:11" s="2785" customFormat="1" ht="15" customHeight="1">
      <c r="A489" s="2783"/>
      <c r="B489" s="2783"/>
      <c r="C489" s="2783"/>
      <c r="D489" s="2783"/>
    </row>
    <row r="490" spans="1:11" ht="15" customHeight="1">
      <c r="A490" s="2786" t="s">
        <v>260</v>
      </c>
      <c r="B490" s="2784"/>
      <c r="C490" s="2784"/>
      <c r="D490" s="2784"/>
    </row>
    <row r="491" spans="1:11" ht="15" customHeight="1">
      <c r="A491" s="2788" t="s">
        <v>2160</v>
      </c>
      <c r="B491" s="2787" t="s">
        <v>961</v>
      </c>
      <c r="C491" s="2787" t="s">
        <v>962</v>
      </c>
      <c r="D491" s="2787" t="s">
        <v>234</v>
      </c>
    </row>
    <row r="492" spans="1:11" ht="15" customHeight="1">
      <c r="A492" s="2796" t="s">
        <v>992</v>
      </c>
      <c r="B492" s="2810">
        <v>99.999999999999972</v>
      </c>
      <c r="C492" s="2810">
        <v>100</v>
      </c>
      <c r="D492" s="2810">
        <v>100</v>
      </c>
    </row>
    <row r="493" spans="1:11" ht="15" customHeight="1">
      <c r="A493" s="2797" t="s">
        <v>2161</v>
      </c>
      <c r="B493" s="2811">
        <v>0.91526958674034953</v>
      </c>
      <c r="C493" s="2811">
        <v>2.2877641305964334</v>
      </c>
      <c r="D493" s="2811">
        <v>1.1627587915427999</v>
      </c>
    </row>
    <row r="494" spans="1:11" ht="15" customHeight="1">
      <c r="A494" s="2797" t="s">
        <v>2162</v>
      </c>
      <c r="B494" s="2811">
        <v>13.622043412636991</v>
      </c>
      <c r="C494" s="2811">
        <v>17.426669926346168</v>
      </c>
      <c r="D494" s="2811">
        <v>14.308096406190419</v>
      </c>
    </row>
    <row r="495" spans="1:11" ht="15" customHeight="1">
      <c r="A495" s="2797" t="s">
        <v>2163</v>
      </c>
      <c r="B495" s="2811">
        <v>23.319767264685666</v>
      </c>
      <c r="C495" s="2811">
        <v>27.445286591925278</v>
      </c>
      <c r="D495" s="2811">
        <v>24.063683881524863</v>
      </c>
    </row>
    <row r="496" spans="1:11" ht="15" customHeight="1">
      <c r="A496" s="2797" t="s">
        <v>2164</v>
      </c>
      <c r="B496" s="2811">
        <v>19.795773186820089</v>
      </c>
      <c r="C496" s="2811">
        <v>21.649964945820837</v>
      </c>
      <c r="D496" s="2811">
        <v>20.130122380440255</v>
      </c>
    </row>
    <row r="497" spans="1:4" ht="15" customHeight="1">
      <c r="A497" s="2797" t="s">
        <v>2165</v>
      </c>
      <c r="B497" s="2811">
        <v>15.177138372127397</v>
      </c>
      <c r="C497" s="2811">
        <v>14.430897144544957</v>
      </c>
      <c r="D497" s="2811">
        <v>15.042575616426895</v>
      </c>
    </row>
    <row r="498" spans="1:4" ht="15" customHeight="1">
      <c r="A498" s="2797" t="s">
        <v>2166</v>
      </c>
      <c r="B498" s="2811">
        <v>11.330311764056404</v>
      </c>
      <c r="C498" s="2811">
        <v>8.412548312137158</v>
      </c>
      <c r="D498" s="2811">
        <v>10.804178556642459</v>
      </c>
    </row>
    <row r="499" spans="1:4" ht="15" customHeight="1">
      <c r="A499" s="2797" t="s">
        <v>2167</v>
      </c>
      <c r="B499" s="2811">
        <v>7.2225439214866336</v>
      </c>
      <c r="C499" s="2811">
        <v>4.4585928398181487</v>
      </c>
      <c r="D499" s="2811">
        <v>6.7241462714725628</v>
      </c>
    </row>
    <row r="500" spans="1:4" ht="15" customHeight="1">
      <c r="A500" s="2797" t="s">
        <v>2168</v>
      </c>
      <c r="B500" s="2811">
        <v>4.8327381306724009</v>
      </c>
      <c r="C500" s="2811">
        <v>2.3829949909069308</v>
      </c>
      <c r="D500" s="2811">
        <v>4.3909986830769094</v>
      </c>
    </row>
    <row r="501" spans="1:4" ht="15" customHeight="1">
      <c r="A501" s="2797" t="s">
        <v>2169</v>
      </c>
      <c r="B501" s="2811">
        <v>2.5895848462308222</v>
      </c>
      <c r="C501" s="2811">
        <v>1.0668266020532013</v>
      </c>
      <c r="D501" s="2811">
        <v>2.3149999827463583</v>
      </c>
    </row>
    <row r="502" spans="1:4" ht="15" customHeight="1">
      <c r="A502" s="2797" t="s">
        <v>2170</v>
      </c>
      <c r="B502" s="2811">
        <v>0.81750061314951261</v>
      </c>
      <c r="C502" s="2811">
        <v>0.27434109465114154</v>
      </c>
      <c r="D502" s="2811">
        <v>0.71955769751768273</v>
      </c>
    </row>
    <row r="503" spans="1:4" ht="15" customHeight="1">
      <c r="A503" s="2797" t="s">
        <v>2171</v>
      </c>
      <c r="B503" s="2811">
        <v>0.3773289013937256</v>
      </c>
      <c r="C503" s="2811">
        <v>0.16411342119973818</v>
      </c>
      <c r="D503" s="2811">
        <v>0.33888173241881159</v>
      </c>
    </row>
    <row r="504" spans="1:4" ht="15" customHeight="1">
      <c r="A504" s="2798" t="s">
        <v>985</v>
      </c>
      <c r="B504" s="2810">
        <v>100</v>
      </c>
      <c r="C504" s="2810">
        <v>99.999999999999986</v>
      </c>
      <c r="D504" s="2810">
        <v>100.00000000000001</v>
      </c>
    </row>
    <row r="505" spans="1:4" ht="15" customHeight="1">
      <c r="A505" s="2797" t="s">
        <v>2161</v>
      </c>
      <c r="B505" s="2811">
        <v>2.5090416814177443</v>
      </c>
      <c r="C505" s="2811">
        <v>0.51265264036988656</v>
      </c>
      <c r="D505" s="2811">
        <v>2.0361419302159733</v>
      </c>
    </row>
    <row r="506" spans="1:4" ht="15" customHeight="1">
      <c r="A506" s="2797" t="s">
        <v>2162</v>
      </c>
      <c r="B506" s="2811">
        <v>17.524314525734642</v>
      </c>
      <c r="C506" s="2811">
        <v>8.0980686766307475</v>
      </c>
      <c r="D506" s="2811">
        <v>15.291448473500537</v>
      </c>
    </row>
    <row r="507" spans="1:4" ht="15" customHeight="1">
      <c r="A507" s="2797" t="s">
        <v>2163</v>
      </c>
      <c r="B507" s="2811">
        <v>24.588123480435719</v>
      </c>
      <c r="C507" s="2811">
        <v>29.751449237656676</v>
      </c>
      <c r="D507" s="2811">
        <v>25.811199451981764</v>
      </c>
    </row>
    <row r="508" spans="1:4" ht="15" customHeight="1">
      <c r="A508" s="2797" t="s">
        <v>2164</v>
      </c>
      <c r="B508" s="2811">
        <v>22.084365553543488</v>
      </c>
      <c r="C508" s="2811">
        <v>29.623189076828083</v>
      </c>
      <c r="D508" s="2811">
        <v>23.87014362345521</v>
      </c>
    </row>
    <row r="509" spans="1:4" ht="15" customHeight="1">
      <c r="A509" s="2797" t="s">
        <v>2165</v>
      </c>
      <c r="B509" s="2811">
        <v>13.888419753310673</v>
      </c>
      <c r="C509" s="2811">
        <v>18.350226917022226</v>
      </c>
      <c r="D509" s="2811">
        <v>14.945321716928945</v>
      </c>
    </row>
    <row r="510" spans="1:4" ht="15" customHeight="1">
      <c r="A510" s="2797" t="s">
        <v>2166</v>
      </c>
      <c r="B510" s="2811">
        <v>8.2946432603161018</v>
      </c>
      <c r="C510" s="2811">
        <v>8.4479556235473368</v>
      </c>
      <c r="D510" s="2811">
        <v>8.3309595177877185</v>
      </c>
    </row>
    <row r="511" spans="1:4" ht="15" customHeight="1">
      <c r="A511" s="2797" t="s">
        <v>2167</v>
      </c>
      <c r="B511" s="2811">
        <v>4.8214648128608806</v>
      </c>
      <c r="C511" s="2811">
        <v>3.1640363047784636</v>
      </c>
      <c r="D511" s="2811">
        <v>4.4288572033262676</v>
      </c>
    </row>
    <row r="512" spans="1:4" ht="15" customHeight="1">
      <c r="A512" s="2797" t="s">
        <v>2168</v>
      </c>
      <c r="B512" s="2811">
        <v>2.9378072835608786</v>
      </c>
      <c r="C512" s="2811">
        <v>1.2144473257245607</v>
      </c>
      <c r="D512" s="2811">
        <v>2.5295819935321742</v>
      </c>
    </row>
    <row r="513" spans="1:4" ht="15" customHeight="1">
      <c r="A513" s="2797" t="s">
        <v>2169</v>
      </c>
      <c r="B513" s="2811">
        <v>1.711582512348248</v>
      </c>
      <c r="C513" s="2811">
        <v>0.47931156256178048</v>
      </c>
      <c r="D513" s="2811">
        <v>1.4196851849308807</v>
      </c>
    </row>
    <row r="514" spans="1:4" ht="15" customHeight="1">
      <c r="A514" s="2797" t="s">
        <v>2170</v>
      </c>
      <c r="B514" s="2811">
        <v>0.93555795109431206</v>
      </c>
      <c r="C514" s="2811">
        <v>0.2421798601575795</v>
      </c>
      <c r="D514" s="2811">
        <v>0.77131224549745425</v>
      </c>
    </row>
    <row r="515" spans="1:4" ht="15" customHeight="1">
      <c r="A515" s="2797" t="s">
        <v>2171</v>
      </c>
      <c r="B515" s="2811">
        <v>0.70467918537730945</v>
      </c>
      <c r="C515" s="2811">
        <v>0.1164827747226561</v>
      </c>
      <c r="D515" s="2811">
        <v>0.5653486588430815</v>
      </c>
    </row>
    <row r="516" spans="1:4" ht="15" customHeight="1">
      <c r="A516" s="2798" t="s">
        <v>986</v>
      </c>
      <c r="B516" s="2810">
        <v>99.999999999999986</v>
      </c>
      <c r="C516" s="2810">
        <v>100</v>
      </c>
      <c r="D516" s="2810">
        <v>99.999999999999986</v>
      </c>
    </row>
    <row r="517" spans="1:4" ht="15" customHeight="1">
      <c r="A517" s="2797" t="s">
        <v>2161</v>
      </c>
      <c r="B517" s="2811">
        <v>0.70807967165761176</v>
      </c>
      <c r="C517" s="2811">
        <v>2.6317522426687745</v>
      </c>
      <c r="D517" s="2811">
        <v>1.0396181356957839</v>
      </c>
    </row>
    <row r="518" spans="1:4" ht="15" customHeight="1">
      <c r="A518" s="2797" t="s">
        <v>2162</v>
      </c>
      <c r="B518" s="2811">
        <v>13.114749287427593</v>
      </c>
      <c r="C518" s="2811">
        <v>19.2344031024498</v>
      </c>
      <c r="D518" s="2811">
        <v>14.169450933046695</v>
      </c>
    </row>
    <row r="519" spans="1:4" ht="15" customHeight="1">
      <c r="A519" s="2797" t="s">
        <v>2163</v>
      </c>
      <c r="B519" s="2811">
        <v>23.154881320507357</v>
      </c>
      <c r="C519" s="2811">
        <v>26.998389290541887</v>
      </c>
      <c r="D519" s="2811">
        <v>23.817296924964364</v>
      </c>
    </row>
    <row r="520" spans="1:4" ht="15" customHeight="1">
      <c r="A520" s="2797" t="s">
        <v>2164</v>
      </c>
      <c r="B520" s="2811">
        <v>19.498256835703145</v>
      </c>
      <c r="C520" s="2811">
        <v>20.104882098317677</v>
      </c>
      <c r="D520" s="2811">
        <v>19.602806648828704</v>
      </c>
    </row>
    <row r="521" spans="1:4" ht="15" customHeight="1">
      <c r="A521" s="2797" t="s">
        <v>2165</v>
      </c>
      <c r="B521" s="2811">
        <v>15.344671422862749</v>
      </c>
      <c r="C521" s="2811">
        <v>13.671393949142113</v>
      </c>
      <c r="D521" s="2811">
        <v>15.056287707303815</v>
      </c>
    </row>
    <row r="522" spans="1:4" ht="15" customHeight="1">
      <c r="A522" s="2797" t="s">
        <v>2166</v>
      </c>
      <c r="B522" s="2811">
        <v>11.724947798662471</v>
      </c>
      <c r="C522" s="2811">
        <v>8.4056869435568746</v>
      </c>
      <c r="D522" s="2811">
        <v>11.152884412082454</v>
      </c>
    </row>
    <row r="523" spans="1:4" ht="15" customHeight="1">
      <c r="A523" s="2797" t="s">
        <v>2167</v>
      </c>
      <c r="B523" s="2811">
        <v>7.5346835167804018</v>
      </c>
      <c r="C523" s="2811">
        <v>4.7094571156177389</v>
      </c>
      <c r="D523" s="2811">
        <v>7.0477652980997618</v>
      </c>
    </row>
    <row r="524" spans="1:4" ht="15" customHeight="1">
      <c r="A524" s="2797" t="s">
        <v>2168</v>
      </c>
      <c r="B524" s="2811">
        <v>5.0790785971743997</v>
      </c>
      <c r="C524" s="2811">
        <v>2.609440770468261</v>
      </c>
      <c r="D524" s="2811">
        <v>4.6534448671231683</v>
      </c>
    </row>
    <row r="525" spans="1:4" ht="15" customHeight="1">
      <c r="A525" s="2797" t="s">
        <v>2169</v>
      </c>
      <c r="B525" s="2811">
        <v>2.7037248977520516</v>
      </c>
      <c r="C525" s="2811">
        <v>1.1806775857021032</v>
      </c>
      <c r="D525" s="2811">
        <v>2.4412328426571017</v>
      </c>
    </row>
    <row r="526" spans="1:4" ht="15" customHeight="1">
      <c r="A526" s="2797" t="s">
        <v>2170</v>
      </c>
      <c r="B526" s="2811">
        <v>0.80215319308527289</v>
      </c>
      <c r="C526" s="2811">
        <v>0.28057342563219129</v>
      </c>
      <c r="D526" s="2811">
        <v>0.71226068352794958</v>
      </c>
    </row>
    <row r="527" spans="1:4" ht="15" customHeight="1">
      <c r="A527" s="2800" t="s">
        <v>2171</v>
      </c>
      <c r="B527" s="2812">
        <v>0.33477345838692768</v>
      </c>
      <c r="C527" s="2812">
        <v>0.1733434759025814</v>
      </c>
      <c r="D527" s="2812">
        <v>0.30695154667019686</v>
      </c>
    </row>
    <row r="528" spans="1:4" ht="15" customHeight="1">
      <c r="A528" s="2754" t="s">
        <v>2146</v>
      </c>
    </row>
    <row r="529" spans="1:22" ht="15" customHeight="1">
      <c r="A529" s="2802"/>
    </row>
    <row r="530" spans="1:22" ht="15" customHeight="1">
      <c r="A530" s="2813"/>
      <c r="B530" s="2813"/>
      <c r="C530" s="2813"/>
      <c r="D530" s="2813"/>
      <c r="E530" s="2813"/>
      <c r="F530" s="2814"/>
      <c r="G530" s="2814"/>
      <c r="H530" s="2814"/>
      <c r="I530" s="2814"/>
      <c r="J530" s="2814"/>
      <c r="K530" s="2814"/>
    </row>
    <row r="531" spans="1:22" ht="15" customHeight="1">
      <c r="A531" s="2783" t="s">
        <v>2182</v>
      </c>
      <c r="B531" s="2783"/>
      <c r="C531" s="2783"/>
      <c r="D531" s="2783"/>
      <c r="E531" s="2814"/>
      <c r="F531" s="2814"/>
      <c r="G531" s="2814"/>
      <c r="H531" s="2814"/>
      <c r="I531" s="2814"/>
      <c r="J531" s="2814"/>
      <c r="K531" s="2814"/>
    </row>
    <row r="532" spans="1:22" ht="15" customHeight="1">
      <c r="A532" s="2783"/>
      <c r="B532" s="2783"/>
      <c r="C532" s="2783"/>
      <c r="D532" s="2783"/>
    </row>
    <row r="533" spans="1:22" ht="15" customHeight="1">
      <c r="A533" s="2786" t="s">
        <v>260</v>
      </c>
      <c r="B533" s="2784"/>
      <c r="C533" s="2784"/>
      <c r="D533" s="2784"/>
    </row>
    <row r="534" spans="1:22" ht="15" customHeight="1">
      <c r="A534" s="2788" t="s">
        <v>2160</v>
      </c>
      <c r="B534" s="2787" t="s">
        <v>961</v>
      </c>
      <c r="C534" s="2787" t="s">
        <v>962</v>
      </c>
      <c r="D534" s="2787" t="s">
        <v>234</v>
      </c>
    </row>
    <row r="535" spans="1:22" ht="15" customHeight="1">
      <c r="A535" s="2796" t="s">
        <v>992</v>
      </c>
      <c r="B535" s="2810">
        <v>100.00000000000001</v>
      </c>
      <c r="C535" s="2810">
        <v>99.999999999999986</v>
      </c>
      <c r="D535" s="2810">
        <v>99.999999999999986</v>
      </c>
    </row>
    <row r="536" spans="1:22" ht="15" customHeight="1">
      <c r="A536" s="2797" t="s">
        <v>2161</v>
      </c>
      <c r="B536" s="2811">
        <v>0.76530526366750784</v>
      </c>
      <c r="C536" s="2811">
        <v>2.4059352139728021</v>
      </c>
      <c r="D536" s="2811">
        <v>0.81931386385572136</v>
      </c>
    </row>
    <row r="537" spans="1:22" ht="15" customHeight="1">
      <c r="A537" s="2797" t="s">
        <v>2162</v>
      </c>
      <c r="B537" s="2811">
        <v>12.675333276812697</v>
      </c>
      <c r="C537" s="2811">
        <v>18.761439055227903</v>
      </c>
      <c r="D537" s="2811">
        <v>12.875684400250641</v>
      </c>
    </row>
    <row r="538" spans="1:22" ht="15" customHeight="1">
      <c r="A538" s="2797" t="s">
        <v>2163</v>
      </c>
      <c r="B538" s="2811">
        <v>24.446626427776422</v>
      </c>
      <c r="C538" s="2811">
        <v>25.946478818881729</v>
      </c>
      <c r="D538" s="2811">
        <v>24.496000711183513</v>
      </c>
    </row>
    <row r="539" spans="1:22" ht="15" customHeight="1">
      <c r="A539" s="2797" t="s">
        <v>2164</v>
      </c>
      <c r="B539" s="2811">
        <v>20.257735622710882</v>
      </c>
      <c r="C539" s="2811">
        <v>20.242716846345552</v>
      </c>
      <c r="D539" s="2811">
        <v>20.257241213177593</v>
      </c>
    </row>
    <row r="540" spans="1:22" ht="15" customHeight="1">
      <c r="A540" s="2797" t="s">
        <v>2165</v>
      </c>
      <c r="B540" s="2811">
        <v>15.375533679149994</v>
      </c>
      <c r="C540" s="2811">
        <v>14.041004588229674</v>
      </c>
      <c r="D540" s="2811">
        <v>15.33160174428702</v>
      </c>
    </row>
    <row r="541" spans="1:22" ht="15" customHeight="1">
      <c r="A541" s="2797" t="s">
        <v>2166</v>
      </c>
      <c r="B541" s="2811">
        <v>11.505290938590386</v>
      </c>
      <c r="C541" s="2811">
        <v>9.3248328687467215</v>
      </c>
      <c r="D541" s="2811">
        <v>11.43351150527001</v>
      </c>
    </row>
    <row r="542" spans="1:22" ht="15" customHeight="1">
      <c r="A542" s="2797" t="s">
        <v>2167</v>
      </c>
      <c r="B542" s="2811">
        <v>7.1297130523071672</v>
      </c>
      <c r="C542" s="2811">
        <v>4.6635697361269628</v>
      </c>
      <c r="D542" s="2811">
        <v>7.0485290239736429</v>
      </c>
    </row>
    <row r="543" spans="1:22" ht="15" customHeight="1">
      <c r="A543" s="2797" t="s">
        <v>2168</v>
      </c>
      <c r="B543" s="2811">
        <v>4.7738222313614243</v>
      </c>
      <c r="C543" s="2811">
        <v>2.8439198054635773</v>
      </c>
      <c r="D543" s="2811">
        <v>4.710290946623398</v>
      </c>
      <c r="V543" s="2785"/>
    </row>
    <row r="544" spans="1:22" ht="15" customHeight="1">
      <c r="A544" s="2797" t="s">
        <v>2169</v>
      </c>
      <c r="B544" s="2811">
        <v>2.3384304764210935</v>
      </c>
      <c r="C544" s="2811">
        <v>1.3562663679292739</v>
      </c>
      <c r="D544" s="2811">
        <v>2.3060981953696125</v>
      </c>
      <c r="V544" s="2785"/>
    </row>
    <row r="545" spans="1:22" ht="15" customHeight="1">
      <c r="A545" s="2797" t="s">
        <v>2170</v>
      </c>
      <c r="B545" s="2811">
        <v>0.59787881020586542</v>
      </c>
      <c r="C545" s="2811">
        <v>0.21917731086386669</v>
      </c>
      <c r="D545" s="2811">
        <v>0.58541217331140116</v>
      </c>
      <c r="V545" s="2785"/>
    </row>
    <row r="546" spans="1:22" ht="15" customHeight="1">
      <c r="A546" s="2797" t="s">
        <v>2171</v>
      </c>
      <c r="B546" s="2811">
        <v>0.13433022099655886</v>
      </c>
      <c r="C546" s="2811">
        <v>0.19465938821193604</v>
      </c>
      <c r="D546" s="2811">
        <v>0.13631622269744018</v>
      </c>
      <c r="V546" s="2785"/>
    </row>
    <row r="547" spans="1:22" ht="15" customHeight="1">
      <c r="A547" s="2798" t="s">
        <v>985</v>
      </c>
      <c r="B547" s="2810">
        <v>99.999999999999957</v>
      </c>
      <c r="C547" s="2810">
        <v>99.999999999999986</v>
      </c>
      <c r="D547" s="2810">
        <v>100</v>
      </c>
      <c r="V547" s="2815"/>
    </row>
    <row r="548" spans="1:22" ht="15" customHeight="1">
      <c r="A548" s="2797" t="s">
        <v>2161</v>
      </c>
      <c r="B548" s="2811">
        <v>1.5114669885017684</v>
      </c>
      <c r="C548" s="2811">
        <v>0.81261495110042037</v>
      </c>
      <c r="D548" s="2811">
        <v>1.4204794996744627</v>
      </c>
      <c r="V548" s="2815"/>
    </row>
    <row r="549" spans="1:22" ht="15" customHeight="1">
      <c r="A549" s="2797" t="s">
        <v>2162</v>
      </c>
      <c r="B549" s="2811">
        <v>16.828296526290355</v>
      </c>
      <c r="C549" s="2811">
        <v>17.158989833957691</v>
      </c>
      <c r="D549" s="2811">
        <v>16.871351353387276</v>
      </c>
      <c r="V549" s="2785"/>
    </row>
    <row r="550" spans="1:22" ht="15" customHeight="1">
      <c r="A550" s="2797" t="s">
        <v>2163</v>
      </c>
      <c r="B550" s="2811">
        <v>25.975738113503073</v>
      </c>
      <c r="C550" s="2811">
        <v>31.433153967660417</v>
      </c>
      <c r="D550" s="2811">
        <v>26.686269867696033</v>
      </c>
    </row>
    <row r="551" spans="1:22" ht="15" customHeight="1">
      <c r="A551" s="2797" t="s">
        <v>2164</v>
      </c>
      <c r="B551" s="2811">
        <v>24.26784359524078</v>
      </c>
      <c r="C551" s="2811">
        <v>24.783958997495237</v>
      </c>
      <c r="D551" s="2811">
        <v>24.335039570759218</v>
      </c>
    </row>
    <row r="552" spans="1:22" ht="15" customHeight="1">
      <c r="A552" s="2797" t="s">
        <v>2165</v>
      </c>
      <c r="B552" s="2811">
        <v>12.635256395966557</v>
      </c>
      <c r="C552" s="2811">
        <v>13.987787091851986</v>
      </c>
      <c r="D552" s="2811">
        <v>12.811349996606355</v>
      </c>
    </row>
    <row r="553" spans="1:22" ht="15" customHeight="1">
      <c r="A553" s="2797" t="s">
        <v>2166</v>
      </c>
      <c r="B553" s="2811">
        <v>7.2779701770443292</v>
      </c>
      <c r="C553" s="2811">
        <v>6.5814291374618969</v>
      </c>
      <c r="D553" s="2811">
        <v>7.1872835700589235</v>
      </c>
    </row>
    <row r="554" spans="1:22" ht="15" customHeight="1">
      <c r="A554" s="2797" t="s">
        <v>2167</v>
      </c>
      <c r="B554" s="2811">
        <v>5.2733938665372513</v>
      </c>
      <c r="C554" s="2811">
        <v>3.1852805472746564</v>
      </c>
      <c r="D554" s="2811">
        <v>5.0015306148924088</v>
      </c>
    </row>
    <row r="555" spans="1:22" ht="15" customHeight="1">
      <c r="A555" s="2797" t="s">
        <v>2168</v>
      </c>
      <c r="B555" s="2811">
        <v>3.3771931768375971</v>
      </c>
      <c r="C555" s="2811">
        <v>1.1230430808851579</v>
      </c>
      <c r="D555" s="2811">
        <v>3.083712660656809</v>
      </c>
    </row>
    <row r="556" spans="1:22" ht="15" customHeight="1">
      <c r="A556" s="2797" t="s">
        <v>2169</v>
      </c>
      <c r="B556" s="2811">
        <v>1.8321796288923498</v>
      </c>
      <c r="C556" s="2811">
        <v>0.55607841852764117</v>
      </c>
      <c r="D556" s="2811">
        <v>1.666036814095218</v>
      </c>
    </row>
    <row r="557" spans="1:22" ht="15" customHeight="1">
      <c r="A557" s="2797" t="s">
        <v>2170</v>
      </c>
      <c r="B557" s="2811">
        <v>0.69629912731035892</v>
      </c>
      <c r="C557" s="2811">
        <v>0.21916516030262354</v>
      </c>
      <c r="D557" s="2811">
        <v>0.63417836473281153</v>
      </c>
    </row>
    <row r="558" spans="1:22" ht="15" customHeight="1">
      <c r="A558" s="2797" t="s">
        <v>2171</v>
      </c>
      <c r="B558" s="2811">
        <v>0.32436240387556792</v>
      </c>
      <c r="C558" s="2811">
        <v>0.15849881348225867</v>
      </c>
      <c r="D558" s="2811">
        <v>0.30276768744047644</v>
      </c>
    </row>
    <row r="559" spans="1:22" ht="15" customHeight="1">
      <c r="A559" s="2798" t="s">
        <v>986</v>
      </c>
      <c r="B559" s="2810">
        <v>99.999999999999957</v>
      </c>
      <c r="C559" s="2810">
        <v>100.00000000000001</v>
      </c>
      <c r="D559" s="2810">
        <v>99.999999999999986</v>
      </c>
    </row>
    <row r="560" spans="1:22" ht="15" customHeight="1">
      <c r="A560" s="2797" t="s">
        <v>2161</v>
      </c>
      <c r="B560" s="2811">
        <v>0.73331471073762833</v>
      </c>
      <c r="C560" s="2811">
        <v>2.7575305933904652</v>
      </c>
      <c r="D560" s="2811">
        <v>0.79051924168266163</v>
      </c>
    </row>
    <row r="561" spans="1:11" ht="15" customHeight="1">
      <c r="A561" s="2797" t="s">
        <v>2162</v>
      </c>
      <c r="B561" s="2811">
        <v>12.497281272499864</v>
      </c>
      <c r="C561" s="2811">
        <v>19.115048906981333</v>
      </c>
      <c r="D561" s="2811">
        <v>12.684300007348249</v>
      </c>
    </row>
    <row r="562" spans="1:11" ht="15" customHeight="1">
      <c r="A562" s="2797" t="s">
        <v>2163</v>
      </c>
      <c r="B562" s="2811">
        <v>24.381068082058803</v>
      </c>
      <c r="C562" s="2811">
        <v>24.735743177323638</v>
      </c>
      <c r="D562" s="2811">
        <v>24.391091233559781</v>
      </c>
    </row>
    <row r="563" spans="1:11" ht="15" customHeight="1">
      <c r="A563" s="2797" t="s">
        <v>2164</v>
      </c>
      <c r="B563" s="2811">
        <v>20.085808321858984</v>
      </c>
      <c r="C563" s="2811">
        <v>19.240608359830404</v>
      </c>
      <c r="D563" s="2811">
        <v>20.061922891556343</v>
      </c>
    </row>
    <row r="564" spans="1:11" ht="15" customHeight="1">
      <c r="A564" s="2797" t="s">
        <v>2165</v>
      </c>
      <c r="B564" s="2811">
        <v>15.493018913989259</v>
      </c>
      <c r="C564" s="2811">
        <v>14.052748006214483</v>
      </c>
      <c r="D564" s="2811">
        <v>15.452316722874619</v>
      </c>
    </row>
    <row r="565" spans="1:11" ht="15" customHeight="1">
      <c r="A565" s="2797" t="s">
        <v>2166</v>
      </c>
      <c r="B565" s="2811">
        <v>11.686530908522981</v>
      </c>
      <c r="C565" s="2811">
        <v>9.9302152882598147</v>
      </c>
      <c r="D565" s="2811">
        <v>11.636897264152543</v>
      </c>
    </row>
    <row r="566" spans="1:11" ht="15" customHeight="1">
      <c r="A566" s="2797" t="s">
        <v>2167</v>
      </c>
      <c r="B566" s="2811">
        <v>7.2092999236121944</v>
      </c>
      <c r="C566" s="2811">
        <v>4.9897813963656601</v>
      </c>
      <c r="D566" s="2811">
        <v>7.1465761215893835</v>
      </c>
    </row>
    <row r="567" spans="1:11" ht="15" customHeight="1">
      <c r="A567" s="2797" t="s">
        <v>2168</v>
      </c>
      <c r="B567" s="2811">
        <v>4.8337005850816928</v>
      </c>
      <c r="C567" s="2811">
        <v>3.2236628608982749</v>
      </c>
      <c r="D567" s="2811">
        <v>4.7882007677919409</v>
      </c>
    </row>
    <row r="568" spans="1:11" ht="15" customHeight="1">
      <c r="A568" s="2797" t="s">
        <v>2169</v>
      </c>
      <c r="B568" s="2811">
        <v>2.3601352141403344</v>
      </c>
      <c r="C568" s="2811">
        <v>1.5328425354651807</v>
      </c>
      <c r="D568" s="2811">
        <v>2.3367558453469974</v>
      </c>
    </row>
    <row r="569" spans="1:11" ht="15" customHeight="1">
      <c r="A569" s="2797" t="s">
        <v>2170</v>
      </c>
      <c r="B569" s="2811">
        <v>0.59365918829426678</v>
      </c>
      <c r="C569" s="2811">
        <v>0.21917999210836597</v>
      </c>
      <c r="D569" s="2811">
        <v>0.58307637104138921</v>
      </c>
    </row>
    <row r="570" spans="1:11" ht="15" customHeight="1">
      <c r="A570" s="2800" t="s">
        <v>2171</v>
      </c>
      <c r="B570" s="2812">
        <v>0.12618287920397117</v>
      </c>
      <c r="C570" s="2812">
        <v>0.20263888316238723</v>
      </c>
      <c r="D570" s="2812">
        <v>0.12834353305608945</v>
      </c>
    </row>
    <row r="571" spans="1:11" ht="15" customHeight="1">
      <c r="A571" s="2754" t="s">
        <v>2146</v>
      </c>
    </row>
    <row r="572" spans="1:11" ht="15" customHeight="1">
      <c r="A572" s="2802"/>
    </row>
    <row r="573" spans="1:11" ht="15" customHeight="1">
      <c r="A573" s="2813"/>
      <c r="B573" s="2813"/>
      <c r="C573" s="2813"/>
      <c r="D573" s="2813"/>
      <c r="E573" s="2813"/>
      <c r="F573" s="2814"/>
      <c r="G573" s="2814"/>
      <c r="H573" s="2814"/>
      <c r="I573" s="2814"/>
      <c r="J573" s="2814"/>
      <c r="K573" s="2814"/>
    </row>
    <row r="574" spans="1:11">
      <c r="A574" s="2752" t="s">
        <v>2183</v>
      </c>
      <c r="B574" s="2770"/>
      <c r="C574" s="2770"/>
      <c r="D574" s="2770"/>
      <c r="E574" s="2769"/>
      <c r="F574" s="2769"/>
      <c r="G574" s="2769"/>
      <c r="H574" s="2769"/>
      <c r="I574" s="2769"/>
      <c r="J574" s="2769"/>
      <c r="K574" s="2769"/>
    </row>
    <row r="575" spans="1:11" ht="131.25" customHeight="1">
      <c r="A575" s="2816" t="s">
        <v>2184</v>
      </c>
      <c r="B575" s="2817"/>
      <c r="C575" s="2817"/>
      <c r="D575" s="2817"/>
      <c r="E575" s="2817"/>
      <c r="F575" s="2818"/>
      <c r="G575" s="2818"/>
      <c r="H575" s="2818"/>
      <c r="I575" s="2818"/>
      <c r="J575" s="2818"/>
      <c r="K575" s="2818"/>
    </row>
    <row r="576" spans="1:11" ht="15" customHeight="1">
      <c r="A576" s="2752" t="s">
        <v>2185</v>
      </c>
      <c r="B576" s="2818"/>
      <c r="C576" s="2818"/>
      <c r="D576" s="2818"/>
      <c r="E576" s="2818"/>
      <c r="F576" s="2818"/>
      <c r="G576" s="2818"/>
      <c r="H576" s="2818"/>
      <c r="I576" s="2818"/>
      <c r="J576" s="2818"/>
      <c r="K576" s="2818"/>
    </row>
    <row r="577" spans="1:11" ht="15" customHeight="1">
      <c r="A577" s="2752" t="s">
        <v>2186</v>
      </c>
      <c r="B577" s="2818"/>
      <c r="C577" s="2818"/>
      <c r="D577" s="2818"/>
      <c r="E577" s="2818"/>
      <c r="F577" s="2818"/>
      <c r="G577" s="2818"/>
      <c r="H577" s="2818"/>
      <c r="I577" s="2818"/>
      <c r="J577" s="2818"/>
      <c r="K577" s="2818"/>
    </row>
    <row r="578" spans="1:11" ht="15" customHeight="1">
      <c r="A578" s="2819"/>
      <c r="B578" s="2818"/>
      <c r="C578" s="2818"/>
      <c r="D578" s="2818"/>
      <c r="E578" s="2818"/>
      <c r="F578" s="2818"/>
      <c r="G578" s="2818"/>
      <c r="H578" s="2818"/>
      <c r="I578" s="2818"/>
      <c r="J578" s="2818"/>
      <c r="K578" s="2818"/>
    </row>
    <row r="579" spans="1:11" ht="15" customHeight="1">
      <c r="A579" s="2819"/>
      <c r="B579" s="2818"/>
      <c r="C579" s="2818"/>
      <c r="D579" s="2818"/>
      <c r="E579" s="2818"/>
      <c r="F579" s="2818"/>
      <c r="G579" s="2818"/>
      <c r="H579" s="2818"/>
      <c r="I579" s="2818"/>
      <c r="J579" s="2818"/>
      <c r="K579" s="2818"/>
    </row>
    <row r="580" spans="1:11" ht="15" customHeight="1">
      <c r="A580" s="2819"/>
      <c r="B580" s="2818"/>
      <c r="C580" s="2818"/>
      <c r="D580" s="2818"/>
      <c r="E580" s="2818"/>
      <c r="F580" s="2818"/>
      <c r="G580" s="2818"/>
      <c r="H580" s="2818"/>
      <c r="I580" s="2818"/>
      <c r="J580" s="2818"/>
      <c r="K580" s="2818"/>
    </row>
    <row r="581" spans="1:11" ht="15" customHeight="1">
      <c r="A581" s="2819"/>
      <c r="B581" s="2818"/>
      <c r="C581" s="2818"/>
      <c r="D581" s="2818"/>
      <c r="E581" s="2818"/>
      <c r="F581" s="2818"/>
      <c r="G581" s="2818"/>
      <c r="H581" s="2818"/>
      <c r="I581" s="2818"/>
      <c r="J581" s="2818"/>
      <c r="K581" s="2818"/>
    </row>
    <row r="582" spans="1:11" ht="15" customHeight="1">
      <c r="A582" s="2819"/>
      <c r="B582" s="2818"/>
      <c r="C582" s="2818"/>
      <c r="D582" s="2818"/>
      <c r="E582" s="2818"/>
      <c r="F582" s="2818"/>
      <c r="G582" s="2818"/>
      <c r="H582" s="2818"/>
      <c r="I582" s="2818"/>
      <c r="J582" s="2818"/>
      <c r="K582" s="2818"/>
    </row>
    <row r="583" spans="1:11" ht="15" customHeight="1">
      <c r="A583" s="2819"/>
      <c r="B583" s="2818"/>
      <c r="C583" s="2818"/>
      <c r="D583" s="2818"/>
      <c r="E583" s="2818"/>
      <c r="F583" s="2818"/>
      <c r="G583" s="2818"/>
      <c r="H583" s="2818"/>
      <c r="I583" s="2818"/>
      <c r="J583" s="2818"/>
      <c r="K583" s="2818"/>
    </row>
    <row r="584" spans="1:11" ht="15" customHeight="1">
      <c r="A584" s="2819"/>
      <c r="B584" s="2818"/>
      <c r="C584" s="2818"/>
      <c r="D584" s="2818"/>
      <c r="E584" s="2818"/>
      <c r="F584" s="2818"/>
      <c r="G584" s="2818"/>
      <c r="H584" s="2818"/>
      <c r="I584" s="2818"/>
      <c r="J584" s="2818"/>
      <c r="K584" s="2818"/>
    </row>
    <row r="585" spans="1:11" ht="15" customHeight="1">
      <c r="A585" s="2819"/>
      <c r="B585" s="2818"/>
      <c r="C585" s="2818"/>
      <c r="D585" s="2818"/>
      <c r="E585" s="2818"/>
      <c r="F585" s="2818"/>
      <c r="G585" s="2818"/>
      <c r="H585" s="2818"/>
      <c r="I585" s="2818"/>
      <c r="J585" s="2818"/>
      <c r="K585" s="2818"/>
    </row>
    <row r="586" spans="1:11" ht="15" customHeight="1">
      <c r="A586" s="2819"/>
      <c r="B586" s="2818"/>
      <c r="C586" s="2818"/>
      <c r="D586" s="2818"/>
      <c r="E586" s="2818"/>
      <c r="F586" s="2818"/>
      <c r="G586" s="2818"/>
      <c r="H586" s="2818"/>
      <c r="I586" s="2818"/>
      <c r="J586" s="2818"/>
      <c r="K586" s="2818"/>
    </row>
    <row r="587" spans="1:11" ht="15" customHeight="1">
      <c r="A587" s="2819"/>
      <c r="B587" s="2818"/>
      <c r="C587" s="2818"/>
      <c r="D587" s="2818"/>
      <c r="E587" s="2818"/>
      <c r="F587" s="2818"/>
      <c r="G587" s="2818"/>
      <c r="H587" s="2818"/>
      <c r="I587" s="2818"/>
      <c r="J587" s="2818"/>
      <c r="K587" s="2818"/>
    </row>
    <row r="588" spans="1:11" ht="15" customHeight="1">
      <c r="A588" s="2819"/>
      <c r="B588" s="2818"/>
      <c r="C588" s="2818"/>
      <c r="D588" s="2818"/>
      <c r="E588" s="2818"/>
      <c r="F588" s="2818"/>
      <c r="G588" s="2818"/>
      <c r="H588" s="2818"/>
      <c r="I588" s="2818"/>
      <c r="J588" s="2818"/>
      <c r="K588" s="2818"/>
    </row>
    <row r="589" spans="1:11" ht="15" customHeight="1">
      <c r="A589" s="2819"/>
      <c r="B589" s="2818"/>
      <c r="C589" s="2818"/>
      <c r="D589" s="2818"/>
      <c r="E589" s="2818"/>
      <c r="F589" s="2818"/>
      <c r="G589" s="2818"/>
      <c r="H589" s="2818"/>
      <c r="I589" s="2818"/>
      <c r="J589" s="2818"/>
      <c r="K589" s="2818"/>
    </row>
    <row r="590" spans="1:11" ht="15" customHeight="1">
      <c r="A590" s="2819"/>
      <c r="B590" s="2818"/>
      <c r="C590" s="2818"/>
      <c r="D590" s="2818"/>
      <c r="E590" s="2818"/>
      <c r="F590" s="2818"/>
      <c r="G590" s="2818"/>
      <c r="H590" s="2818"/>
      <c r="I590" s="2818"/>
      <c r="J590" s="2818"/>
      <c r="K590" s="2818"/>
    </row>
    <row r="591" spans="1:11" ht="15" customHeight="1">
      <c r="A591" s="2819"/>
      <c r="B591" s="2818"/>
      <c r="C591" s="2818"/>
      <c r="D591" s="2818"/>
      <c r="E591" s="2818"/>
      <c r="F591" s="2818"/>
      <c r="G591" s="2818"/>
      <c r="H591" s="2818"/>
      <c r="I591" s="2818"/>
      <c r="J591" s="2818"/>
      <c r="K591" s="2818"/>
    </row>
    <row r="592" spans="1:11" ht="15" customHeight="1">
      <c r="A592" s="2819"/>
      <c r="B592" s="2818"/>
      <c r="C592" s="2818"/>
      <c r="D592" s="2818"/>
      <c r="E592" s="2818"/>
      <c r="F592" s="2818"/>
      <c r="G592" s="2818"/>
      <c r="H592" s="2818"/>
      <c r="I592" s="2818"/>
      <c r="J592" s="2818"/>
      <c r="K592" s="2818"/>
    </row>
    <row r="593" spans="1:11" ht="15" customHeight="1">
      <c r="A593" s="2754" t="s">
        <v>2146</v>
      </c>
      <c r="B593" s="2818"/>
      <c r="C593" s="2818"/>
      <c r="D593" s="2818"/>
      <c r="E593" s="2818"/>
      <c r="F593" s="2818"/>
      <c r="G593" s="2818"/>
      <c r="H593" s="2818"/>
      <c r="I593" s="2818"/>
      <c r="J593" s="2818"/>
      <c r="K593" s="2818"/>
    </row>
    <row r="594" spans="1:11" ht="15" customHeight="1">
      <c r="A594" s="2819"/>
      <c r="B594" s="2818"/>
      <c r="C594" s="2818"/>
      <c r="D594" s="2818"/>
      <c r="E594" s="2818"/>
      <c r="F594" s="2818"/>
      <c r="G594" s="2818"/>
      <c r="H594" s="2818"/>
      <c r="I594" s="2818"/>
      <c r="J594" s="2818"/>
      <c r="K594" s="2818"/>
    </row>
    <row r="595" spans="1:11" ht="15" customHeight="1">
      <c r="A595" s="2820" t="s">
        <v>2187</v>
      </c>
      <c r="B595" s="2820"/>
      <c r="C595" s="2820"/>
      <c r="D595" s="2820"/>
      <c r="E595" s="2820"/>
      <c r="F595" s="2821"/>
      <c r="G595" s="2821"/>
      <c r="H595" s="2821"/>
      <c r="I595" s="2821"/>
      <c r="J595" s="2821"/>
      <c r="K595" s="2821"/>
    </row>
    <row r="596" spans="1:11">
      <c r="A596" s="2774" t="s">
        <v>2188</v>
      </c>
      <c r="B596" s="2822"/>
      <c r="C596" s="2787" t="s">
        <v>961</v>
      </c>
      <c r="D596" s="2787" t="s">
        <v>962</v>
      </c>
      <c r="E596" s="2788" t="s">
        <v>234</v>
      </c>
      <c r="F596" s="2788"/>
      <c r="G596" s="2788"/>
      <c r="H596" s="2788"/>
      <c r="I596" s="2788"/>
      <c r="J596" s="2788"/>
      <c r="K596" s="2788"/>
    </row>
    <row r="597" spans="1:11">
      <c r="A597" s="2776" t="s">
        <v>234</v>
      </c>
      <c r="B597" s="2823"/>
      <c r="C597" s="1020">
        <v>1207200</v>
      </c>
      <c r="D597" s="1020">
        <v>196200</v>
      </c>
      <c r="E597" s="1020">
        <v>1403400</v>
      </c>
      <c r="F597" s="1020"/>
      <c r="G597" s="1020"/>
      <c r="H597" s="1020"/>
      <c r="I597" s="1020"/>
      <c r="J597" s="1020"/>
      <c r="K597" s="1020"/>
    </row>
    <row r="598" spans="1:11">
      <c r="A598" s="2824" t="s">
        <v>2189</v>
      </c>
      <c r="B598" s="2825"/>
      <c r="C598" s="1022">
        <v>43600</v>
      </c>
      <c r="D598" s="1022">
        <v>6300</v>
      </c>
      <c r="E598" s="1022">
        <v>49900</v>
      </c>
      <c r="F598" s="1022"/>
      <c r="G598" s="1022"/>
      <c r="H598" s="1022"/>
      <c r="I598" s="1022"/>
      <c r="J598" s="1022"/>
      <c r="K598" s="1022"/>
    </row>
    <row r="599" spans="1:11">
      <c r="A599" s="2826" t="s">
        <v>2190</v>
      </c>
      <c r="B599" s="2827"/>
      <c r="C599" s="1022">
        <v>101600</v>
      </c>
      <c r="D599" s="1022">
        <v>40000</v>
      </c>
      <c r="E599" s="1022">
        <v>141600</v>
      </c>
      <c r="F599" s="1022"/>
      <c r="G599" s="1022"/>
      <c r="H599" s="1022"/>
      <c r="I599" s="1022"/>
      <c r="J599" s="1022"/>
      <c r="K599" s="1022"/>
    </row>
    <row r="600" spans="1:11">
      <c r="A600" s="2826" t="s">
        <v>2191</v>
      </c>
      <c r="B600" s="2827"/>
      <c r="C600" s="1022">
        <v>132500</v>
      </c>
      <c r="D600" s="1022">
        <v>22700</v>
      </c>
      <c r="E600" s="1022">
        <v>155200</v>
      </c>
      <c r="F600" s="1022"/>
      <c r="G600" s="1022"/>
      <c r="H600" s="1022"/>
      <c r="I600" s="1022"/>
      <c r="J600" s="1022"/>
      <c r="K600" s="1022"/>
    </row>
    <row r="601" spans="1:11">
      <c r="A601" s="2826" t="s">
        <v>2192</v>
      </c>
      <c r="B601" s="2827"/>
      <c r="C601" s="1022">
        <v>27300</v>
      </c>
      <c r="D601" s="1022">
        <v>11600</v>
      </c>
      <c r="E601" s="1022">
        <v>38900</v>
      </c>
      <c r="F601" s="1022"/>
      <c r="G601" s="1022"/>
      <c r="H601" s="1022"/>
      <c r="I601" s="1022"/>
      <c r="J601" s="1022"/>
      <c r="K601" s="1022"/>
    </row>
    <row r="602" spans="1:11">
      <c r="A602" s="2826" t="s">
        <v>2193</v>
      </c>
      <c r="B602" s="2827"/>
      <c r="C602" s="1022">
        <v>123200</v>
      </c>
      <c r="D602" s="1022">
        <v>36700</v>
      </c>
      <c r="E602" s="1022">
        <v>159900</v>
      </c>
      <c r="F602" s="1022"/>
      <c r="G602" s="1022"/>
      <c r="H602" s="1022"/>
      <c r="I602" s="1022"/>
      <c r="J602" s="1022"/>
      <c r="K602" s="1022"/>
    </row>
    <row r="603" spans="1:11">
      <c r="A603" s="2826" t="s">
        <v>2194</v>
      </c>
      <c r="B603" s="2827"/>
      <c r="C603" s="1022">
        <v>23300</v>
      </c>
      <c r="D603" s="1022">
        <v>0</v>
      </c>
      <c r="E603" s="1022">
        <v>23300</v>
      </c>
      <c r="F603" s="1022"/>
      <c r="G603" s="1022"/>
      <c r="H603" s="1022"/>
      <c r="I603" s="1022"/>
      <c r="J603" s="1022"/>
      <c r="K603" s="1022"/>
    </row>
    <row r="604" spans="1:11">
      <c r="A604" s="2826" t="s">
        <v>2195</v>
      </c>
      <c r="B604" s="2827"/>
      <c r="C604" s="1022">
        <v>336900</v>
      </c>
      <c r="D604" s="1022">
        <v>1300</v>
      </c>
      <c r="E604" s="1022">
        <v>338200</v>
      </c>
      <c r="F604" s="1022"/>
      <c r="G604" s="1022"/>
      <c r="H604" s="1022"/>
      <c r="I604" s="1022"/>
      <c r="J604" s="1022"/>
      <c r="K604" s="1022"/>
    </row>
    <row r="605" spans="1:11">
      <c r="A605" s="2826" t="s">
        <v>2196</v>
      </c>
      <c r="B605" s="2827"/>
      <c r="C605" s="1022">
        <v>144400</v>
      </c>
      <c r="D605" s="1022">
        <v>3300</v>
      </c>
      <c r="E605" s="1022">
        <v>147800</v>
      </c>
      <c r="F605" s="1022"/>
      <c r="G605" s="1022"/>
      <c r="H605" s="1022"/>
      <c r="I605" s="1022"/>
      <c r="J605" s="1022"/>
      <c r="K605" s="1022"/>
    </row>
    <row r="606" spans="1:11">
      <c r="A606" s="2826" t="s">
        <v>2197</v>
      </c>
      <c r="B606" s="2827"/>
      <c r="C606" s="1022">
        <v>274400</v>
      </c>
      <c r="D606" s="1022">
        <v>74200</v>
      </c>
      <c r="E606" s="1022">
        <v>348700</v>
      </c>
      <c r="F606" s="1022"/>
      <c r="G606" s="1022"/>
      <c r="H606" s="1022"/>
      <c r="I606" s="1022"/>
      <c r="J606" s="1022"/>
      <c r="K606" s="1022"/>
    </row>
    <row r="607" spans="1:11">
      <c r="A607" s="2754" t="s">
        <v>2146</v>
      </c>
      <c r="B607" s="2828"/>
    </row>
    <row r="608" spans="1:11" ht="15.75" customHeight="1">
      <c r="A608" s="2802"/>
      <c r="B608" s="2828"/>
      <c r="C608" s="2828"/>
      <c r="D608" s="2828"/>
      <c r="E608" s="2829"/>
      <c r="F608" s="2829"/>
      <c r="G608" s="2829"/>
      <c r="H608" s="2829"/>
      <c r="I608" s="2829"/>
      <c r="J608" s="2829"/>
      <c r="K608" s="2829"/>
    </row>
    <row r="609" spans="1:12" ht="17.25" customHeight="1">
      <c r="A609" s="2748"/>
      <c r="B609" s="2770"/>
      <c r="C609" s="2770"/>
      <c r="D609" s="2770"/>
      <c r="E609" s="2769"/>
      <c r="F609" s="2769"/>
      <c r="G609" s="2769"/>
      <c r="H609" s="2769"/>
      <c r="I609" s="2769"/>
      <c r="J609" s="2769"/>
      <c r="K609" s="2769"/>
    </row>
    <row r="610" spans="1:12" ht="16.5" customHeight="1">
      <c r="A610" s="2830" t="s">
        <v>2198</v>
      </c>
      <c r="B610" s="2830"/>
      <c r="C610" s="2830"/>
      <c r="D610" s="2830"/>
      <c r="E610" s="2830"/>
      <c r="F610" s="2831"/>
      <c r="G610" s="2831"/>
      <c r="H610" s="2831"/>
      <c r="I610" s="2831"/>
      <c r="J610" s="2831"/>
      <c r="K610" s="2831"/>
      <c r="L610" s="2753"/>
    </row>
    <row r="611" spans="1:12" ht="16.5" customHeight="1">
      <c r="A611" s="2830"/>
      <c r="B611" s="2830"/>
      <c r="C611" s="2830"/>
      <c r="D611" s="2830"/>
      <c r="E611" s="2830"/>
      <c r="F611" s="2831"/>
      <c r="G611" s="2831"/>
      <c r="H611" s="2831"/>
      <c r="I611" s="2831"/>
      <c r="J611" s="2831"/>
      <c r="K611" s="2831"/>
      <c r="L611" s="2753"/>
    </row>
    <row r="612" spans="1:12" ht="16.5" customHeight="1">
      <c r="A612" s="2832" t="s">
        <v>260</v>
      </c>
      <c r="B612" s="2821"/>
      <c r="C612" s="2821"/>
      <c r="D612" s="2821"/>
      <c r="E612" s="2821"/>
      <c r="F612" s="2821"/>
      <c r="G612" s="2821"/>
      <c r="H612" s="2821"/>
      <c r="I612" s="2821"/>
      <c r="J612" s="2821"/>
      <c r="K612" s="2821"/>
      <c r="L612" s="2753"/>
    </row>
    <row r="613" spans="1:12">
      <c r="A613" s="2774" t="s">
        <v>2199</v>
      </c>
      <c r="B613" s="2822"/>
      <c r="C613" s="2787" t="s">
        <v>961</v>
      </c>
      <c r="D613" s="2787" t="s">
        <v>962</v>
      </c>
      <c r="E613" s="2833" t="s">
        <v>234</v>
      </c>
      <c r="F613" s="2833"/>
      <c r="G613" s="2833"/>
      <c r="H613" s="2833"/>
      <c r="I613" s="2833"/>
      <c r="J613" s="2833"/>
      <c r="K613" s="2833"/>
    </row>
    <row r="614" spans="1:12">
      <c r="A614" s="2776" t="s">
        <v>234</v>
      </c>
      <c r="B614" s="2823"/>
      <c r="C614" s="2834">
        <v>99.999999999999986</v>
      </c>
      <c r="D614" s="2834">
        <v>100</v>
      </c>
      <c r="E614" s="2834">
        <v>99.999999999999986</v>
      </c>
      <c r="F614" s="2834"/>
      <c r="G614" s="2834"/>
      <c r="H614" s="2834"/>
      <c r="I614" s="2834"/>
      <c r="J614" s="2834"/>
      <c r="K614" s="2834"/>
    </row>
    <row r="615" spans="1:12">
      <c r="A615" s="2824" t="s">
        <v>2189</v>
      </c>
      <c r="B615" s="2825"/>
      <c r="C615" s="2811">
        <v>3.6</v>
      </c>
      <c r="D615" s="2811">
        <v>3.2</v>
      </c>
      <c r="E615" s="2811">
        <v>3.6</v>
      </c>
      <c r="F615" s="2835"/>
      <c r="G615" s="2835"/>
      <c r="H615" s="2835"/>
      <c r="I615" s="2835"/>
      <c r="J615" s="2835"/>
      <c r="K615" s="2835"/>
    </row>
    <row r="616" spans="1:12">
      <c r="A616" s="2826" t="s">
        <v>2190</v>
      </c>
      <c r="B616" s="2827"/>
      <c r="C616" s="2811">
        <v>8.4</v>
      </c>
      <c r="D616" s="2811">
        <v>20.399999999999999</v>
      </c>
      <c r="E616" s="2811">
        <v>10.1</v>
      </c>
      <c r="F616" s="2835"/>
      <c r="G616" s="2835"/>
      <c r="H616" s="2835"/>
      <c r="I616" s="2835"/>
      <c r="J616" s="2835"/>
      <c r="K616" s="2835"/>
    </row>
    <row r="617" spans="1:12">
      <c r="A617" s="2826" t="s">
        <v>2191</v>
      </c>
      <c r="B617" s="2827"/>
      <c r="C617" s="2811">
        <v>11</v>
      </c>
      <c r="D617" s="2811">
        <v>11.6</v>
      </c>
      <c r="E617" s="2811">
        <v>11.1</v>
      </c>
      <c r="F617" s="2835"/>
      <c r="G617" s="2835"/>
      <c r="H617" s="2835"/>
      <c r="I617" s="2835"/>
      <c r="J617" s="2835"/>
      <c r="K617" s="2835"/>
    </row>
    <row r="618" spans="1:12">
      <c r="A618" s="2826" t="s">
        <v>2192</v>
      </c>
      <c r="B618" s="2827"/>
      <c r="C618" s="2811">
        <v>2.2999999999999998</v>
      </c>
      <c r="D618" s="2811">
        <v>5.9</v>
      </c>
      <c r="E618" s="2811">
        <v>2.8</v>
      </c>
      <c r="F618" s="2835"/>
      <c r="G618" s="2835"/>
      <c r="H618" s="2835"/>
      <c r="I618" s="2835"/>
      <c r="J618" s="2835"/>
      <c r="K618" s="2835"/>
    </row>
    <row r="619" spans="1:12">
      <c r="A619" s="2826" t="s">
        <v>2193</v>
      </c>
      <c r="B619" s="2827"/>
      <c r="C619" s="2811">
        <v>10.199999999999999</v>
      </c>
      <c r="D619" s="2811">
        <v>18.7</v>
      </c>
      <c r="E619" s="2811">
        <v>11.4</v>
      </c>
      <c r="F619" s="2835"/>
      <c r="G619" s="2835"/>
      <c r="H619" s="2835"/>
      <c r="I619" s="2835"/>
      <c r="J619" s="2835"/>
      <c r="K619" s="2835"/>
    </row>
    <row r="620" spans="1:12">
      <c r="A620" s="2826" t="s">
        <v>2194</v>
      </c>
      <c r="B620" s="2827"/>
      <c r="C620" s="2811">
        <v>1.9</v>
      </c>
      <c r="D620" s="2811">
        <v>0</v>
      </c>
      <c r="E620" s="2811">
        <v>1.7</v>
      </c>
      <c r="F620" s="2835"/>
      <c r="G620" s="2835"/>
      <c r="H620" s="2835"/>
      <c r="I620" s="2835"/>
      <c r="J620" s="2835"/>
      <c r="K620" s="2835"/>
    </row>
    <row r="621" spans="1:12">
      <c r="A621" s="2826" t="s">
        <v>2195</v>
      </c>
      <c r="B621" s="2827"/>
      <c r="C621" s="2811">
        <v>27.9</v>
      </c>
      <c r="D621" s="2811">
        <v>0.7</v>
      </c>
      <c r="E621" s="2811">
        <v>24.1</v>
      </c>
      <c r="F621" s="2835"/>
      <c r="G621" s="2835"/>
      <c r="H621" s="2835"/>
      <c r="I621" s="2835"/>
      <c r="J621" s="2835"/>
      <c r="K621" s="2835"/>
    </row>
    <row r="622" spans="1:12">
      <c r="A622" s="2826" t="s">
        <v>2196</v>
      </c>
      <c r="B622" s="2827"/>
      <c r="C622" s="2811">
        <v>12</v>
      </c>
      <c r="D622" s="2811">
        <v>1.7</v>
      </c>
      <c r="E622" s="2811">
        <v>10.5</v>
      </c>
      <c r="F622" s="2835"/>
      <c r="G622" s="2835"/>
      <c r="H622" s="2835"/>
      <c r="I622" s="2835"/>
      <c r="J622" s="2835"/>
      <c r="K622" s="2835"/>
    </row>
    <row r="623" spans="1:12">
      <c r="A623" s="2826" t="s">
        <v>2197</v>
      </c>
      <c r="B623" s="2827"/>
      <c r="C623" s="2811">
        <v>22.7</v>
      </c>
      <c r="D623" s="2811">
        <v>37.799999999999997</v>
      </c>
      <c r="E623" s="2811">
        <v>24.8</v>
      </c>
      <c r="F623" s="2835"/>
      <c r="G623" s="2835"/>
      <c r="H623" s="2835"/>
      <c r="I623" s="2835"/>
      <c r="J623" s="2835"/>
      <c r="K623" s="2835"/>
    </row>
    <row r="624" spans="1:12">
      <c r="A624" s="2754" t="s">
        <v>2146</v>
      </c>
      <c r="B624" s="2828"/>
      <c r="C624" s="2828"/>
      <c r="D624" s="2828"/>
      <c r="E624" s="2785"/>
      <c r="F624" s="2785"/>
      <c r="G624" s="2785"/>
      <c r="H624" s="2785"/>
      <c r="I624" s="2785"/>
      <c r="J624" s="2785"/>
      <c r="K624" s="2785"/>
    </row>
    <row r="625" spans="1:11" ht="15.75" customHeight="1">
      <c r="A625" s="2802"/>
      <c r="B625" s="2828"/>
      <c r="C625" s="2828"/>
      <c r="D625" s="2828"/>
      <c r="E625" s="2829"/>
      <c r="F625" s="2829"/>
      <c r="G625" s="2829"/>
      <c r="H625" s="2829"/>
      <c r="I625" s="2829"/>
      <c r="J625" s="2829"/>
      <c r="K625" s="2829"/>
    </row>
    <row r="626" spans="1:11">
      <c r="A626" s="2836"/>
      <c r="B626" s="2828"/>
      <c r="C626" s="2828"/>
      <c r="D626" s="2828"/>
      <c r="E626" s="2785"/>
      <c r="F626" s="2785"/>
      <c r="G626" s="2785"/>
      <c r="H626" s="2785"/>
      <c r="I626" s="2785"/>
      <c r="J626" s="2785"/>
      <c r="K626" s="2785"/>
    </row>
    <row r="627" spans="1:11" ht="15" customHeight="1">
      <c r="A627" s="2783" t="s">
        <v>2200</v>
      </c>
      <c r="B627" s="2783"/>
      <c r="C627" s="2783"/>
      <c r="D627" s="2783"/>
      <c r="E627" s="2783"/>
      <c r="F627" s="2784"/>
      <c r="G627" s="2784"/>
      <c r="H627" s="2784"/>
      <c r="I627" s="2784"/>
      <c r="J627" s="2784"/>
      <c r="K627" s="2784"/>
    </row>
    <row r="628" spans="1:11" ht="15" customHeight="1">
      <c r="A628" s="2783"/>
      <c r="B628" s="2783"/>
      <c r="C628" s="2783"/>
      <c r="D628" s="2783"/>
      <c r="E628" s="2783"/>
      <c r="F628" s="2784"/>
      <c r="G628" s="2784"/>
      <c r="H628" s="2784"/>
      <c r="I628" s="2784"/>
      <c r="J628" s="2784"/>
      <c r="K628" s="2784"/>
    </row>
    <row r="629" spans="1:11">
      <c r="A629" s="2774" t="s">
        <v>2199</v>
      </c>
      <c r="B629" s="2822"/>
      <c r="C629" s="2787" t="s">
        <v>961</v>
      </c>
      <c r="D629" s="2787" t="s">
        <v>962</v>
      </c>
      <c r="E629" s="2788" t="s">
        <v>234</v>
      </c>
      <c r="F629" s="2788"/>
      <c r="G629" s="2788"/>
      <c r="H629" s="2788"/>
      <c r="I629" s="2788"/>
      <c r="J629" s="2788"/>
      <c r="K629" s="2788"/>
    </row>
    <row r="630" spans="1:11">
      <c r="A630" s="2776" t="s">
        <v>234</v>
      </c>
      <c r="B630" s="2823"/>
      <c r="C630" s="1020">
        <v>87700</v>
      </c>
      <c r="D630" s="1020">
        <v>28700</v>
      </c>
      <c r="E630" s="1020">
        <v>116400</v>
      </c>
      <c r="F630" s="1020"/>
      <c r="G630" s="1020"/>
      <c r="H630" s="1020"/>
      <c r="I630" s="1020"/>
      <c r="J630" s="1020"/>
      <c r="K630" s="1020"/>
    </row>
    <row r="631" spans="1:11">
      <c r="A631" s="2824" t="s">
        <v>2189</v>
      </c>
      <c r="B631" s="2825"/>
      <c r="C631" s="1022">
        <v>8800</v>
      </c>
      <c r="D631" s="1022">
        <v>1900</v>
      </c>
      <c r="E631" s="1022">
        <v>10700</v>
      </c>
      <c r="F631" s="1022"/>
      <c r="G631" s="1022"/>
      <c r="H631" s="1022"/>
      <c r="I631" s="1022"/>
      <c r="J631" s="1022"/>
      <c r="K631" s="1022"/>
    </row>
    <row r="632" spans="1:11">
      <c r="A632" s="2826" t="s">
        <v>2190</v>
      </c>
      <c r="B632" s="2827"/>
      <c r="C632" s="1022">
        <v>11400</v>
      </c>
      <c r="D632" s="1022">
        <v>9600</v>
      </c>
      <c r="E632" s="1022">
        <v>21000</v>
      </c>
      <c r="F632" s="1022"/>
      <c r="G632" s="1022"/>
      <c r="H632" s="1022"/>
      <c r="I632" s="1022"/>
      <c r="J632" s="1022"/>
      <c r="K632" s="1022"/>
    </row>
    <row r="633" spans="1:11">
      <c r="A633" s="2826" t="s">
        <v>2191</v>
      </c>
      <c r="B633" s="2827"/>
      <c r="C633" s="1022">
        <v>33500</v>
      </c>
      <c r="D633" s="1022">
        <v>11400</v>
      </c>
      <c r="E633" s="1022">
        <v>44900</v>
      </c>
      <c r="F633" s="1022"/>
      <c r="G633" s="1022"/>
      <c r="H633" s="1022"/>
      <c r="I633" s="1022"/>
      <c r="J633" s="1022"/>
      <c r="K633" s="1022"/>
    </row>
    <row r="634" spans="1:11">
      <c r="A634" s="2826" t="s">
        <v>2192</v>
      </c>
      <c r="B634" s="2827"/>
      <c r="C634" s="1022">
        <v>3700</v>
      </c>
      <c r="D634" s="1022">
        <v>3300</v>
      </c>
      <c r="E634" s="1022">
        <v>7000</v>
      </c>
      <c r="F634" s="1022"/>
      <c r="G634" s="1022"/>
      <c r="H634" s="1022"/>
      <c r="I634" s="1022"/>
      <c r="J634" s="1022"/>
      <c r="K634" s="1022"/>
    </row>
    <row r="635" spans="1:11">
      <c r="A635" s="2826" t="s">
        <v>2193</v>
      </c>
      <c r="B635" s="2827"/>
      <c r="C635" s="1022">
        <v>23500</v>
      </c>
      <c r="D635" s="1022">
        <v>2100</v>
      </c>
      <c r="E635" s="1022">
        <v>25600</v>
      </c>
      <c r="F635" s="1022"/>
      <c r="G635" s="1022"/>
      <c r="H635" s="1022"/>
      <c r="I635" s="1022"/>
      <c r="J635" s="1022"/>
      <c r="K635" s="1022"/>
    </row>
    <row r="636" spans="1:11">
      <c r="A636" s="2826" t="s">
        <v>2194</v>
      </c>
      <c r="B636" s="2827"/>
      <c r="C636" s="1022">
        <v>200</v>
      </c>
      <c r="D636" s="1022">
        <v>0</v>
      </c>
      <c r="E636" s="1022">
        <v>200</v>
      </c>
      <c r="F636" s="1022"/>
      <c r="G636" s="1022"/>
      <c r="H636" s="1022"/>
      <c r="I636" s="1022"/>
      <c r="J636" s="1022"/>
      <c r="K636" s="1022"/>
    </row>
    <row r="637" spans="1:11">
      <c r="A637" s="2826" t="s">
        <v>2195</v>
      </c>
      <c r="B637" s="2827"/>
      <c r="C637" s="1022">
        <v>2600</v>
      </c>
      <c r="D637" s="1022">
        <v>100</v>
      </c>
      <c r="E637" s="1022">
        <v>2600</v>
      </c>
      <c r="F637" s="1022"/>
      <c r="G637" s="1022"/>
      <c r="H637" s="1022"/>
      <c r="I637" s="1022"/>
      <c r="J637" s="1022"/>
      <c r="K637" s="1022"/>
    </row>
    <row r="638" spans="1:11">
      <c r="A638" s="2826" t="s">
        <v>2196</v>
      </c>
      <c r="B638" s="2827"/>
      <c r="C638" s="1022">
        <v>2400</v>
      </c>
      <c r="D638" s="1022">
        <v>0</v>
      </c>
      <c r="E638" s="1022">
        <v>2400</v>
      </c>
      <c r="F638" s="1022"/>
      <c r="G638" s="1022"/>
      <c r="H638" s="1022"/>
      <c r="I638" s="1022"/>
      <c r="J638" s="1022"/>
      <c r="K638" s="1022"/>
    </row>
    <row r="639" spans="1:11">
      <c r="A639" s="2826" t="s">
        <v>2197</v>
      </c>
      <c r="B639" s="2827"/>
      <c r="C639" s="1022">
        <v>1700</v>
      </c>
      <c r="D639" s="1022">
        <v>300</v>
      </c>
      <c r="E639" s="1022">
        <v>2000</v>
      </c>
      <c r="F639" s="1022"/>
      <c r="G639" s="1022"/>
      <c r="H639" s="1022"/>
      <c r="I639" s="1022"/>
      <c r="J639" s="1022"/>
      <c r="K639" s="1022"/>
    </row>
    <row r="640" spans="1:11">
      <c r="A640" s="2754" t="s">
        <v>2146</v>
      </c>
      <c r="B640" s="2828"/>
    </row>
    <row r="641" spans="1:12" ht="15.75" customHeight="1">
      <c r="A641" s="2802"/>
      <c r="B641" s="2828"/>
      <c r="C641" s="2828"/>
      <c r="D641" s="2828"/>
      <c r="E641" s="2829"/>
      <c r="F641" s="2829"/>
      <c r="G641" s="2829"/>
      <c r="H641" s="2829"/>
      <c r="I641" s="2829"/>
      <c r="J641" s="2829"/>
      <c r="K641" s="2829"/>
    </row>
    <row r="642" spans="1:12" ht="13.5" customHeight="1">
      <c r="A642" s="2744"/>
      <c r="B642" s="2837"/>
      <c r="C642" s="2837"/>
      <c r="D642" s="2837"/>
      <c r="E642" s="2809"/>
      <c r="F642" s="2809"/>
      <c r="G642" s="2809"/>
      <c r="H642" s="2809"/>
      <c r="I642" s="2809"/>
      <c r="J642" s="2809"/>
      <c r="K642" s="2809"/>
    </row>
    <row r="643" spans="1:12" ht="13.5" customHeight="1">
      <c r="A643" s="2783" t="s">
        <v>2201</v>
      </c>
      <c r="B643" s="2783"/>
      <c r="C643" s="2783"/>
      <c r="D643" s="2783"/>
      <c r="E643" s="2783"/>
      <c r="F643" s="2784"/>
      <c r="G643" s="2784"/>
      <c r="H643" s="2784"/>
      <c r="I643" s="2784"/>
      <c r="J643" s="2784"/>
      <c r="K643" s="2784"/>
    </row>
    <row r="644" spans="1:12" ht="15" customHeight="1">
      <c r="A644" s="2783"/>
      <c r="B644" s="2783"/>
      <c r="C644" s="2783"/>
      <c r="D644" s="2783"/>
      <c r="E644" s="2783"/>
      <c r="F644" s="2784"/>
      <c r="G644" s="2784"/>
      <c r="H644" s="2784"/>
      <c r="I644" s="2784"/>
      <c r="J644" s="2784"/>
      <c r="K644" s="2784"/>
    </row>
    <row r="645" spans="1:12" ht="15" customHeight="1">
      <c r="A645" s="2786" t="s">
        <v>260</v>
      </c>
      <c r="B645" s="2784"/>
      <c r="C645" s="2784"/>
      <c r="D645" s="2784"/>
      <c r="E645" s="2784"/>
      <c r="F645" s="2784"/>
      <c r="G645" s="2784"/>
      <c r="H645" s="2784"/>
      <c r="I645" s="2784"/>
      <c r="J645" s="2784"/>
      <c r="K645" s="2784"/>
    </row>
    <row r="646" spans="1:12">
      <c r="A646" s="2774" t="s">
        <v>2199</v>
      </c>
      <c r="B646" s="2822"/>
      <c r="C646" s="2787" t="s">
        <v>961</v>
      </c>
      <c r="D646" s="2787" t="s">
        <v>962</v>
      </c>
      <c r="E646" s="2788" t="s">
        <v>234</v>
      </c>
      <c r="F646" s="2788"/>
      <c r="G646" s="2788"/>
      <c r="H646" s="2788"/>
      <c r="I646" s="2788"/>
      <c r="J646" s="2788"/>
      <c r="K646" s="2788"/>
    </row>
    <row r="647" spans="1:12">
      <c r="A647" s="2776" t="s">
        <v>234</v>
      </c>
      <c r="B647" s="2823"/>
      <c r="C647" s="2834">
        <v>99.999999999999986</v>
      </c>
      <c r="D647" s="2834">
        <v>100.00000000000003</v>
      </c>
      <c r="E647" s="2834">
        <v>99.999999999999986</v>
      </c>
      <c r="F647" s="2834"/>
      <c r="G647" s="2834"/>
      <c r="H647" s="2834"/>
      <c r="I647" s="2834"/>
      <c r="J647" s="2834"/>
      <c r="K647" s="2834"/>
    </row>
    <row r="648" spans="1:12">
      <c r="A648" s="2824" t="s">
        <v>2189</v>
      </c>
      <c r="B648" s="2825"/>
      <c r="C648" s="2811">
        <v>10</v>
      </c>
      <c r="D648" s="2811">
        <v>6.7</v>
      </c>
      <c r="E648" s="2811">
        <v>9.1999999999999993</v>
      </c>
      <c r="F648" s="2811"/>
      <c r="G648" s="2811"/>
      <c r="H648" s="2811"/>
      <c r="I648" s="2811"/>
      <c r="J648" s="2811"/>
      <c r="K648" s="2811"/>
    </row>
    <row r="649" spans="1:12">
      <c r="A649" s="2826" t="s">
        <v>2190</v>
      </c>
      <c r="B649" s="2827"/>
      <c r="C649" s="2811">
        <v>13</v>
      </c>
      <c r="D649" s="2811">
        <v>33.4</v>
      </c>
      <c r="E649" s="2811">
        <v>18</v>
      </c>
      <c r="F649" s="2811"/>
      <c r="G649" s="2811"/>
      <c r="H649" s="2811"/>
      <c r="I649" s="2811"/>
      <c r="J649" s="2811"/>
      <c r="K649" s="2811"/>
    </row>
    <row r="650" spans="1:12">
      <c r="A650" s="2826" t="s">
        <v>2191</v>
      </c>
      <c r="B650" s="2827"/>
      <c r="C650" s="2811">
        <v>38.200000000000003</v>
      </c>
      <c r="D650" s="2811">
        <v>39.5</v>
      </c>
      <c r="E650" s="2811">
        <v>38.5</v>
      </c>
      <c r="F650" s="2811"/>
      <c r="G650" s="2811"/>
      <c r="H650" s="2811"/>
      <c r="I650" s="2811"/>
      <c r="J650" s="2811"/>
      <c r="K650" s="2811"/>
      <c r="L650" s="2753"/>
    </row>
    <row r="651" spans="1:12">
      <c r="A651" s="2826" t="s">
        <v>2192</v>
      </c>
      <c r="B651" s="2827"/>
      <c r="C651" s="2811">
        <v>4.2</v>
      </c>
      <c r="D651" s="2811">
        <v>11.6</v>
      </c>
      <c r="E651" s="2811">
        <v>6</v>
      </c>
      <c r="F651" s="2811"/>
      <c r="G651" s="2811"/>
      <c r="H651" s="2811"/>
      <c r="I651" s="2811"/>
      <c r="J651" s="2811"/>
      <c r="K651" s="2811"/>
      <c r="L651" s="2769"/>
    </row>
    <row r="652" spans="1:12">
      <c r="A652" s="2826" t="s">
        <v>2193</v>
      </c>
      <c r="B652" s="2827"/>
      <c r="C652" s="2811">
        <v>26.8</v>
      </c>
      <c r="D652" s="2811">
        <v>7.5</v>
      </c>
      <c r="E652" s="2811">
        <v>22</v>
      </c>
      <c r="F652" s="2811"/>
      <c r="G652" s="2811"/>
      <c r="H652" s="2811"/>
      <c r="I652" s="2811"/>
      <c r="J652" s="2811"/>
      <c r="K652" s="2811"/>
      <c r="L652" s="2804"/>
    </row>
    <row r="653" spans="1:12">
      <c r="A653" s="2826" t="s">
        <v>2194</v>
      </c>
      <c r="B653" s="2827"/>
      <c r="C653" s="2811">
        <v>0.2</v>
      </c>
      <c r="D653" s="2811">
        <v>0</v>
      </c>
      <c r="E653" s="2811">
        <v>0.1</v>
      </c>
      <c r="F653" s="2811"/>
      <c r="G653" s="2811"/>
      <c r="H653" s="2811"/>
      <c r="I653" s="2811"/>
      <c r="J653" s="2811"/>
      <c r="K653" s="2811"/>
    </row>
    <row r="654" spans="1:12">
      <c r="A654" s="2826" t="s">
        <v>2195</v>
      </c>
      <c r="B654" s="2827"/>
      <c r="C654" s="2811">
        <v>2.9</v>
      </c>
      <c r="D654" s="2811">
        <v>0.2</v>
      </c>
      <c r="E654" s="2811">
        <v>2.2000000000000002</v>
      </c>
      <c r="F654" s="2811"/>
      <c r="G654" s="2811"/>
      <c r="H654" s="2811"/>
      <c r="I654" s="2811"/>
      <c r="J654" s="2811"/>
      <c r="K654" s="2811"/>
    </row>
    <row r="655" spans="1:12">
      <c r="A655" s="2826" t="s">
        <v>2196</v>
      </c>
      <c r="B655" s="2827"/>
      <c r="C655" s="2811">
        <v>2.7</v>
      </c>
      <c r="D655" s="2811">
        <v>0.2</v>
      </c>
      <c r="E655" s="2811">
        <v>2.1</v>
      </c>
      <c r="F655" s="2811"/>
      <c r="G655" s="2811"/>
      <c r="H655" s="2811"/>
      <c r="I655" s="2811"/>
      <c r="J655" s="2811"/>
      <c r="K655" s="2811"/>
    </row>
    <row r="656" spans="1:12">
      <c r="A656" s="2826" t="s">
        <v>2197</v>
      </c>
      <c r="B656" s="2827"/>
      <c r="C656" s="2811">
        <v>1.9</v>
      </c>
      <c r="D656" s="2811">
        <v>0.9</v>
      </c>
      <c r="E656" s="2811">
        <v>1.7</v>
      </c>
      <c r="F656" s="2811"/>
      <c r="G656" s="2811"/>
      <c r="H656" s="2811"/>
      <c r="I656" s="2811"/>
      <c r="J656" s="2811"/>
      <c r="K656" s="2811"/>
    </row>
    <row r="657" spans="1:11">
      <c r="A657" s="2754" t="s">
        <v>2146</v>
      </c>
      <c r="B657" s="2838"/>
      <c r="C657" s="2828"/>
      <c r="D657" s="2828"/>
      <c r="E657" s="2785"/>
      <c r="F657" s="2785"/>
      <c r="G657" s="2785"/>
      <c r="H657" s="2785"/>
      <c r="I657" s="2785"/>
      <c r="J657" s="2785"/>
      <c r="K657" s="2785"/>
    </row>
    <row r="658" spans="1:11" ht="15" customHeight="1">
      <c r="A658" s="2802"/>
      <c r="B658" s="2828"/>
      <c r="C658" s="2828"/>
      <c r="D658" s="2828"/>
      <c r="E658" s="2829"/>
      <c r="F658" s="2829"/>
      <c r="G658" s="2829"/>
      <c r="H658" s="2829"/>
      <c r="I658" s="2829"/>
      <c r="J658" s="2829"/>
      <c r="K658" s="2829"/>
    </row>
    <row r="659" spans="1:11" ht="18.75" customHeight="1">
      <c r="A659" s="2783" t="s">
        <v>2202</v>
      </c>
      <c r="B659" s="2783"/>
      <c r="C659" s="2783"/>
      <c r="D659" s="2783"/>
      <c r="E659" s="2783"/>
      <c r="F659" s="2784"/>
      <c r="G659" s="2784"/>
      <c r="H659" s="2784"/>
      <c r="I659" s="2784"/>
      <c r="J659" s="2784"/>
      <c r="K659" s="2784"/>
    </row>
    <row r="660" spans="1:11" ht="15" customHeight="1">
      <c r="A660" s="2783"/>
      <c r="B660" s="2783"/>
      <c r="C660" s="2783"/>
      <c r="D660" s="2783"/>
      <c r="E660" s="2783"/>
      <c r="F660" s="2784"/>
      <c r="G660" s="2784"/>
      <c r="H660" s="2784"/>
      <c r="I660" s="2784"/>
      <c r="J660" s="2784"/>
      <c r="K660" s="2784"/>
    </row>
    <row r="661" spans="1:11">
      <c r="A661" s="2774" t="s">
        <v>2199</v>
      </c>
      <c r="B661" s="2822"/>
      <c r="C661" s="2787" t="s">
        <v>961</v>
      </c>
      <c r="D661" s="2787" t="s">
        <v>962</v>
      </c>
      <c r="E661" s="2788" t="s">
        <v>234</v>
      </c>
      <c r="F661" s="2788"/>
      <c r="G661" s="2788"/>
      <c r="H661" s="2788"/>
      <c r="I661" s="2788"/>
      <c r="J661" s="2788"/>
      <c r="K661" s="2788"/>
    </row>
    <row r="662" spans="1:11">
      <c r="A662" s="2776" t="s">
        <v>234</v>
      </c>
      <c r="B662" s="2823"/>
      <c r="C662" s="1020">
        <v>1119600</v>
      </c>
      <c r="D662" s="1020">
        <v>167500</v>
      </c>
      <c r="E662" s="1020">
        <v>1287000</v>
      </c>
      <c r="F662" s="1020"/>
      <c r="G662" s="1020"/>
      <c r="H662" s="1020"/>
      <c r="I662" s="1020"/>
      <c r="J662" s="1020"/>
      <c r="K662" s="1020"/>
    </row>
    <row r="663" spans="1:11">
      <c r="A663" s="2824" t="s">
        <v>2189</v>
      </c>
      <c r="B663" s="2825"/>
      <c r="C663" s="1022">
        <v>34800</v>
      </c>
      <c r="D663" s="1022">
        <v>4400</v>
      </c>
      <c r="E663" s="1022">
        <v>39200</v>
      </c>
      <c r="F663" s="1022"/>
      <c r="G663" s="1022"/>
      <c r="H663" s="1022"/>
      <c r="I663" s="1022"/>
      <c r="J663" s="1022"/>
      <c r="K663" s="1022"/>
    </row>
    <row r="664" spans="1:11">
      <c r="A664" s="2826" t="s">
        <v>2190</v>
      </c>
      <c r="B664" s="2827"/>
      <c r="C664" s="1022">
        <v>90200</v>
      </c>
      <c r="D664" s="1022">
        <v>30400</v>
      </c>
      <c r="E664" s="1022">
        <v>120600</v>
      </c>
      <c r="F664" s="1022"/>
      <c r="G664" s="1022"/>
      <c r="H664" s="1022"/>
      <c r="I664" s="1022"/>
      <c r="J664" s="1022"/>
      <c r="K664" s="1022"/>
    </row>
    <row r="665" spans="1:11">
      <c r="A665" s="2826" t="s">
        <v>2191</v>
      </c>
      <c r="B665" s="2827"/>
      <c r="C665" s="1022">
        <v>99000</v>
      </c>
      <c r="D665" s="1022">
        <v>11300</v>
      </c>
      <c r="E665" s="1022">
        <v>110300</v>
      </c>
      <c r="F665" s="1022"/>
      <c r="G665" s="1022"/>
      <c r="H665" s="1022"/>
      <c r="I665" s="1022"/>
      <c r="J665" s="1022"/>
      <c r="K665" s="1022"/>
    </row>
    <row r="666" spans="1:11">
      <c r="A666" s="2826" t="s">
        <v>2192</v>
      </c>
      <c r="B666" s="2827"/>
      <c r="C666" s="1022">
        <v>23600</v>
      </c>
      <c r="D666" s="1022">
        <v>8200</v>
      </c>
      <c r="E666" s="1022">
        <v>31900</v>
      </c>
      <c r="F666" s="1022"/>
      <c r="G666" s="1022"/>
      <c r="H666" s="1022"/>
      <c r="I666" s="1022"/>
      <c r="J666" s="1022"/>
      <c r="K666" s="1022"/>
    </row>
    <row r="667" spans="1:11">
      <c r="A667" s="2826" t="s">
        <v>2193</v>
      </c>
      <c r="B667" s="2827"/>
      <c r="C667" s="1022">
        <v>99700</v>
      </c>
      <c r="D667" s="1022">
        <v>34600</v>
      </c>
      <c r="E667" s="1022">
        <v>134300</v>
      </c>
      <c r="F667" s="1022"/>
      <c r="G667" s="1022"/>
      <c r="H667" s="1022"/>
      <c r="I667" s="1022"/>
      <c r="J667" s="1022"/>
      <c r="K667" s="1022"/>
    </row>
    <row r="668" spans="1:11">
      <c r="A668" s="2826" t="s">
        <v>2194</v>
      </c>
      <c r="B668" s="2827"/>
      <c r="C668" s="1022">
        <v>23100</v>
      </c>
      <c r="D668" s="1022">
        <v>0</v>
      </c>
      <c r="E668" s="1022">
        <v>23200</v>
      </c>
      <c r="F668" s="1022"/>
      <c r="G668" s="1022"/>
      <c r="H668" s="1022"/>
      <c r="I668" s="1022"/>
      <c r="J668" s="1022"/>
      <c r="K668" s="1022"/>
    </row>
    <row r="669" spans="1:11">
      <c r="A669" s="2826" t="s">
        <v>2195</v>
      </c>
      <c r="B669" s="2827"/>
      <c r="C669" s="1022">
        <v>334300</v>
      </c>
      <c r="D669" s="1022">
        <v>1200</v>
      </c>
      <c r="E669" s="1022">
        <v>335600</v>
      </c>
      <c r="F669" s="1022"/>
      <c r="G669" s="1022"/>
      <c r="H669" s="1022"/>
      <c r="I669" s="1022"/>
      <c r="J669" s="1022"/>
      <c r="K669" s="1022"/>
    </row>
    <row r="670" spans="1:11">
      <c r="A670" s="2826" t="s">
        <v>2196</v>
      </c>
      <c r="B670" s="2827"/>
      <c r="C670" s="1022">
        <v>142000</v>
      </c>
      <c r="D670" s="1022">
        <v>3300</v>
      </c>
      <c r="E670" s="1022">
        <v>145300</v>
      </c>
      <c r="F670" s="1022"/>
      <c r="G670" s="1022"/>
      <c r="H670" s="1022"/>
      <c r="I670" s="1022"/>
      <c r="J670" s="1022"/>
      <c r="K670" s="1022"/>
    </row>
    <row r="671" spans="1:11">
      <c r="A671" s="2826" t="s">
        <v>2197</v>
      </c>
      <c r="B671" s="2827"/>
      <c r="C671" s="1022">
        <v>272700</v>
      </c>
      <c r="D671" s="1022">
        <v>74000</v>
      </c>
      <c r="E671" s="1022">
        <v>346700</v>
      </c>
      <c r="F671" s="1022"/>
      <c r="G671" s="1022"/>
      <c r="H671" s="1022"/>
      <c r="I671" s="1022"/>
      <c r="J671" s="1022"/>
      <c r="K671" s="1022"/>
    </row>
    <row r="672" spans="1:11" ht="19.5" customHeight="1">
      <c r="A672" s="2754" t="s">
        <v>2146</v>
      </c>
      <c r="B672" s="2828"/>
    </row>
    <row r="673" spans="1:12" ht="15.75" customHeight="1">
      <c r="A673" s="2802"/>
      <c r="B673" s="2828"/>
      <c r="C673" s="2828"/>
      <c r="D673" s="2828"/>
      <c r="E673" s="2829"/>
      <c r="F673" s="2829"/>
      <c r="G673" s="2829"/>
      <c r="H673" s="2829"/>
      <c r="I673" s="2829"/>
      <c r="J673" s="2829"/>
      <c r="K673" s="2829"/>
    </row>
    <row r="674" spans="1:12" ht="17.25" customHeight="1">
      <c r="A674" s="2744"/>
      <c r="B674" s="2837"/>
      <c r="C674" s="2837"/>
      <c r="D674" s="2837"/>
      <c r="E674" s="2809"/>
      <c r="F674" s="2809"/>
      <c r="G674" s="2809"/>
      <c r="H674" s="2809"/>
      <c r="I674" s="2809"/>
      <c r="J674" s="2809"/>
      <c r="K674" s="2809"/>
      <c r="L674" s="2753"/>
    </row>
    <row r="675" spans="1:12" ht="17.25" customHeight="1">
      <c r="A675" s="2783" t="s">
        <v>2203</v>
      </c>
      <c r="B675" s="2783"/>
      <c r="C675" s="2783"/>
      <c r="D675" s="2783"/>
      <c r="E675" s="2783"/>
      <c r="F675" s="2784"/>
      <c r="G675" s="2784"/>
      <c r="H675" s="2784"/>
      <c r="I675" s="2784"/>
      <c r="J675" s="2784"/>
      <c r="K675" s="2784"/>
      <c r="L675" s="2753"/>
    </row>
    <row r="676" spans="1:12" ht="15" customHeight="1">
      <c r="A676" s="2783"/>
      <c r="B676" s="2783"/>
      <c r="C676" s="2783"/>
      <c r="D676" s="2783"/>
      <c r="E676" s="2783"/>
      <c r="F676" s="2784"/>
      <c r="G676" s="2784"/>
      <c r="H676" s="2784"/>
      <c r="I676" s="2784"/>
      <c r="J676" s="2784"/>
      <c r="K676" s="2784"/>
    </row>
    <row r="677" spans="1:12" ht="15" customHeight="1">
      <c r="A677" s="2786" t="s">
        <v>260</v>
      </c>
      <c r="B677" s="2784"/>
      <c r="C677" s="2784"/>
      <c r="D677" s="2784"/>
      <c r="E677" s="2784"/>
      <c r="F677" s="2784"/>
      <c r="G677" s="2784"/>
      <c r="H677" s="2784"/>
      <c r="I677" s="2784"/>
      <c r="J677" s="2784"/>
      <c r="K677" s="2784"/>
    </row>
    <row r="678" spans="1:12">
      <c r="A678" s="2774" t="s">
        <v>2199</v>
      </c>
      <c r="B678" s="2822"/>
      <c r="C678" s="2787" t="s">
        <v>961</v>
      </c>
      <c r="D678" s="2787" t="s">
        <v>962</v>
      </c>
      <c r="E678" s="2788" t="s">
        <v>234</v>
      </c>
      <c r="F678" s="2788"/>
      <c r="G678" s="2788"/>
      <c r="H678" s="2788"/>
      <c r="I678" s="2788"/>
      <c r="J678" s="2788"/>
      <c r="K678" s="2788"/>
    </row>
    <row r="679" spans="1:12">
      <c r="A679" s="2776" t="s">
        <v>234</v>
      </c>
      <c r="B679" s="2823"/>
      <c r="C679" s="2810">
        <v>100</v>
      </c>
      <c r="D679" s="2810">
        <v>100</v>
      </c>
      <c r="E679" s="2810">
        <v>100</v>
      </c>
      <c r="F679" s="2810"/>
      <c r="G679" s="2810"/>
      <c r="H679" s="2810"/>
      <c r="I679" s="2810"/>
      <c r="J679" s="2810"/>
      <c r="K679" s="2810"/>
    </row>
    <row r="680" spans="1:12">
      <c r="A680" s="2824" t="s">
        <v>2189</v>
      </c>
      <c r="B680" s="2825"/>
      <c r="C680" s="2811">
        <v>3.1</v>
      </c>
      <c r="D680" s="2811">
        <v>2.6</v>
      </c>
      <c r="E680" s="2811">
        <v>3</v>
      </c>
      <c r="F680" s="2811"/>
      <c r="G680" s="2811"/>
      <c r="H680" s="2811"/>
      <c r="I680" s="2811"/>
      <c r="J680" s="2811"/>
      <c r="K680" s="2811"/>
    </row>
    <row r="681" spans="1:12">
      <c r="A681" s="2826" t="s">
        <v>2190</v>
      </c>
      <c r="B681" s="2827"/>
      <c r="C681" s="2811">
        <v>8.1</v>
      </c>
      <c r="D681" s="2811">
        <v>18.100000000000001</v>
      </c>
      <c r="E681" s="2811">
        <v>9.4</v>
      </c>
      <c r="F681" s="2811"/>
      <c r="G681" s="2811"/>
      <c r="H681" s="2811"/>
      <c r="I681" s="2811"/>
      <c r="J681" s="2811"/>
      <c r="K681" s="2811"/>
    </row>
    <row r="682" spans="1:12">
      <c r="A682" s="2826" t="s">
        <v>2191</v>
      </c>
      <c r="B682" s="2827"/>
      <c r="C682" s="2811">
        <v>8.8000000000000007</v>
      </c>
      <c r="D682" s="2811">
        <v>6.8</v>
      </c>
      <c r="E682" s="2811">
        <v>8.6</v>
      </c>
      <c r="F682" s="2811"/>
      <c r="G682" s="2811"/>
      <c r="H682" s="2811"/>
      <c r="I682" s="2811"/>
      <c r="J682" s="2811"/>
      <c r="K682" s="2811"/>
    </row>
    <row r="683" spans="1:12">
      <c r="A683" s="2826" t="s">
        <v>2192</v>
      </c>
      <c r="B683" s="2827"/>
      <c r="C683" s="2811">
        <v>2.1</v>
      </c>
      <c r="D683" s="2811">
        <v>4.9000000000000004</v>
      </c>
      <c r="E683" s="2811">
        <v>2.5</v>
      </c>
      <c r="F683" s="2811"/>
      <c r="G683" s="2811"/>
      <c r="H683" s="2811"/>
      <c r="I683" s="2811"/>
      <c r="J683" s="2811"/>
      <c r="K683" s="2811"/>
    </row>
    <row r="684" spans="1:12">
      <c r="A684" s="2826" t="s">
        <v>2193</v>
      </c>
      <c r="B684" s="2827"/>
      <c r="C684" s="2811">
        <v>8.9</v>
      </c>
      <c r="D684" s="2811">
        <v>20.7</v>
      </c>
      <c r="E684" s="2811">
        <v>10.4</v>
      </c>
      <c r="F684" s="2811"/>
      <c r="G684" s="2811"/>
      <c r="H684" s="2811"/>
      <c r="I684" s="2811"/>
      <c r="J684" s="2811"/>
      <c r="K684" s="2811"/>
    </row>
    <row r="685" spans="1:12">
      <c r="A685" s="2826" t="s">
        <v>2194</v>
      </c>
      <c r="B685" s="2827"/>
      <c r="C685" s="2811">
        <v>2.1</v>
      </c>
      <c r="D685" s="2811">
        <v>0</v>
      </c>
      <c r="E685" s="2811">
        <v>1.8</v>
      </c>
      <c r="F685" s="2811"/>
      <c r="G685" s="2811"/>
      <c r="H685" s="2811"/>
      <c r="I685" s="2811"/>
      <c r="J685" s="2811"/>
      <c r="K685" s="2811"/>
    </row>
    <row r="686" spans="1:12">
      <c r="A686" s="2826" t="s">
        <v>2195</v>
      </c>
      <c r="B686" s="2827"/>
      <c r="C686" s="2811">
        <v>29.9</v>
      </c>
      <c r="D686" s="2811">
        <v>0.7</v>
      </c>
      <c r="E686" s="2811">
        <v>26.1</v>
      </c>
      <c r="F686" s="2811"/>
      <c r="G686" s="2811"/>
      <c r="H686" s="2811"/>
      <c r="I686" s="2811"/>
      <c r="J686" s="2811"/>
      <c r="K686" s="2811"/>
    </row>
    <row r="687" spans="1:12">
      <c r="A687" s="2826" t="s">
        <v>2196</v>
      </c>
      <c r="B687" s="2827"/>
      <c r="C687" s="2811">
        <v>12.7</v>
      </c>
      <c r="D687" s="2811">
        <v>2</v>
      </c>
      <c r="E687" s="2811">
        <v>11.3</v>
      </c>
      <c r="F687" s="2811"/>
      <c r="G687" s="2811"/>
      <c r="H687" s="2811"/>
      <c r="I687" s="2811"/>
      <c r="J687" s="2811"/>
      <c r="K687" s="2811"/>
    </row>
    <row r="688" spans="1:12">
      <c r="A688" s="2826" t="s">
        <v>2197</v>
      </c>
      <c r="B688" s="2827"/>
      <c r="C688" s="2811">
        <v>24.4</v>
      </c>
      <c r="D688" s="2811">
        <v>44.2</v>
      </c>
      <c r="E688" s="2811">
        <v>26.9</v>
      </c>
      <c r="F688" s="2811"/>
      <c r="G688" s="2811"/>
      <c r="H688" s="2811"/>
      <c r="I688" s="2811"/>
      <c r="J688" s="2811"/>
      <c r="K688" s="2811"/>
    </row>
    <row r="689" spans="1:18">
      <c r="A689" s="2754" t="s">
        <v>2146</v>
      </c>
      <c r="B689" s="2828"/>
      <c r="C689" s="2828"/>
      <c r="D689" s="2828"/>
      <c r="E689" s="2785"/>
      <c r="F689" s="2785"/>
      <c r="G689" s="2785"/>
      <c r="H689" s="2785"/>
      <c r="I689" s="2785"/>
      <c r="J689" s="2785"/>
      <c r="K689" s="2785"/>
    </row>
    <row r="690" spans="1:18">
      <c r="A690" s="2802"/>
      <c r="B690" s="2828"/>
      <c r="C690" s="2828"/>
      <c r="D690" s="2828"/>
      <c r="E690" s="2829"/>
      <c r="F690" s="2829"/>
      <c r="G690" s="2829"/>
      <c r="H690" s="2829"/>
      <c r="I690" s="2829"/>
      <c r="J690" s="2829"/>
      <c r="K690" s="2829"/>
    </row>
    <row r="691" spans="1:18">
      <c r="A691" s="2744"/>
      <c r="B691" s="2837"/>
      <c r="C691" s="2837"/>
      <c r="D691" s="2837"/>
      <c r="E691" s="2809"/>
      <c r="F691" s="2809"/>
      <c r="G691" s="2809"/>
      <c r="H691" s="2809"/>
      <c r="I691" s="2809"/>
      <c r="J691" s="2809"/>
      <c r="K691" s="2809"/>
    </row>
    <row r="692" spans="1:18" ht="14.25" customHeight="1">
      <c r="A692" s="2839" t="s">
        <v>2204</v>
      </c>
      <c r="B692" s="2837"/>
      <c r="C692" s="2837"/>
      <c r="D692" s="2837"/>
      <c r="E692" s="2809"/>
      <c r="F692" s="2809"/>
      <c r="G692" s="2809"/>
      <c r="H692" s="2809"/>
      <c r="I692" s="2809"/>
      <c r="J692" s="2809"/>
      <c r="K692" s="2809"/>
    </row>
    <row r="693" spans="1:18" ht="124.5" customHeight="1">
      <c r="A693" s="2840" t="s">
        <v>2205</v>
      </c>
      <c r="B693" s="2841"/>
      <c r="C693" s="2841"/>
      <c r="D693" s="2841"/>
      <c r="E693" s="2841"/>
      <c r="F693" s="2842"/>
      <c r="G693" s="2842"/>
      <c r="H693" s="2842"/>
      <c r="I693" s="2842"/>
      <c r="J693" s="2842"/>
      <c r="K693" s="2842"/>
    </row>
    <row r="694" spans="1:18">
      <c r="A694" s="2843" t="s">
        <v>2206</v>
      </c>
      <c r="B694" s="2837"/>
      <c r="C694" s="2837"/>
      <c r="D694" s="2837"/>
      <c r="E694" s="2809"/>
      <c r="F694" s="2809"/>
      <c r="G694" s="2809"/>
      <c r="H694" s="2809"/>
      <c r="I694" s="2809"/>
      <c r="J694" s="2809"/>
      <c r="K694" s="2809"/>
    </row>
    <row r="695" spans="1:18">
      <c r="A695" s="2843" t="s">
        <v>2207</v>
      </c>
      <c r="B695" s="2844"/>
      <c r="C695" s="2844"/>
      <c r="D695" s="2844"/>
      <c r="E695" s="2845"/>
      <c r="F695" s="2845"/>
      <c r="G695" s="2845"/>
      <c r="H695" s="2845"/>
      <c r="I695" s="2845"/>
      <c r="J695" s="2845"/>
      <c r="K695" s="2845"/>
    </row>
    <row r="696" spans="1:18">
      <c r="A696" s="2748"/>
      <c r="B696" s="2837"/>
      <c r="C696" s="2837"/>
      <c r="D696" s="2837"/>
      <c r="E696" s="2809"/>
      <c r="F696" s="2809"/>
      <c r="G696" s="2809"/>
      <c r="H696" s="2809"/>
      <c r="I696" s="2809"/>
      <c r="J696" s="2809"/>
      <c r="K696" s="2809"/>
      <c r="M696" s="2846" t="s">
        <v>2208</v>
      </c>
      <c r="N696" s="2846"/>
      <c r="O696" s="2846" t="s">
        <v>238</v>
      </c>
      <c r="P696" s="2846" t="s">
        <v>239</v>
      </c>
      <c r="Q696" s="2846" t="s">
        <v>1205</v>
      </c>
      <c r="R696" s="2846" t="s">
        <v>234</v>
      </c>
    </row>
    <row r="697" spans="1:18">
      <c r="A697" s="2748"/>
      <c r="B697" s="2837"/>
      <c r="C697" s="2837"/>
      <c r="D697" s="2837"/>
      <c r="E697" s="2809"/>
      <c r="F697" s="2809"/>
      <c r="G697" s="2809"/>
      <c r="H697" s="2809"/>
      <c r="I697" s="2809"/>
      <c r="J697" s="2809"/>
      <c r="K697" s="2809"/>
      <c r="M697" s="2847" t="s">
        <v>2209</v>
      </c>
      <c r="O697" s="2848">
        <v>7267.3682467816889</v>
      </c>
      <c r="P697" s="2848">
        <v>7438.6308673579279</v>
      </c>
      <c r="Q697" s="2848">
        <v>861.02854361021605</v>
      </c>
      <c r="R697" s="2848">
        <v>15567.027657749832</v>
      </c>
    </row>
    <row r="698" spans="1:18">
      <c r="A698" s="2748"/>
      <c r="B698" s="2837"/>
      <c r="C698" s="2837"/>
      <c r="D698" s="2837"/>
      <c r="E698" s="2809"/>
      <c r="F698" s="2809"/>
      <c r="G698" s="2809"/>
      <c r="H698" s="2809"/>
      <c r="I698" s="2809"/>
      <c r="J698" s="2809"/>
      <c r="K698" s="2809"/>
      <c r="M698" s="2734" t="s">
        <v>961</v>
      </c>
      <c r="O698" s="2849">
        <v>3463.2843225493743</v>
      </c>
      <c r="P698" s="2849">
        <v>2907.9710928707659</v>
      </c>
      <c r="Q698" s="2849">
        <v>417.92220315555323</v>
      </c>
      <c r="R698" s="2849">
        <v>6789.1776185756935</v>
      </c>
    </row>
    <row r="699" spans="1:18">
      <c r="A699" s="2748"/>
      <c r="B699" s="2837"/>
      <c r="C699" s="2837"/>
      <c r="D699" s="2837"/>
      <c r="E699" s="2809"/>
      <c r="F699" s="2809"/>
      <c r="G699" s="2809"/>
      <c r="H699" s="2809"/>
      <c r="I699" s="2809"/>
      <c r="J699" s="2809"/>
      <c r="K699" s="2809"/>
      <c r="M699" s="2734" t="s">
        <v>962</v>
      </c>
      <c r="O699" s="2849">
        <v>3804.0839242323141</v>
      </c>
      <c r="P699" s="2849">
        <v>4530.6597744871624</v>
      </c>
      <c r="Q699" s="2849">
        <v>443.10634045466287</v>
      </c>
      <c r="R699" s="2849">
        <v>8777.8500391741381</v>
      </c>
    </row>
    <row r="700" spans="1:18">
      <c r="A700" s="2748"/>
      <c r="B700" s="2837"/>
      <c r="C700" s="2837"/>
      <c r="D700" s="2837"/>
      <c r="E700" s="2809"/>
      <c r="F700" s="2809"/>
      <c r="G700" s="2809"/>
      <c r="H700" s="2809"/>
      <c r="I700" s="2809"/>
      <c r="J700" s="2809"/>
      <c r="K700" s="2809"/>
      <c r="M700" s="2847" t="s">
        <v>2210</v>
      </c>
      <c r="O700" s="2850">
        <v>72174.315072775396</v>
      </c>
      <c r="P700" s="2850">
        <v>49400.050752847601</v>
      </c>
      <c r="Q700" s="2850">
        <v>9678.0827738208991</v>
      </c>
      <c r="R700" s="2850">
        <v>131252.44859944389</v>
      </c>
    </row>
    <row r="701" spans="1:18">
      <c r="A701" s="2748"/>
      <c r="B701" s="2837"/>
      <c r="C701" s="2837"/>
      <c r="D701" s="2837"/>
      <c r="E701" s="2809"/>
      <c r="F701" s="2809"/>
      <c r="G701" s="2809"/>
      <c r="H701" s="2809"/>
      <c r="I701" s="2809"/>
      <c r="J701" s="2809"/>
      <c r="K701" s="2809"/>
      <c r="M701" s="2734" t="s">
        <v>961</v>
      </c>
      <c r="O701" s="2851">
        <v>50842.864528815851</v>
      </c>
      <c r="P701" s="2849">
        <v>34884.802833409572</v>
      </c>
      <c r="Q701" s="2849">
        <v>8085.3732555115939</v>
      </c>
      <c r="R701" s="2849">
        <v>93813.040617737031</v>
      </c>
    </row>
    <row r="702" spans="1:18">
      <c r="A702" s="2748"/>
      <c r="B702" s="2837"/>
      <c r="C702" s="2837"/>
      <c r="D702" s="2837"/>
      <c r="E702" s="2809"/>
      <c r="F702" s="2809"/>
      <c r="G702" s="2809"/>
      <c r="H702" s="2809"/>
      <c r="I702" s="2809"/>
      <c r="J702" s="2809"/>
      <c r="K702" s="2809"/>
      <c r="M702" s="2734" t="s">
        <v>962</v>
      </c>
      <c r="O702" s="2851">
        <v>21331.450543959541</v>
      </c>
      <c r="P702" s="2849">
        <v>14515.247919438025</v>
      </c>
      <c r="Q702" s="2849">
        <v>1592.7095183093056</v>
      </c>
      <c r="R702" s="2849">
        <v>37439.40798170687</v>
      </c>
    </row>
    <row r="703" spans="1:18">
      <c r="A703" s="2748"/>
      <c r="B703" s="2837"/>
      <c r="C703" s="2837"/>
      <c r="D703" s="2837"/>
      <c r="E703" s="2809"/>
      <c r="F703" s="2809"/>
      <c r="G703" s="2809"/>
      <c r="H703" s="2809"/>
      <c r="I703" s="2809"/>
      <c r="J703" s="2809"/>
      <c r="K703" s="2809"/>
    </row>
    <row r="704" spans="1:18">
      <c r="A704" s="2748"/>
      <c r="B704" s="2837"/>
      <c r="C704" s="2837"/>
      <c r="D704" s="2837"/>
      <c r="E704" s="2809"/>
      <c r="F704" s="2809"/>
      <c r="G704" s="2809"/>
      <c r="H704" s="2809"/>
      <c r="I704" s="2809"/>
      <c r="J704" s="2809"/>
      <c r="K704" s="2809"/>
      <c r="M704" s="2847" t="s">
        <v>2211</v>
      </c>
    </row>
    <row r="705" spans="1:18">
      <c r="A705" s="2748"/>
      <c r="B705" s="2837"/>
      <c r="C705" s="2837"/>
      <c r="D705" s="2837"/>
      <c r="E705" s="2809"/>
      <c r="F705" s="2809"/>
      <c r="G705" s="2809"/>
      <c r="H705" s="2809"/>
      <c r="I705" s="2809"/>
      <c r="J705" s="2809"/>
      <c r="K705" s="2809"/>
      <c r="M705" s="2734" t="s">
        <v>961</v>
      </c>
      <c r="O705" s="2852">
        <v>6.8117411452820742E-2</v>
      </c>
      <c r="P705" s="2852">
        <v>8.3359252645274204E-2</v>
      </c>
      <c r="Q705" s="2852">
        <v>5.1688671623250818E-2</v>
      </c>
      <c r="R705" s="2852">
        <v>7.236923112043421E-2</v>
      </c>
    </row>
    <row r="706" spans="1:18">
      <c r="A706" s="2748"/>
      <c r="B706" s="2837"/>
      <c r="C706" s="2837"/>
      <c r="D706" s="2837"/>
      <c r="E706" s="2809"/>
      <c r="F706" s="2809"/>
      <c r="G706" s="2809"/>
      <c r="H706" s="2809"/>
      <c r="I706" s="2809"/>
      <c r="J706" s="2809"/>
      <c r="K706" s="2809"/>
      <c r="M706" s="2734" t="s">
        <v>962</v>
      </c>
      <c r="O706" s="2852">
        <v>0.17833217278838651</v>
      </c>
      <c r="P706" s="2852">
        <v>0.31213106380497652</v>
      </c>
      <c r="Q706" s="2852">
        <v>0.2782091369209807</v>
      </c>
      <c r="R706" s="2852">
        <v>0.23445483014750262</v>
      </c>
    </row>
    <row r="707" spans="1:18">
      <c r="A707" s="2748"/>
      <c r="B707" s="2837"/>
      <c r="C707" s="2837"/>
      <c r="D707" s="2837"/>
      <c r="E707" s="2809"/>
      <c r="F707" s="2809"/>
      <c r="G707" s="2809"/>
      <c r="H707" s="2809"/>
      <c r="I707" s="2809"/>
      <c r="J707" s="2809"/>
      <c r="K707" s="2809"/>
      <c r="M707" s="2734" t="s">
        <v>234</v>
      </c>
      <c r="O707" s="2853">
        <v>0.10069189072946237</v>
      </c>
      <c r="P707" s="2853">
        <v>0.15057941751060119</v>
      </c>
      <c r="Q707" s="2853">
        <v>8.8966850535654465E-2</v>
      </c>
      <c r="R707" s="2853">
        <v>0.11860371234107238</v>
      </c>
    </row>
    <row r="708" spans="1:18">
      <c r="A708" s="2748"/>
      <c r="B708" s="2837"/>
      <c r="C708" s="2837"/>
      <c r="D708" s="2837"/>
      <c r="E708" s="2809"/>
      <c r="F708" s="2809"/>
      <c r="G708" s="2809"/>
      <c r="H708" s="2809"/>
      <c r="I708" s="2809"/>
      <c r="J708" s="2809"/>
      <c r="K708" s="2809"/>
    </row>
    <row r="709" spans="1:18">
      <c r="A709" s="2748"/>
      <c r="B709" s="2837"/>
      <c r="C709" s="2837"/>
      <c r="D709" s="2837"/>
      <c r="E709" s="2809"/>
      <c r="F709" s="2809"/>
      <c r="G709" s="2809"/>
      <c r="H709" s="2809"/>
      <c r="I709" s="2809"/>
      <c r="J709" s="2809"/>
      <c r="K709" s="2809"/>
    </row>
    <row r="710" spans="1:18">
      <c r="A710" s="2748"/>
      <c r="B710" s="2837"/>
      <c r="C710" s="2837"/>
      <c r="D710" s="2837"/>
      <c r="E710" s="2809"/>
      <c r="F710" s="2809"/>
      <c r="G710" s="2809"/>
      <c r="H710" s="2809"/>
      <c r="I710" s="2809"/>
      <c r="J710" s="2809"/>
      <c r="K710" s="2809"/>
    </row>
    <row r="711" spans="1:18">
      <c r="A711" s="2748"/>
      <c r="B711" s="2837"/>
      <c r="C711" s="2837"/>
      <c r="D711" s="2837"/>
      <c r="E711" s="2809"/>
      <c r="F711" s="2809"/>
      <c r="G711" s="2809"/>
      <c r="H711" s="2809"/>
      <c r="I711" s="2809"/>
      <c r="J711" s="2809"/>
      <c r="K711" s="2809"/>
    </row>
    <row r="712" spans="1:18">
      <c r="A712" s="2754" t="s">
        <v>2146</v>
      </c>
      <c r="B712" s="2837"/>
      <c r="C712" s="2837"/>
      <c r="D712" s="2837"/>
      <c r="E712" s="2809"/>
      <c r="F712" s="2809"/>
      <c r="G712" s="2809"/>
      <c r="H712" s="2809"/>
      <c r="I712" s="2809"/>
      <c r="J712" s="2809"/>
      <c r="K712" s="2809"/>
    </row>
    <row r="713" spans="1:18">
      <c r="A713" s="2754"/>
      <c r="B713" s="2837"/>
      <c r="C713" s="2837"/>
      <c r="D713" s="2837"/>
      <c r="E713" s="2809"/>
      <c r="F713" s="2809"/>
      <c r="G713" s="2809"/>
      <c r="H713" s="2809"/>
      <c r="I713" s="2809"/>
      <c r="J713" s="2809"/>
      <c r="K713" s="2809"/>
    </row>
    <row r="714" spans="1:18" ht="14.25" customHeight="1">
      <c r="A714" s="2783" t="s">
        <v>2212</v>
      </c>
      <c r="B714" s="2783"/>
      <c r="C714" s="2783"/>
      <c r="D714" s="2783"/>
      <c r="E714" s="2783"/>
      <c r="F714" s="2784"/>
      <c r="G714" s="2784"/>
      <c r="H714" s="2784"/>
      <c r="I714" s="2784"/>
      <c r="J714" s="2784"/>
      <c r="K714" s="2784"/>
    </row>
    <row r="715" spans="1:18" ht="14.25">
      <c r="A715" s="2783"/>
      <c r="B715" s="2783"/>
      <c r="C715" s="2783"/>
      <c r="D715" s="2783"/>
      <c r="E715" s="2783"/>
      <c r="F715" s="2784"/>
      <c r="G715" s="2784"/>
      <c r="H715" s="2784"/>
      <c r="I715" s="2784"/>
      <c r="J715" s="2784"/>
      <c r="K715" s="2784"/>
    </row>
    <row r="716" spans="1:18">
      <c r="A716" s="2757" t="s">
        <v>1057</v>
      </c>
      <c r="B716" s="2787" t="s">
        <v>238</v>
      </c>
      <c r="C716" s="2787" t="s">
        <v>239</v>
      </c>
      <c r="D716" s="2787" t="s">
        <v>1205</v>
      </c>
      <c r="E716" s="2788" t="s">
        <v>234</v>
      </c>
      <c r="F716" s="2788"/>
      <c r="G716" s="2788"/>
      <c r="H716" s="2788"/>
      <c r="I716" s="2788"/>
      <c r="J716" s="2788"/>
      <c r="K716" s="2788"/>
    </row>
    <row r="717" spans="1:18">
      <c r="A717" s="2854" t="s">
        <v>234</v>
      </c>
      <c r="B717" s="1020">
        <v>22900</v>
      </c>
      <c r="C717" s="1020">
        <v>15700</v>
      </c>
      <c r="D717" s="1020">
        <v>1700</v>
      </c>
      <c r="E717" s="1020">
        <v>40300</v>
      </c>
      <c r="F717" s="1020"/>
      <c r="G717" s="1020"/>
      <c r="H717" s="1020"/>
      <c r="I717" s="1020"/>
      <c r="J717" s="1020"/>
      <c r="K717" s="1020"/>
    </row>
    <row r="718" spans="1:18">
      <c r="A718" s="2855" t="s">
        <v>961</v>
      </c>
      <c r="B718" s="1022">
        <v>10100</v>
      </c>
      <c r="C718" s="1022">
        <v>8000</v>
      </c>
      <c r="D718" s="1022">
        <v>900</v>
      </c>
      <c r="E718" s="2856">
        <v>19000</v>
      </c>
      <c r="F718" s="2856"/>
      <c r="G718" s="2856"/>
      <c r="H718" s="2856"/>
      <c r="I718" s="2856"/>
      <c r="J718" s="2856"/>
      <c r="K718" s="2856"/>
    </row>
    <row r="719" spans="1:18">
      <c r="A719" s="2855" t="s">
        <v>962</v>
      </c>
      <c r="B719" s="1022">
        <v>12800</v>
      </c>
      <c r="C719" s="1022">
        <v>7700</v>
      </c>
      <c r="D719" s="1022">
        <v>800</v>
      </c>
      <c r="E719" s="2856">
        <v>21300</v>
      </c>
      <c r="F719" s="2856"/>
      <c r="G719" s="2856"/>
      <c r="H719" s="2856"/>
      <c r="I719" s="2856"/>
      <c r="J719" s="2856"/>
      <c r="K719" s="2856"/>
    </row>
    <row r="720" spans="1:18">
      <c r="A720" s="2857" t="s">
        <v>985</v>
      </c>
      <c r="B720" s="2858">
        <v>7300</v>
      </c>
      <c r="C720" s="2858">
        <v>7400</v>
      </c>
      <c r="D720" s="2858">
        <v>900</v>
      </c>
      <c r="E720" s="2859">
        <v>15600</v>
      </c>
      <c r="F720" s="2860"/>
      <c r="G720" s="2860"/>
      <c r="H720" s="2860"/>
      <c r="I720" s="2860"/>
      <c r="J720" s="2860"/>
      <c r="K720" s="2860"/>
    </row>
    <row r="721" spans="1:11">
      <c r="A721" s="2855" t="s">
        <v>961</v>
      </c>
      <c r="B721" s="1022">
        <v>3500</v>
      </c>
      <c r="C721" s="1022">
        <v>2900</v>
      </c>
      <c r="D721" s="1022">
        <v>400</v>
      </c>
      <c r="E721" s="2856">
        <v>6800</v>
      </c>
      <c r="F721" s="2856"/>
      <c r="G721" s="2856"/>
      <c r="H721" s="2856"/>
      <c r="I721" s="2856"/>
      <c r="J721" s="2856"/>
      <c r="K721" s="2856"/>
    </row>
    <row r="722" spans="1:11">
      <c r="A722" s="2855" t="s">
        <v>962</v>
      </c>
      <c r="B722" s="1022">
        <v>3800</v>
      </c>
      <c r="C722" s="1022">
        <v>4500</v>
      </c>
      <c r="D722" s="1022">
        <v>400</v>
      </c>
      <c r="E722" s="2856">
        <v>8800</v>
      </c>
      <c r="F722" s="2856"/>
      <c r="G722" s="2856"/>
      <c r="H722" s="2856"/>
      <c r="I722" s="2856"/>
      <c r="J722" s="2856"/>
      <c r="K722" s="2856"/>
    </row>
    <row r="723" spans="1:11">
      <c r="A723" s="2857" t="s">
        <v>986</v>
      </c>
      <c r="B723" s="2858">
        <v>15600</v>
      </c>
      <c r="C723" s="2858">
        <v>8300</v>
      </c>
      <c r="D723" s="2858">
        <v>800</v>
      </c>
      <c r="E723" s="2859">
        <v>24700</v>
      </c>
      <c r="F723" s="2861"/>
      <c r="G723" s="2860"/>
      <c r="H723" s="2860"/>
      <c r="I723" s="2860"/>
      <c r="J723" s="2860"/>
      <c r="K723" s="2860"/>
    </row>
    <row r="724" spans="1:11">
      <c r="A724" s="2855" t="s">
        <v>961</v>
      </c>
      <c r="B724" s="1022">
        <v>6700</v>
      </c>
      <c r="C724" s="1022">
        <v>5100</v>
      </c>
      <c r="D724" s="1022">
        <v>500</v>
      </c>
      <c r="E724" s="2856">
        <v>12200</v>
      </c>
      <c r="F724" s="2862"/>
      <c r="G724" s="2856"/>
      <c r="H724" s="2856"/>
      <c r="I724" s="2856"/>
      <c r="J724" s="2856"/>
      <c r="K724" s="2856"/>
    </row>
    <row r="725" spans="1:11">
      <c r="A725" s="2855" t="s">
        <v>962</v>
      </c>
      <c r="B725" s="1022">
        <v>8900</v>
      </c>
      <c r="C725" s="1022">
        <v>3200</v>
      </c>
      <c r="D725" s="1022">
        <v>400</v>
      </c>
      <c r="E725" s="1022">
        <v>12500</v>
      </c>
      <c r="F725" s="1022"/>
      <c r="G725" s="1022"/>
      <c r="H725" s="1022"/>
      <c r="I725" s="1022"/>
      <c r="J725" s="1022"/>
      <c r="K725" s="1022"/>
    </row>
    <row r="726" spans="1:11">
      <c r="A726" s="2754" t="s">
        <v>2146</v>
      </c>
      <c r="B726" s="2837"/>
      <c r="C726" s="2837"/>
      <c r="D726" s="2837"/>
      <c r="E726" s="2809"/>
      <c r="F726" s="2809"/>
      <c r="G726" s="2809"/>
      <c r="H726" s="2809"/>
      <c r="I726" s="2809"/>
      <c r="J726" s="2809"/>
      <c r="K726" s="2809"/>
    </row>
    <row r="727" spans="1:11">
      <c r="A727" s="2754"/>
      <c r="B727" s="2837"/>
      <c r="C727" s="2837"/>
      <c r="D727" s="2837"/>
      <c r="E727" s="2809"/>
      <c r="F727" s="2809"/>
      <c r="G727" s="2809"/>
      <c r="H727" s="2809"/>
      <c r="I727" s="2809"/>
      <c r="J727" s="2809"/>
      <c r="K727" s="2809"/>
    </row>
    <row r="728" spans="1:11" ht="15" customHeight="1">
      <c r="A728" s="2783" t="s">
        <v>2213</v>
      </c>
      <c r="B728" s="2783"/>
      <c r="C728" s="2783"/>
      <c r="D728" s="2783"/>
      <c r="E728" s="2809"/>
      <c r="F728" s="2809"/>
      <c r="G728" s="2809"/>
      <c r="H728" s="2809"/>
      <c r="I728" s="2809"/>
      <c r="J728" s="2809"/>
      <c r="K728" s="2809"/>
    </row>
    <row r="729" spans="1:11" ht="15" customHeight="1">
      <c r="A729" s="2783"/>
      <c r="B729" s="2783"/>
      <c r="C729" s="2783"/>
      <c r="D729" s="2783"/>
    </row>
    <row r="730" spans="1:11">
      <c r="A730" s="2757" t="s">
        <v>2160</v>
      </c>
      <c r="B730" s="2787" t="s">
        <v>961</v>
      </c>
      <c r="C730" s="2787" t="s">
        <v>962</v>
      </c>
      <c r="D730" s="2787" t="s">
        <v>234</v>
      </c>
    </row>
    <row r="731" spans="1:11">
      <c r="A731" s="2796" t="s">
        <v>992</v>
      </c>
      <c r="B731" s="1020">
        <v>19000</v>
      </c>
      <c r="C731" s="1020">
        <v>21300</v>
      </c>
      <c r="D731" s="1020">
        <v>40300</v>
      </c>
    </row>
    <row r="732" spans="1:11">
      <c r="A732" s="2797" t="s">
        <v>2161</v>
      </c>
      <c r="B732" s="1022">
        <v>2100</v>
      </c>
      <c r="C732" s="1022">
        <v>1200</v>
      </c>
      <c r="D732" s="1022">
        <v>3400</v>
      </c>
    </row>
    <row r="733" spans="1:11">
      <c r="A733" s="2797" t="s">
        <v>2162</v>
      </c>
      <c r="B733" s="1022">
        <v>4700</v>
      </c>
      <c r="C733" s="1022">
        <v>5200</v>
      </c>
      <c r="D733" s="1022">
        <v>9800</v>
      </c>
    </row>
    <row r="734" spans="1:11">
      <c r="A734" s="2797" t="s">
        <v>2163</v>
      </c>
      <c r="B734" s="1022">
        <v>3500</v>
      </c>
      <c r="C734" s="1022">
        <v>5100</v>
      </c>
      <c r="D734" s="1022">
        <v>8700</v>
      </c>
    </row>
    <row r="735" spans="1:11">
      <c r="A735" s="2797" t="s">
        <v>2164</v>
      </c>
      <c r="B735" s="1022">
        <v>2300</v>
      </c>
      <c r="C735" s="1022">
        <v>3200</v>
      </c>
      <c r="D735" s="1022">
        <v>5500</v>
      </c>
    </row>
    <row r="736" spans="1:11">
      <c r="A736" s="2797" t="s">
        <v>2165</v>
      </c>
      <c r="B736" s="1022">
        <v>1700</v>
      </c>
      <c r="C736" s="1022">
        <v>2100</v>
      </c>
      <c r="D736" s="1022">
        <v>3800</v>
      </c>
    </row>
    <row r="737" spans="1:4">
      <c r="A737" s="2797" t="s">
        <v>2166</v>
      </c>
      <c r="B737" s="1022">
        <v>1400</v>
      </c>
      <c r="C737" s="1022">
        <v>1500</v>
      </c>
      <c r="D737" s="1022">
        <v>2900</v>
      </c>
    </row>
    <row r="738" spans="1:4">
      <c r="A738" s="2797" t="s">
        <v>2167</v>
      </c>
      <c r="B738" s="1022">
        <v>1000</v>
      </c>
      <c r="C738" s="1022">
        <v>1100</v>
      </c>
      <c r="D738" s="1022">
        <v>2100</v>
      </c>
    </row>
    <row r="739" spans="1:4">
      <c r="A739" s="2797" t="s">
        <v>2168</v>
      </c>
      <c r="B739" s="1022">
        <v>900</v>
      </c>
      <c r="C739" s="1022">
        <v>800</v>
      </c>
      <c r="D739" s="1022">
        <v>1700</v>
      </c>
    </row>
    <row r="740" spans="1:4">
      <c r="A740" s="2797" t="s">
        <v>2169</v>
      </c>
      <c r="B740" s="1022">
        <v>800</v>
      </c>
      <c r="C740" s="1022">
        <v>600</v>
      </c>
      <c r="D740" s="1022">
        <v>1400</v>
      </c>
    </row>
    <row r="741" spans="1:4">
      <c r="A741" s="2797" t="s">
        <v>2170</v>
      </c>
      <c r="B741" s="1022">
        <v>600</v>
      </c>
      <c r="C741" s="1022">
        <v>400</v>
      </c>
      <c r="D741" s="1022">
        <v>1100</v>
      </c>
    </row>
    <row r="742" spans="1:4">
      <c r="A742" s="2798" t="s">
        <v>985</v>
      </c>
      <c r="B742" s="1020">
        <v>6800</v>
      </c>
      <c r="C742" s="1020">
        <v>8800</v>
      </c>
      <c r="D742" s="1020">
        <v>15600</v>
      </c>
    </row>
    <row r="743" spans="1:4">
      <c r="A743" s="2797" t="s">
        <v>2161</v>
      </c>
      <c r="B743" s="1022">
        <v>1100</v>
      </c>
      <c r="C743" s="1022">
        <v>500</v>
      </c>
      <c r="D743" s="1022">
        <v>1500</v>
      </c>
    </row>
    <row r="744" spans="1:4">
      <c r="A744" s="2797" t="s">
        <v>2162</v>
      </c>
      <c r="B744" s="1022">
        <v>1900</v>
      </c>
      <c r="C744" s="1022">
        <v>2500</v>
      </c>
      <c r="D744" s="1022">
        <v>4400</v>
      </c>
    </row>
    <row r="745" spans="1:4">
      <c r="A745" s="2797" t="s">
        <v>2163</v>
      </c>
      <c r="B745" s="1022">
        <v>1300</v>
      </c>
      <c r="C745" s="1022">
        <v>2400</v>
      </c>
      <c r="D745" s="1022">
        <v>3700</v>
      </c>
    </row>
    <row r="746" spans="1:4">
      <c r="A746" s="2797" t="s">
        <v>2164</v>
      </c>
      <c r="B746" s="1022">
        <v>800</v>
      </c>
      <c r="C746" s="1022">
        <v>1300</v>
      </c>
      <c r="D746" s="1022">
        <v>2200</v>
      </c>
    </row>
    <row r="747" spans="1:4">
      <c r="A747" s="2797" t="s">
        <v>2165</v>
      </c>
      <c r="B747" s="1022">
        <v>500</v>
      </c>
      <c r="C747" s="1022">
        <v>700</v>
      </c>
      <c r="D747" s="1022">
        <v>1200</v>
      </c>
    </row>
    <row r="748" spans="1:4">
      <c r="A748" s="2797" t="s">
        <v>2166</v>
      </c>
      <c r="B748" s="1022">
        <v>400</v>
      </c>
      <c r="C748" s="1022">
        <v>500</v>
      </c>
      <c r="D748" s="1022">
        <v>800</v>
      </c>
    </row>
    <row r="749" spans="1:4">
      <c r="A749" s="2797" t="s">
        <v>2167</v>
      </c>
      <c r="B749" s="1022">
        <v>300</v>
      </c>
      <c r="C749" s="1022">
        <v>300</v>
      </c>
      <c r="D749" s="1022">
        <v>600</v>
      </c>
    </row>
    <row r="750" spans="1:4">
      <c r="A750" s="2797" t="s">
        <v>2168</v>
      </c>
      <c r="B750" s="1022">
        <v>200</v>
      </c>
      <c r="C750" s="1022">
        <v>300</v>
      </c>
      <c r="D750" s="1022">
        <v>500</v>
      </c>
    </row>
    <row r="751" spans="1:4">
      <c r="A751" s="2797" t="s">
        <v>2169</v>
      </c>
      <c r="B751" s="1022">
        <v>200</v>
      </c>
      <c r="C751" s="1022">
        <v>200</v>
      </c>
      <c r="D751" s="1022">
        <v>400</v>
      </c>
    </row>
    <row r="752" spans="1:4">
      <c r="A752" s="2797" t="s">
        <v>2170</v>
      </c>
      <c r="B752" s="1022">
        <v>100</v>
      </c>
      <c r="C752" s="1022">
        <v>200</v>
      </c>
      <c r="D752" s="1022">
        <v>300</v>
      </c>
    </row>
    <row r="753" spans="1:11">
      <c r="A753" s="2798" t="s">
        <v>986</v>
      </c>
      <c r="B753" s="1020">
        <v>12200</v>
      </c>
      <c r="C753" s="1020">
        <v>12500</v>
      </c>
      <c r="D753" s="1020">
        <v>24700</v>
      </c>
    </row>
    <row r="754" spans="1:11">
      <c r="A754" s="2797" t="s">
        <v>2161</v>
      </c>
      <c r="B754" s="1022">
        <v>1100</v>
      </c>
      <c r="C754" s="1022">
        <v>700</v>
      </c>
      <c r="D754" s="1022">
        <v>1800</v>
      </c>
    </row>
    <row r="755" spans="1:11">
      <c r="A755" s="2797" t="s">
        <v>2162</v>
      </c>
      <c r="B755" s="1022">
        <v>2800</v>
      </c>
      <c r="C755" s="1022">
        <v>2700</v>
      </c>
      <c r="D755" s="1022">
        <v>5500</v>
      </c>
    </row>
    <row r="756" spans="1:11">
      <c r="A756" s="2797" t="s">
        <v>2163</v>
      </c>
      <c r="B756" s="1022">
        <v>2200</v>
      </c>
      <c r="C756" s="1022">
        <v>2800</v>
      </c>
      <c r="D756" s="1022">
        <v>5000</v>
      </c>
    </row>
    <row r="757" spans="1:11">
      <c r="A757" s="2797" t="s">
        <v>2164</v>
      </c>
      <c r="B757" s="1022">
        <v>1500</v>
      </c>
      <c r="C757" s="1022">
        <v>1900</v>
      </c>
      <c r="D757" s="1022">
        <v>3400</v>
      </c>
    </row>
    <row r="758" spans="1:11">
      <c r="A758" s="2797" t="s">
        <v>2165</v>
      </c>
      <c r="B758" s="1022">
        <v>1200</v>
      </c>
      <c r="C758" s="1022">
        <v>1400</v>
      </c>
      <c r="D758" s="1022">
        <v>2600</v>
      </c>
    </row>
    <row r="759" spans="1:11">
      <c r="A759" s="2797" t="s">
        <v>2166</v>
      </c>
      <c r="B759" s="1022">
        <v>1000</v>
      </c>
      <c r="C759" s="1022">
        <v>1000</v>
      </c>
      <c r="D759" s="1022">
        <v>2000</v>
      </c>
    </row>
    <row r="760" spans="1:11">
      <c r="A760" s="2797" t="s">
        <v>2167</v>
      </c>
      <c r="B760" s="1022">
        <v>700</v>
      </c>
      <c r="C760" s="1022">
        <v>800</v>
      </c>
      <c r="D760" s="1022">
        <v>1500</v>
      </c>
    </row>
    <row r="761" spans="1:11">
      <c r="A761" s="2797" t="s">
        <v>2168</v>
      </c>
      <c r="B761" s="1022">
        <v>700</v>
      </c>
      <c r="C761" s="1022">
        <v>600</v>
      </c>
      <c r="D761" s="1022">
        <v>1200</v>
      </c>
    </row>
    <row r="762" spans="1:11">
      <c r="A762" s="2797" t="s">
        <v>2169</v>
      </c>
      <c r="B762" s="1022">
        <v>600</v>
      </c>
      <c r="C762" s="1022">
        <v>400</v>
      </c>
      <c r="D762" s="1022">
        <v>1000</v>
      </c>
    </row>
    <row r="763" spans="1:11">
      <c r="A763" s="2800" t="s">
        <v>2170</v>
      </c>
      <c r="B763" s="1022">
        <v>500</v>
      </c>
      <c r="C763" s="1022">
        <v>300</v>
      </c>
      <c r="D763" s="1022">
        <v>700</v>
      </c>
    </row>
    <row r="764" spans="1:11">
      <c r="A764" s="2754" t="s">
        <v>2146</v>
      </c>
    </row>
    <row r="765" spans="1:11" ht="15.75" customHeight="1">
      <c r="A765" s="2802"/>
      <c r="B765" s="2828"/>
      <c r="C765" s="2828"/>
      <c r="D765" s="2828"/>
      <c r="E765" s="2829"/>
      <c r="F765" s="2829"/>
      <c r="G765" s="2829"/>
      <c r="H765" s="2829"/>
      <c r="I765" s="2829"/>
      <c r="J765" s="2829"/>
      <c r="K765" s="2829"/>
    </row>
    <row r="766" spans="1:11">
      <c r="A766" s="2807"/>
    </row>
    <row r="767" spans="1:11" ht="15" customHeight="1">
      <c r="A767" s="2783" t="s">
        <v>2214</v>
      </c>
      <c r="B767" s="2783"/>
      <c r="C767" s="2783"/>
      <c r="D767" s="2783"/>
    </row>
    <row r="768" spans="1:11" ht="15" customHeight="1">
      <c r="A768" s="2783"/>
      <c r="B768" s="2783"/>
      <c r="C768" s="2783"/>
      <c r="D768" s="2783"/>
    </row>
    <row r="769" spans="1:4">
      <c r="A769" s="2757" t="s">
        <v>2160</v>
      </c>
      <c r="B769" s="2787" t="s">
        <v>961</v>
      </c>
      <c r="C769" s="2787" t="s">
        <v>962</v>
      </c>
      <c r="D769" s="2787" t="s">
        <v>234</v>
      </c>
    </row>
    <row r="770" spans="1:4">
      <c r="A770" s="2798" t="s">
        <v>992</v>
      </c>
      <c r="B770" s="1020">
        <v>10100</v>
      </c>
      <c r="C770" s="1020">
        <v>12800</v>
      </c>
      <c r="D770" s="1020">
        <v>22900</v>
      </c>
    </row>
    <row r="771" spans="1:4">
      <c r="A771" s="2797" t="s">
        <v>2161</v>
      </c>
      <c r="B771" s="1022">
        <v>1000</v>
      </c>
      <c r="C771" s="1022">
        <v>600</v>
      </c>
      <c r="D771" s="1022">
        <v>1600</v>
      </c>
    </row>
    <row r="772" spans="1:4">
      <c r="A772" s="2797" t="s">
        <v>2162</v>
      </c>
      <c r="B772" s="1022">
        <v>2400</v>
      </c>
      <c r="C772" s="1022">
        <v>2800</v>
      </c>
      <c r="D772" s="1022">
        <v>5200</v>
      </c>
    </row>
    <row r="773" spans="1:4">
      <c r="A773" s="2797" t="s">
        <v>2163</v>
      </c>
      <c r="B773" s="1022">
        <v>1900</v>
      </c>
      <c r="C773" s="1022">
        <v>2800</v>
      </c>
      <c r="D773" s="1022">
        <v>4700</v>
      </c>
    </row>
    <row r="774" spans="1:4">
      <c r="A774" s="2797" t="s">
        <v>2164</v>
      </c>
      <c r="B774" s="1022">
        <v>1300</v>
      </c>
      <c r="C774" s="1022">
        <v>1900</v>
      </c>
      <c r="D774" s="1022">
        <v>3200</v>
      </c>
    </row>
    <row r="775" spans="1:4">
      <c r="A775" s="2797" t="s">
        <v>2165</v>
      </c>
      <c r="B775" s="1022">
        <v>1000</v>
      </c>
      <c r="C775" s="1022">
        <v>1400</v>
      </c>
      <c r="D775" s="1022">
        <v>2400</v>
      </c>
    </row>
    <row r="776" spans="1:4">
      <c r="A776" s="2797" t="s">
        <v>2166</v>
      </c>
      <c r="B776" s="1022">
        <v>800</v>
      </c>
      <c r="C776" s="1022">
        <v>1000</v>
      </c>
      <c r="D776" s="1022">
        <v>1800</v>
      </c>
    </row>
    <row r="777" spans="1:4">
      <c r="A777" s="2797" t="s">
        <v>2167</v>
      </c>
      <c r="B777" s="1022">
        <v>600</v>
      </c>
      <c r="C777" s="1022">
        <v>800</v>
      </c>
      <c r="D777" s="1022">
        <v>1400</v>
      </c>
    </row>
    <row r="778" spans="1:4">
      <c r="A778" s="2797" t="s">
        <v>2168</v>
      </c>
      <c r="B778" s="1022">
        <v>500</v>
      </c>
      <c r="C778" s="1022">
        <v>600</v>
      </c>
      <c r="D778" s="1022">
        <v>1100</v>
      </c>
    </row>
    <row r="779" spans="1:4">
      <c r="A779" s="2797" t="s">
        <v>2169</v>
      </c>
      <c r="B779" s="1022">
        <v>400</v>
      </c>
      <c r="C779" s="1022">
        <v>400</v>
      </c>
      <c r="D779" s="1022">
        <v>800</v>
      </c>
    </row>
    <row r="780" spans="1:4">
      <c r="A780" s="2797" t="s">
        <v>2170</v>
      </c>
      <c r="B780" s="1022">
        <v>400</v>
      </c>
      <c r="C780" s="1022">
        <v>300</v>
      </c>
      <c r="D780" s="1022">
        <v>700</v>
      </c>
    </row>
    <row r="781" spans="1:4">
      <c r="A781" s="2798" t="s">
        <v>985</v>
      </c>
      <c r="B781" s="1020">
        <v>3500</v>
      </c>
      <c r="C781" s="1020">
        <v>3800</v>
      </c>
      <c r="D781" s="1020">
        <v>7300</v>
      </c>
    </row>
    <row r="782" spans="1:4">
      <c r="A782" s="2797" t="s">
        <v>2161</v>
      </c>
      <c r="B782" s="1022">
        <v>500</v>
      </c>
      <c r="C782" s="1022">
        <v>200</v>
      </c>
      <c r="D782" s="1022">
        <v>700</v>
      </c>
    </row>
    <row r="783" spans="1:4">
      <c r="A783" s="2797" t="s">
        <v>2162</v>
      </c>
      <c r="B783" s="1022">
        <v>900</v>
      </c>
      <c r="C783" s="1022">
        <v>1000</v>
      </c>
      <c r="D783" s="1022">
        <v>1900</v>
      </c>
    </row>
    <row r="784" spans="1:4">
      <c r="A784" s="2797" t="s">
        <v>2163</v>
      </c>
      <c r="B784" s="1022">
        <v>700</v>
      </c>
      <c r="C784" s="1022">
        <v>900</v>
      </c>
      <c r="D784" s="1022">
        <v>1600</v>
      </c>
    </row>
    <row r="785" spans="1:4">
      <c r="A785" s="2797" t="s">
        <v>2164</v>
      </c>
      <c r="B785" s="1022">
        <v>500</v>
      </c>
      <c r="C785" s="1022">
        <v>500</v>
      </c>
      <c r="D785" s="1022">
        <v>1000</v>
      </c>
    </row>
    <row r="786" spans="1:4">
      <c r="A786" s="2797" t="s">
        <v>2165</v>
      </c>
      <c r="B786" s="1022">
        <v>300</v>
      </c>
      <c r="C786" s="1022">
        <v>300</v>
      </c>
      <c r="D786" s="1022">
        <v>600</v>
      </c>
    </row>
    <row r="787" spans="1:4">
      <c r="A787" s="2797" t="s">
        <v>2166</v>
      </c>
      <c r="B787" s="1022">
        <v>200</v>
      </c>
      <c r="C787" s="1022">
        <v>300</v>
      </c>
      <c r="D787" s="1022">
        <v>500</v>
      </c>
    </row>
    <row r="788" spans="1:4">
      <c r="A788" s="2797" t="s">
        <v>2167</v>
      </c>
      <c r="B788" s="1022">
        <v>200</v>
      </c>
      <c r="C788" s="1022">
        <v>200</v>
      </c>
      <c r="D788" s="1022">
        <v>300</v>
      </c>
    </row>
    <row r="789" spans="1:4">
      <c r="A789" s="2797" t="s">
        <v>2168</v>
      </c>
      <c r="B789" s="1022">
        <v>100</v>
      </c>
      <c r="C789" s="1022">
        <v>200</v>
      </c>
      <c r="D789" s="1022">
        <v>300</v>
      </c>
    </row>
    <row r="790" spans="1:4">
      <c r="A790" s="2797" t="s">
        <v>2169</v>
      </c>
      <c r="B790" s="1022">
        <v>100</v>
      </c>
      <c r="C790" s="1022">
        <v>100</v>
      </c>
      <c r="D790" s="1022">
        <v>200</v>
      </c>
    </row>
    <row r="791" spans="1:4">
      <c r="A791" s="2797" t="s">
        <v>2170</v>
      </c>
      <c r="B791" s="1022">
        <v>100</v>
      </c>
      <c r="C791" s="1022">
        <v>100</v>
      </c>
      <c r="D791" s="1022">
        <v>200</v>
      </c>
    </row>
    <row r="792" spans="1:4">
      <c r="A792" s="2798" t="s">
        <v>986</v>
      </c>
      <c r="B792" s="1020">
        <v>6700</v>
      </c>
      <c r="C792" s="1020">
        <v>8900</v>
      </c>
      <c r="D792" s="1020">
        <v>15600</v>
      </c>
    </row>
    <row r="793" spans="1:4">
      <c r="A793" s="2797" t="s">
        <v>2161</v>
      </c>
      <c r="B793" s="1022">
        <v>500</v>
      </c>
      <c r="C793" s="1022">
        <v>400</v>
      </c>
      <c r="D793" s="1022">
        <v>900</v>
      </c>
    </row>
    <row r="794" spans="1:4">
      <c r="A794" s="2797" t="s">
        <v>2162</v>
      </c>
      <c r="B794" s="1022">
        <v>1500</v>
      </c>
      <c r="C794" s="1022">
        <v>1800</v>
      </c>
      <c r="D794" s="1022">
        <v>3300</v>
      </c>
    </row>
    <row r="795" spans="1:4">
      <c r="A795" s="2797" t="s">
        <v>2163</v>
      </c>
      <c r="B795" s="1022">
        <v>1300</v>
      </c>
      <c r="C795" s="1022">
        <v>1900</v>
      </c>
      <c r="D795" s="1022">
        <v>3200</v>
      </c>
    </row>
    <row r="796" spans="1:4">
      <c r="A796" s="2797" t="s">
        <v>2164</v>
      </c>
      <c r="B796" s="1022">
        <v>800</v>
      </c>
      <c r="C796" s="1022">
        <v>1400</v>
      </c>
      <c r="D796" s="1022">
        <v>2200</v>
      </c>
    </row>
    <row r="797" spans="1:4">
      <c r="A797" s="2797" t="s">
        <v>2165</v>
      </c>
      <c r="B797" s="1022">
        <v>700</v>
      </c>
      <c r="C797" s="1022">
        <v>1100</v>
      </c>
      <c r="D797" s="1022">
        <v>1800</v>
      </c>
    </row>
    <row r="798" spans="1:4">
      <c r="A798" s="2797" t="s">
        <v>2166</v>
      </c>
      <c r="B798" s="1022">
        <v>600</v>
      </c>
      <c r="C798" s="1022">
        <v>800</v>
      </c>
      <c r="D798" s="1022">
        <v>1300</v>
      </c>
    </row>
    <row r="799" spans="1:4">
      <c r="A799" s="2797" t="s">
        <v>2167</v>
      </c>
      <c r="B799" s="1022">
        <v>400</v>
      </c>
      <c r="C799" s="1022">
        <v>600</v>
      </c>
      <c r="D799" s="1022">
        <v>1000</v>
      </c>
    </row>
    <row r="800" spans="1:4">
      <c r="A800" s="2797" t="s">
        <v>2168</v>
      </c>
      <c r="B800" s="1022">
        <v>300</v>
      </c>
      <c r="C800" s="1022">
        <v>400</v>
      </c>
      <c r="D800" s="1022">
        <v>800</v>
      </c>
    </row>
    <row r="801" spans="1:11">
      <c r="A801" s="2797" t="s">
        <v>2169</v>
      </c>
      <c r="B801" s="1022">
        <v>300</v>
      </c>
      <c r="C801" s="1022">
        <v>300</v>
      </c>
      <c r="D801" s="1022">
        <v>700</v>
      </c>
    </row>
    <row r="802" spans="1:11">
      <c r="A802" s="2800" t="s">
        <v>2170</v>
      </c>
      <c r="B802" s="1022">
        <v>300</v>
      </c>
      <c r="C802" s="1022">
        <v>200</v>
      </c>
      <c r="D802" s="1022">
        <v>500</v>
      </c>
    </row>
    <row r="803" spans="1:11">
      <c r="A803" s="2754" t="s">
        <v>2146</v>
      </c>
    </row>
    <row r="804" spans="1:11" ht="15.75" customHeight="1">
      <c r="A804" s="2802"/>
      <c r="B804" s="2828"/>
      <c r="C804" s="2828"/>
      <c r="D804" s="2828"/>
      <c r="E804" s="2829"/>
      <c r="F804" s="2829"/>
      <c r="G804" s="2829"/>
      <c r="H804" s="2829"/>
      <c r="I804" s="2829"/>
      <c r="J804" s="2829"/>
      <c r="K804" s="2829"/>
    </row>
    <row r="805" spans="1:11">
      <c r="A805" s="2807"/>
    </row>
    <row r="806" spans="1:11" ht="15" customHeight="1">
      <c r="A806" s="2783" t="s">
        <v>2215</v>
      </c>
      <c r="B806" s="2783"/>
      <c r="C806" s="2783"/>
      <c r="D806" s="2783"/>
    </row>
    <row r="807" spans="1:11" ht="15" customHeight="1">
      <c r="A807" s="2783"/>
      <c r="B807" s="2783"/>
      <c r="C807" s="2783"/>
      <c r="D807" s="2783"/>
    </row>
    <row r="808" spans="1:11">
      <c r="A808" s="2757" t="s">
        <v>2160</v>
      </c>
      <c r="B808" s="2787" t="s">
        <v>961</v>
      </c>
      <c r="C808" s="2787" t="s">
        <v>962</v>
      </c>
      <c r="D808" s="2787" t="s">
        <v>234</v>
      </c>
    </row>
    <row r="809" spans="1:11">
      <c r="A809" s="2796" t="s">
        <v>992</v>
      </c>
      <c r="B809" s="1020">
        <v>8000</v>
      </c>
      <c r="C809" s="1020">
        <v>7700</v>
      </c>
      <c r="D809" s="1020">
        <v>15700</v>
      </c>
    </row>
    <row r="810" spans="1:11">
      <c r="A810" s="2797" t="s">
        <v>2161</v>
      </c>
      <c r="B810" s="1022">
        <v>1000</v>
      </c>
      <c r="C810" s="1022">
        <v>500</v>
      </c>
      <c r="D810" s="1022">
        <v>1600</v>
      </c>
    </row>
    <row r="811" spans="1:11">
      <c r="A811" s="2797" t="s">
        <v>2162</v>
      </c>
      <c r="B811" s="1022">
        <v>2000</v>
      </c>
      <c r="C811" s="1022">
        <v>2100</v>
      </c>
      <c r="D811" s="1022">
        <v>4100</v>
      </c>
    </row>
    <row r="812" spans="1:11">
      <c r="A812" s="2797" t="s">
        <v>2163</v>
      </c>
      <c r="B812" s="1022">
        <v>1500</v>
      </c>
      <c r="C812" s="1022">
        <v>2100</v>
      </c>
      <c r="D812" s="1022">
        <v>3700</v>
      </c>
    </row>
    <row r="813" spans="1:11">
      <c r="A813" s="2797" t="s">
        <v>2164</v>
      </c>
      <c r="B813" s="1022">
        <v>900</v>
      </c>
      <c r="C813" s="1022">
        <v>1200</v>
      </c>
      <c r="D813" s="1022">
        <v>2100</v>
      </c>
    </row>
    <row r="814" spans="1:11">
      <c r="A814" s="2797" t="s">
        <v>2165</v>
      </c>
      <c r="B814" s="1022">
        <v>700</v>
      </c>
      <c r="C814" s="1022">
        <v>600</v>
      </c>
      <c r="D814" s="1022">
        <v>1300</v>
      </c>
    </row>
    <row r="815" spans="1:11">
      <c r="A815" s="2797" t="s">
        <v>2166</v>
      </c>
      <c r="B815" s="1022">
        <v>500</v>
      </c>
      <c r="C815" s="1022">
        <v>400</v>
      </c>
      <c r="D815" s="1022">
        <v>900</v>
      </c>
    </row>
    <row r="816" spans="1:11">
      <c r="A816" s="2797" t="s">
        <v>2167</v>
      </c>
      <c r="B816" s="1022">
        <v>400</v>
      </c>
      <c r="C816" s="1022">
        <v>300</v>
      </c>
      <c r="D816" s="1022">
        <v>600</v>
      </c>
    </row>
    <row r="817" spans="1:4">
      <c r="A817" s="2797" t="s">
        <v>2168</v>
      </c>
      <c r="B817" s="1022">
        <v>300</v>
      </c>
      <c r="C817" s="1022">
        <v>200</v>
      </c>
      <c r="D817" s="1022">
        <v>600</v>
      </c>
    </row>
    <row r="818" spans="1:4">
      <c r="A818" s="2797" t="s">
        <v>2169</v>
      </c>
      <c r="B818" s="1022">
        <v>300</v>
      </c>
      <c r="C818" s="1022">
        <v>200</v>
      </c>
      <c r="D818" s="1022">
        <v>500</v>
      </c>
    </row>
    <row r="819" spans="1:4">
      <c r="A819" s="2797" t="s">
        <v>2170</v>
      </c>
      <c r="B819" s="1022">
        <v>200</v>
      </c>
      <c r="C819" s="1022">
        <v>100</v>
      </c>
      <c r="D819" s="1022">
        <v>400</v>
      </c>
    </row>
    <row r="820" spans="1:4">
      <c r="A820" s="2798" t="s">
        <v>985</v>
      </c>
      <c r="B820" s="1020">
        <v>2900</v>
      </c>
      <c r="C820" s="1020">
        <v>4500</v>
      </c>
      <c r="D820" s="1020">
        <v>7400</v>
      </c>
    </row>
    <row r="821" spans="1:4">
      <c r="A821" s="2797" t="s">
        <v>2161</v>
      </c>
      <c r="B821" s="1022">
        <v>500</v>
      </c>
      <c r="C821" s="1022">
        <v>200</v>
      </c>
      <c r="D821" s="1022">
        <v>700</v>
      </c>
    </row>
    <row r="822" spans="1:4">
      <c r="A822" s="2797" t="s">
        <v>2162</v>
      </c>
      <c r="B822" s="1022">
        <v>900</v>
      </c>
      <c r="C822" s="1022">
        <v>1300</v>
      </c>
      <c r="D822" s="1022">
        <v>2200</v>
      </c>
    </row>
    <row r="823" spans="1:4">
      <c r="A823" s="2797" t="s">
        <v>2163</v>
      </c>
      <c r="B823" s="1022">
        <v>600</v>
      </c>
      <c r="C823" s="1022">
        <v>1400</v>
      </c>
      <c r="D823" s="1022">
        <v>1900</v>
      </c>
    </row>
    <row r="824" spans="1:4">
      <c r="A824" s="2797" t="s">
        <v>2164</v>
      </c>
      <c r="B824" s="1022">
        <v>300</v>
      </c>
      <c r="C824" s="1022">
        <v>700</v>
      </c>
      <c r="D824" s="1022">
        <v>1100</v>
      </c>
    </row>
    <row r="825" spans="1:4">
      <c r="A825" s="2797" t="s">
        <v>2165</v>
      </c>
      <c r="B825" s="1022">
        <v>200</v>
      </c>
      <c r="C825" s="1022">
        <v>300</v>
      </c>
      <c r="D825" s="1022">
        <v>500</v>
      </c>
    </row>
    <row r="826" spans="1:4">
      <c r="A826" s="2797" t="s">
        <v>2166</v>
      </c>
      <c r="B826" s="1022">
        <v>100</v>
      </c>
      <c r="C826" s="1022">
        <v>200</v>
      </c>
      <c r="D826" s="1022">
        <v>300</v>
      </c>
    </row>
    <row r="827" spans="1:4">
      <c r="A827" s="2797" t="s">
        <v>2167</v>
      </c>
      <c r="B827" s="1022">
        <v>100</v>
      </c>
      <c r="C827" s="1022">
        <v>100</v>
      </c>
      <c r="D827" s="1022">
        <v>200</v>
      </c>
    </row>
    <row r="828" spans="1:4">
      <c r="A828" s="2797" t="s">
        <v>2168</v>
      </c>
      <c r="B828" s="1022">
        <v>100</v>
      </c>
      <c r="C828" s="1022">
        <v>100</v>
      </c>
      <c r="D828" s="1022">
        <v>200</v>
      </c>
    </row>
    <row r="829" spans="1:4">
      <c r="A829" s="2797" t="s">
        <v>2169</v>
      </c>
      <c r="B829" s="1022">
        <v>100</v>
      </c>
      <c r="C829" s="1022">
        <v>100</v>
      </c>
      <c r="D829" s="1022">
        <v>100</v>
      </c>
    </row>
    <row r="830" spans="1:4">
      <c r="A830" s="2797" t="s">
        <v>2170</v>
      </c>
      <c r="B830" s="1022">
        <v>100</v>
      </c>
      <c r="C830" s="1022">
        <v>100</v>
      </c>
      <c r="D830" s="1022">
        <v>100</v>
      </c>
    </row>
    <row r="831" spans="1:4">
      <c r="A831" s="2798" t="s">
        <v>986</v>
      </c>
      <c r="B831" s="1020">
        <v>5100</v>
      </c>
      <c r="C831" s="1020">
        <v>3200</v>
      </c>
      <c r="D831" s="1020">
        <v>8300</v>
      </c>
    </row>
    <row r="832" spans="1:4">
      <c r="A832" s="2797" t="s">
        <v>2161</v>
      </c>
      <c r="B832" s="1022">
        <v>500</v>
      </c>
      <c r="C832" s="1022">
        <v>300</v>
      </c>
      <c r="D832" s="1022">
        <v>800</v>
      </c>
    </row>
    <row r="833" spans="1:11">
      <c r="A833" s="2797" t="s">
        <v>2162</v>
      </c>
      <c r="B833" s="1022">
        <v>1200</v>
      </c>
      <c r="C833" s="1022">
        <v>800</v>
      </c>
      <c r="D833" s="1022">
        <v>2000</v>
      </c>
    </row>
    <row r="834" spans="1:11">
      <c r="A834" s="2797" t="s">
        <v>2163</v>
      </c>
      <c r="B834" s="1022">
        <v>900</v>
      </c>
      <c r="C834" s="1022">
        <v>800</v>
      </c>
      <c r="D834" s="1022">
        <v>1700</v>
      </c>
    </row>
    <row r="835" spans="1:11">
      <c r="A835" s="2797" t="s">
        <v>2164</v>
      </c>
      <c r="B835" s="1022">
        <v>600</v>
      </c>
      <c r="C835" s="1022">
        <v>400</v>
      </c>
      <c r="D835" s="1022">
        <v>1000</v>
      </c>
    </row>
    <row r="836" spans="1:11">
      <c r="A836" s="2797" t="s">
        <v>2165</v>
      </c>
      <c r="B836" s="1022">
        <v>500</v>
      </c>
      <c r="C836" s="1022">
        <v>300</v>
      </c>
      <c r="D836" s="1022">
        <v>700</v>
      </c>
    </row>
    <row r="837" spans="1:11">
      <c r="A837" s="2797" t="s">
        <v>2166</v>
      </c>
      <c r="B837" s="1022">
        <v>400</v>
      </c>
      <c r="C837" s="1022">
        <v>200</v>
      </c>
      <c r="D837" s="1022">
        <v>600</v>
      </c>
    </row>
    <row r="838" spans="1:11">
      <c r="A838" s="2797" t="s">
        <v>2167</v>
      </c>
      <c r="B838" s="1022">
        <v>300</v>
      </c>
      <c r="C838" s="1022">
        <v>200</v>
      </c>
      <c r="D838" s="1022">
        <v>400</v>
      </c>
    </row>
    <row r="839" spans="1:11">
      <c r="A839" s="2797" t="s">
        <v>2168</v>
      </c>
      <c r="B839" s="1022">
        <v>300</v>
      </c>
      <c r="C839" s="1022">
        <v>100</v>
      </c>
      <c r="D839" s="1022">
        <v>400</v>
      </c>
    </row>
    <row r="840" spans="1:11">
      <c r="A840" s="2797" t="s">
        <v>2169</v>
      </c>
      <c r="B840" s="1022">
        <v>200</v>
      </c>
      <c r="C840" s="1022">
        <v>100</v>
      </c>
      <c r="D840" s="1022">
        <v>300</v>
      </c>
    </row>
    <row r="841" spans="1:11">
      <c r="A841" s="2800" t="s">
        <v>2170</v>
      </c>
      <c r="B841" s="1022">
        <v>200</v>
      </c>
      <c r="C841" s="1022">
        <v>100</v>
      </c>
      <c r="D841" s="1022">
        <v>200</v>
      </c>
    </row>
    <row r="842" spans="1:11">
      <c r="A842" s="2754" t="s">
        <v>2146</v>
      </c>
    </row>
    <row r="843" spans="1:11" ht="15.75" customHeight="1">
      <c r="A843" s="2802"/>
      <c r="B843" s="2828"/>
      <c r="C843" s="2828"/>
      <c r="D843" s="2828"/>
      <c r="E843" s="2829"/>
      <c r="F843" s="2829"/>
      <c r="G843" s="2829"/>
      <c r="H843" s="2829"/>
      <c r="I843" s="2829"/>
      <c r="J843" s="2829"/>
      <c r="K843" s="2829"/>
    </row>
    <row r="844" spans="1:11">
      <c r="A844" s="2807"/>
    </row>
    <row r="845" spans="1:11" ht="29.25" customHeight="1">
      <c r="A845" s="2783" t="s">
        <v>2216</v>
      </c>
      <c r="B845" s="2783"/>
      <c r="C845" s="2783"/>
      <c r="D845" s="2783"/>
    </row>
    <row r="846" spans="1:11">
      <c r="A846" s="2757" t="s">
        <v>2160</v>
      </c>
      <c r="B846" s="2787" t="s">
        <v>961</v>
      </c>
      <c r="C846" s="2787" t="s">
        <v>962</v>
      </c>
      <c r="D846" s="2787" t="s">
        <v>234</v>
      </c>
    </row>
    <row r="847" spans="1:11">
      <c r="A847" s="1020" t="s">
        <v>992</v>
      </c>
      <c r="B847" s="1020">
        <v>900</v>
      </c>
      <c r="C847" s="1020">
        <v>800</v>
      </c>
      <c r="D847" s="1020">
        <v>1700</v>
      </c>
    </row>
    <row r="848" spans="1:11">
      <c r="A848" s="2797" t="s">
        <v>2161</v>
      </c>
      <c r="B848" s="1022">
        <v>100</v>
      </c>
      <c r="C848" s="1022">
        <v>100</v>
      </c>
      <c r="D848" s="1022">
        <v>200</v>
      </c>
    </row>
    <row r="849" spans="1:4">
      <c r="A849" s="2797" t="s">
        <v>2162</v>
      </c>
      <c r="B849" s="1022">
        <v>200</v>
      </c>
      <c r="C849" s="1022">
        <v>300</v>
      </c>
      <c r="D849" s="1022">
        <v>500</v>
      </c>
    </row>
    <row r="850" spans="1:4">
      <c r="A850" s="2797" t="s">
        <v>2163</v>
      </c>
      <c r="B850" s="1022">
        <v>100</v>
      </c>
      <c r="C850" s="1022">
        <v>200</v>
      </c>
      <c r="D850" s="1022">
        <v>300</v>
      </c>
    </row>
    <row r="851" spans="1:4">
      <c r="A851" s="2797" t="s">
        <v>2164</v>
      </c>
      <c r="B851" s="1022">
        <v>100</v>
      </c>
      <c r="C851" s="1022">
        <v>100</v>
      </c>
      <c r="D851" s="1022">
        <v>200</v>
      </c>
    </row>
    <row r="852" spans="1:4">
      <c r="A852" s="2797" t="s">
        <v>2165</v>
      </c>
      <c r="B852" s="1022">
        <v>100</v>
      </c>
      <c r="C852" s="1022">
        <v>100</v>
      </c>
      <c r="D852" s="1022">
        <v>100</v>
      </c>
    </row>
    <row r="853" spans="1:4">
      <c r="A853" s="2797" t="s">
        <v>2166</v>
      </c>
      <c r="B853" s="1022">
        <v>100</v>
      </c>
      <c r="C853" s="1022">
        <v>0</v>
      </c>
      <c r="D853" s="1022">
        <v>100</v>
      </c>
    </row>
    <row r="854" spans="1:4">
      <c r="A854" s="2797" t="s">
        <v>2167</v>
      </c>
      <c r="B854" s="1022">
        <v>100</v>
      </c>
      <c r="C854" s="1022">
        <v>0</v>
      </c>
      <c r="D854" s="1022">
        <v>100</v>
      </c>
    </row>
    <row r="855" spans="1:4">
      <c r="A855" s="2797" t="s">
        <v>2168</v>
      </c>
      <c r="B855" s="1022">
        <v>100</v>
      </c>
      <c r="C855" s="1022">
        <v>0</v>
      </c>
      <c r="D855" s="1022">
        <v>100</v>
      </c>
    </row>
    <row r="856" spans="1:4">
      <c r="A856" s="2797" t="s">
        <v>2169</v>
      </c>
      <c r="B856" s="1022">
        <v>0</v>
      </c>
      <c r="C856" s="1022">
        <v>0</v>
      </c>
      <c r="D856" s="1022">
        <v>100</v>
      </c>
    </row>
    <row r="857" spans="1:4">
      <c r="A857" s="2797" t="s">
        <v>2170</v>
      </c>
      <c r="B857" s="1022">
        <v>0</v>
      </c>
      <c r="C857" s="1022">
        <v>0</v>
      </c>
      <c r="D857" s="1022">
        <v>0</v>
      </c>
    </row>
    <row r="858" spans="1:4">
      <c r="A858" s="1020" t="s">
        <v>985</v>
      </c>
      <c r="B858" s="1020">
        <v>400</v>
      </c>
      <c r="C858" s="1020">
        <v>400</v>
      </c>
      <c r="D858" s="1020">
        <v>900</v>
      </c>
    </row>
    <row r="859" spans="1:4">
      <c r="A859" s="2797" t="s">
        <v>2161</v>
      </c>
      <c r="B859" s="1022">
        <v>100</v>
      </c>
      <c r="C859" s="1022">
        <v>0</v>
      </c>
      <c r="D859" s="1022">
        <v>100</v>
      </c>
    </row>
    <row r="860" spans="1:4">
      <c r="A860" s="2797" t="s">
        <v>2162</v>
      </c>
      <c r="B860" s="1022">
        <v>100</v>
      </c>
      <c r="C860" s="1022">
        <v>200</v>
      </c>
      <c r="D860" s="1022">
        <v>300</v>
      </c>
    </row>
    <row r="861" spans="1:4">
      <c r="A861" s="2797" t="s">
        <v>2163</v>
      </c>
      <c r="B861" s="1022">
        <v>100</v>
      </c>
      <c r="C861" s="1022">
        <v>100</v>
      </c>
      <c r="D861" s="1022">
        <v>200</v>
      </c>
    </row>
    <row r="862" spans="1:4">
      <c r="A862" s="2797" t="s">
        <v>2164</v>
      </c>
      <c r="B862" s="1022">
        <v>0</v>
      </c>
      <c r="C862" s="1022">
        <v>100</v>
      </c>
      <c r="D862" s="1022">
        <v>100</v>
      </c>
    </row>
    <row r="863" spans="1:4">
      <c r="A863" s="2797" t="s">
        <v>2165</v>
      </c>
      <c r="B863" s="1022">
        <v>0</v>
      </c>
      <c r="C863" s="1022">
        <v>0</v>
      </c>
      <c r="D863" s="1022">
        <v>100</v>
      </c>
    </row>
    <row r="864" spans="1:4">
      <c r="A864" s="2797" t="s">
        <v>2166</v>
      </c>
      <c r="B864" s="1022">
        <v>0</v>
      </c>
      <c r="C864" s="1022">
        <v>0</v>
      </c>
      <c r="D864" s="1022">
        <v>0</v>
      </c>
    </row>
    <row r="865" spans="1:4">
      <c r="A865" s="2797" t="s">
        <v>2167</v>
      </c>
      <c r="B865" s="1022">
        <v>0</v>
      </c>
      <c r="C865" s="1022">
        <v>0</v>
      </c>
      <c r="D865" s="1022">
        <v>0</v>
      </c>
    </row>
    <row r="866" spans="1:4">
      <c r="A866" s="2797" t="s">
        <v>2168</v>
      </c>
      <c r="B866" s="1022">
        <v>0</v>
      </c>
      <c r="C866" s="1022">
        <v>0</v>
      </c>
      <c r="D866" s="1022">
        <v>0</v>
      </c>
    </row>
    <row r="867" spans="1:4">
      <c r="A867" s="2797" t="s">
        <v>2169</v>
      </c>
      <c r="B867" s="1022">
        <v>0</v>
      </c>
      <c r="C867" s="1022">
        <v>0</v>
      </c>
      <c r="D867" s="1022">
        <v>0</v>
      </c>
    </row>
    <row r="868" spans="1:4">
      <c r="A868" s="2797" t="s">
        <v>2170</v>
      </c>
      <c r="B868" s="1022">
        <v>0</v>
      </c>
      <c r="C868" s="1022">
        <v>0</v>
      </c>
      <c r="D868" s="1022">
        <v>0</v>
      </c>
    </row>
    <row r="869" spans="1:4">
      <c r="A869" s="1020" t="s">
        <v>986</v>
      </c>
      <c r="B869" s="1020">
        <v>500</v>
      </c>
      <c r="C869" s="1020">
        <v>400</v>
      </c>
      <c r="D869" s="1020">
        <v>800</v>
      </c>
    </row>
    <row r="870" spans="1:4">
      <c r="A870" s="2797" t="s">
        <v>2161</v>
      </c>
      <c r="B870" s="1022">
        <v>100</v>
      </c>
      <c r="C870" s="1022">
        <v>0</v>
      </c>
      <c r="D870" s="1022">
        <v>100</v>
      </c>
    </row>
    <row r="871" spans="1:4">
      <c r="A871" s="2797" t="s">
        <v>2162</v>
      </c>
      <c r="B871" s="1022">
        <v>100</v>
      </c>
      <c r="C871" s="1022">
        <v>100</v>
      </c>
      <c r="D871" s="1022">
        <v>200</v>
      </c>
    </row>
    <row r="872" spans="1:4">
      <c r="A872" s="2797" t="s">
        <v>2163</v>
      </c>
      <c r="B872" s="1022">
        <v>0</v>
      </c>
      <c r="C872" s="1022">
        <v>100</v>
      </c>
      <c r="D872" s="1022">
        <v>100</v>
      </c>
    </row>
    <row r="873" spans="1:4">
      <c r="A873" s="2797" t="s">
        <v>2164</v>
      </c>
      <c r="B873" s="1022">
        <v>0</v>
      </c>
      <c r="C873" s="1022">
        <v>0</v>
      </c>
      <c r="D873" s="1022">
        <v>100</v>
      </c>
    </row>
    <row r="874" spans="1:4">
      <c r="A874" s="2797" t="s">
        <v>2165</v>
      </c>
      <c r="B874" s="1022">
        <v>100</v>
      </c>
      <c r="C874" s="1022">
        <v>0</v>
      </c>
      <c r="D874" s="1022">
        <v>100</v>
      </c>
    </row>
    <row r="875" spans="1:4">
      <c r="A875" s="2797" t="s">
        <v>2166</v>
      </c>
      <c r="B875" s="1022">
        <v>100</v>
      </c>
      <c r="C875" s="1022">
        <v>0</v>
      </c>
      <c r="D875" s="1022">
        <v>100</v>
      </c>
    </row>
    <row r="876" spans="1:4">
      <c r="A876" s="2797" t="s">
        <v>2167</v>
      </c>
      <c r="B876" s="1022">
        <v>100</v>
      </c>
      <c r="C876" s="1022">
        <v>0</v>
      </c>
      <c r="D876" s="1022">
        <v>100</v>
      </c>
    </row>
    <row r="877" spans="1:4">
      <c r="A877" s="2797" t="s">
        <v>2168</v>
      </c>
      <c r="B877" s="1022">
        <v>0</v>
      </c>
      <c r="C877" s="1022">
        <v>0</v>
      </c>
      <c r="D877" s="1022">
        <v>100</v>
      </c>
    </row>
    <row r="878" spans="1:4">
      <c r="A878" s="2797" t="s">
        <v>2169</v>
      </c>
      <c r="B878" s="1022">
        <v>0</v>
      </c>
      <c r="C878" s="1022">
        <v>0</v>
      </c>
      <c r="D878" s="1022">
        <v>0</v>
      </c>
    </row>
    <row r="879" spans="1:4">
      <c r="A879" s="2800" t="s">
        <v>2170</v>
      </c>
      <c r="B879" s="1022">
        <v>0</v>
      </c>
      <c r="C879" s="1022">
        <v>0</v>
      </c>
      <c r="D879" s="1022">
        <v>0</v>
      </c>
    </row>
    <row r="880" spans="1:4">
      <c r="A880" s="2754" t="s">
        <v>2146</v>
      </c>
    </row>
    <row r="881" spans="1:12">
      <c r="A881" s="2748"/>
      <c r="B881" s="2837"/>
      <c r="C881" s="2837"/>
      <c r="D881" s="2837"/>
      <c r="E881" s="2809"/>
      <c r="F881" s="2809"/>
      <c r="G881" s="2809"/>
      <c r="H881" s="2809"/>
      <c r="I881" s="2809"/>
      <c r="J881" s="2809"/>
      <c r="K881" s="2809"/>
    </row>
    <row r="882" spans="1:12" s="2769" customFormat="1" ht="21" customHeight="1">
      <c r="A882" s="2863" t="s">
        <v>2217</v>
      </c>
      <c r="B882" s="2863"/>
      <c r="C882" s="2863"/>
      <c r="D882" s="2863"/>
      <c r="E882" s="2863"/>
      <c r="F882" s="2864"/>
      <c r="G882" s="2864"/>
      <c r="H882" s="2864"/>
      <c r="I882" s="2864"/>
      <c r="J882" s="2864"/>
      <c r="K882" s="2864"/>
      <c r="L882" s="2809"/>
    </row>
    <row r="883" spans="1:12">
      <c r="A883" s="2757" t="s">
        <v>2218</v>
      </c>
      <c r="B883" s="2865"/>
      <c r="C883" s="2787" t="s">
        <v>961</v>
      </c>
      <c r="D883" s="2787" t="s">
        <v>962</v>
      </c>
      <c r="E883" s="2788" t="s">
        <v>234</v>
      </c>
      <c r="F883" s="2788"/>
      <c r="G883" s="2788"/>
      <c r="H883" s="2788"/>
      <c r="I883" s="2788"/>
      <c r="J883" s="2788"/>
      <c r="K883" s="2788"/>
      <c r="L883" s="2769"/>
    </row>
    <row r="884" spans="1:12">
      <c r="A884" s="1020" t="s">
        <v>234</v>
      </c>
      <c r="B884" s="1020"/>
      <c r="C884" s="1020">
        <v>19000</v>
      </c>
      <c r="D884" s="1020">
        <v>21300</v>
      </c>
      <c r="E884" s="1020">
        <v>40300</v>
      </c>
      <c r="F884" s="1020"/>
      <c r="G884" s="1020"/>
      <c r="H884" s="1020"/>
      <c r="I884" s="1020"/>
      <c r="J884" s="1020"/>
      <c r="K884" s="1020"/>
    </row>
    <row r="885" spans="1:12">
      <c r="A885" s="2866" t="s">
        <v>1327</v>
      </c>
      <c r="B885" s="2867"/>
      <c r="C885" s="2766">
        <v>1400</v>
      </c>
      <c r="D885" s="2766">
        <v>1000</v>
      </c>
      <c r="E885" s="2766">
        <v>2400</v>
      </c>
      <c r="F885" s="2766"/>
      <c r="G885" s="2766"/>
      <c r="H885" s="2766"/>
      <c r="I885" s="2766"/>
      <c r="J885" s="2766"/>
      <c r="K885" s="2766"/>
    </row>
    <row r="886" spans="1:12">
      <c r="A886" s="2866" t="s">
        <v>1328</v>
      </c>
      <c r="B886" s="2867"/>
      <c r="C886" s="2766">
        <v>1500</v>
      </c>
      <c r="D886" s="2766">
        <v>900</v>
      </c>
      <c r="E886" s="2766">
        <v>2400</v>
      </c>
      <c r="F886" s="2766"/>
      <c r="G886" s="2766"/>
      <c r="H886" s="2766"/>
      <c r="I886" s="2766"/>
      <c r="J886" s="2766"/>
      <c r="K886" s="2766"/>
    </row>
    <row r="887" spans="1:12">
      <c r="A887" s="2866" t="s">
        <v>2219</v>
      </c>
      <c r="B887" s="2867"/>
      <c r="C887" s="2766">
        <v>2100</v>
      </c>
      <c r="D887" s="2766">
        <v>1000</v>
      </c>
      <c r="E887" s="2766">
        <v>3100</v>
      </c>
      <c r="F887" s="2766"/>
      <c r="G887" s="2766"/>
      <c r="H887" s="2766"/>
      <c r="I887" s="2766"/>
      <c r="J887" s="2766"/>
      <c r="K887" s="2766"/>
    </row>
    <row r="888" spans="1:12">
      <c r="A888" s="2866" t="s">
        <v>2220</v>
      </c>
      <c r="B888" s="2867"/>
      <c r="C888" s="2766">
        <v>2200</v>
      </c>
      <c r="D888" s="2766">
        <v>1000</v>
      </c>
      <c r="E888" s="2766">
        <v>3100</v>
      </c>
      <c r="F888" s="2766"/>
      <c r="G888" s="2766"/>
      <c r="H888" s="2766"/>
      <c r="I888" s="2766"/>
      <c r="J888" s="2766"/>
      <c r="K888" s="2766"/>
    </row>
    <row r="889" spans="1:12">
      <c r="A889" s="2866" t="s">
        <v>1213</v>
      </c>
      <c r="B889" s="2867"/>
      <c r="C889" s="2766">
        <v>5700</v>
      </c>
      <c r="D889" s="2766">
        <v>5300</v>
      </c>
      <c r="E889" s="2766">
        <v>11000</v>
      </c>
      <c r="F889" s="2766"/>
      <c r="G889" s="2766"/>
      <c r="H889" s="2766"/>
      <c r="I889" s="2766"/>
      <c r="J889" s="2766"/>
      <c r="K889" s="2766"/>
    </row>
    <row r="890" spans="1:12">
      <c r="A890" s="2866" t="s">
        <v>2221</v>
      </c>
      <c r="B890" s="2867"/>
      <c r="C890" s="2766">
        <v>1700</v>
      </c>
      <c r="D890" s="2766">
        <v>3000</v>
      </c>
      <c r="E890" s="2766">
        <v>4700</v>
      </c>
      <c r="F890" s="2766"/>
      <c r="G890" s="2766"/>
      <c r="H890" s="2766"/>
      <c r="I890" s="2766"/>
      <c r="J890" s="2766"/>
      <c r="K890" s="2766"/>
    </row>
    <row r="891" spans="1:12">
      <c r="A891" s="2866" t="s">
        <v>2222</v>
      </c>
      <c r="B891" s="2867"/>
      <c r="C891" s="2766">
        <v>3600</v>
      </c>
      <c r="D891" s="2766">
        <v>7500</v>
      </c>
      <c r="E891" s="2766">
        <v>11100</v>
      </c>
      <c r="F891" s="2766"/>
      <c r="G891" s="2766"/>
      <c r="H891" s="2766"/>
      <c r="I891" s="2766"/>
      <c r="J891" s="2766"/>
      <c r="K891" s="2766"/>
    </row>
    <row r="892" spans="1:12">
      <c r="A892" s="2866" t="s">
        <v>2223</v>
      </c>
      <c r="B892" s="2867"/>
      <c r="C892" s="2766">
        <v>300</v>
      </c>
      <c r="D892" s="2766">
        <v>700</v>
      </c>
      <c r="E892" s="2766">
        <v>1100</v>
      </c>
      <c r="F892" s="2766"/>
      <c r="G892" s="2766"/>
      <c r="H892" s="2766"/>
      <c r="I892" s="2766"/>
      <c r="J892" s="2766"/>
      <c r="K892" s="2766"/>
    </row>
    <row r="893" spans="1:12">
      <c r="A893" s="2866" t="s">
        <v>2224</v>
      </c>
      <c r="B893" s="2867"/>
      <c r="C893" s="2766">
        <v>300</v>
      </c>
      <c r="D893" s="2766">
        <v>900</v>
      </c>
      <c r="E893" s="2766">
        <v>1200</v>
      </c>
      <c r="F893" s="2766"/>
      <c r="G893" s="2766"/>
      <c r="H893" s="2766"/>
      <c r="I893" s="2766"/>
      <c r="J893" s="2766"/>
      <c r="K893" s="2766"/>
    </row>
    <row r="894" spans="1:12">
      <c r="A894" s="2866" t="s">
        <v>2225</v>
      </c>
      <c r="B894" s="2867"/>
      <c r="C894" s="2766">
        <v>100</v>
      </c>
      <c r="D894" s="2766">
        <v>100</v>
      </c>
      <c r="E894" s="2766">
        <v>200</v>
      </c>
      <c r="F894" s="2766"/>
      <c r="G894" s="2766"/>
      <c r="H894" s="2766"/>
      <c r="I894" s="2766"/>
      <c r="J894" s="2766"/>
      <c r="K894" s="2766"/>
    </row>
    <row r="895" spans="1:12" ht="17.25" customHeight="1">
      <c r="A895" s="2754" t="s">
        <v>2146</v>
      </c>
      <c r="B895" s="2828"/>
      <c r="C895" s="2868"/>
      <c r="D895" s="2868"/>
      <c r="E895" s="2785"/>
      <c r="F895" s="2785"/>
      <c r="G895" s="2785"/>
      <c r="H895" s="2785"/>
      <c r="I895" s="2785"/>
      <c r="J895" s="2785"/>
      <c r="K895" s="2785"/>
    </row>
    <row r="896" spans="1:12" ht="15.75" customHeight="1">
      <c r="A896" s="2802"/>
      <c r="B896" s="2828"/>
      <c r="C896" s="2828"/>
      <c r="D896" s="2828"/>
      <c r="E896" s="2829"/>
      <c r="F896" s="2829"/>
      <c r="G896" s="2829"/>
      <c r="H896" s="2829"/>
      <c r="I896" s="2829"/>
      <c r="J896" s="2829"/>
      <c r="K896" s="2829"/>
    </row>
    <row r="897" spans="1:12">
      <c r="A897" s="2807"/>
      <c r="B897" s="2828"/>
      <c r="C897" s="2828"/>
      <c r="D897" s="2828"/>
      <c r="E897" s="2829"/>
      <c r="F897" s="2829"/>
      <c r="G897" s="2829"/>
      <c r="H897" s="2829"/>
      <c r="I897" s="2829"/>
      <c r="J897" s="2829"/>
      <c r="K897" s="2829"/>
    </row>
    <row r="898" spans="1:12" s="2769" customFormat="1" ht="15" customHeight="1">
      <c r="A898" s="2783" t="s">
        <v>2226</v>
      </c>
      <c r="B898" s="2783"/>
      <c r="C898" s="2783"/>
      <c r="D898" s="2783"/>
      <c r="E898" s="2783"/>
      <c r="F898" s="2784"/>
      <c r="G898" s="2784"/>
      <c r="H898" s="2784"/>
      <c r="I898" s="2784"/>
      <c r="J898" s="2784"/>
      <c r="K898" s="2784"/>
    </row>
    <row r="899" spans="1:12" s="2769" customFormat="1" ht="15" customHeight="1">
      <c r="A899" s="2783"/>
      <c r="B899" s="2783"/>
      <c r="C899" s="2783"/>
      <c r="D899" s="2783"/>
      <c r="E899" s="2783"/>
      <c r="F899" s="2784"/>
      <c r="G899" s="2784"/>
      <c r="H899" s="2784"/>
      <c r="I899" s="2784"/>
      <c r="J899" s="2784"/>
      <c r="K899" s="2784"/>
    </row>
    <row r="900" spans="1:12" s="2769" customFormat="1" ht="15" customHeight="1">
      <c r="A900" s="2869" t="s">
        <v>260</v>
      </c>
      <c r="B900" s="2864"/>
      <c r="C900" s="2864"/>
      <c r="D900" s="2864"/>
      <c r="E900" s="2864"/>
      <c r="F900" s="2864"/>
      <c r="G900" s="2864"/>
      <c r="H900" s="2864"/>
      <c r="I900" s="2864"/>
      <c r="J900" s="2864"/>
      <c r="K900" s="2864"/>
    </row>
    <row r="901" spans="1:12">
      <c r="A901" s="2757" t="s">
        <v>2218</v>
      </c>
      <c r="B901" s="2865"/>
      <c r="C901" s="2787" t="s">
        <v>961</v>
      </c>
      <c r="D901" s="2787" t="s">
        <v>962</v>
      </c>
      <c r="E901" s="2788" t="s">
        <v>234</v>
      </c>
      <c r="F901" s="2788"/>
      <c r="G901" s="2788"/>
      <c r="H901" s="2788"/>
      <c r="I901" s="2788"/>
      <c r="J901" s="2788"/>
      <c r="K901" s="2788"/>
    </row>
    <row r="902" spans="1:12">
      <c r="A902" s="1020" t="s">
        <v>454</v>
      </c>
      <c r="B902" s="1020"/>
      <c r="C902" s="1020">
        <v>100.00000000000003</v>
      </c>
      <c r="D902" s="1020">
        <v>100</v>
      </c>
      <c r="E902" s="1020">
        <v>99.999999999999972</v>
      </c>
      <c r="F902" s="1020"/>
      <c r="G902" s="1020"/>
      <c r="H902" s="1020"/>
      <c r="I902" s="1020"/>
      <c r="J902" s="1020"/>
      <c r="K902" s="1020"/>
      <c r="L902" s="2809"/>
    </row>
    <row r="903" spans="1:12">
      <c r="A903" s="2866" t="s">
        <v>1327</v>
      </c>
      <c r="B903" s="2867"/>
      <c r="C903" s="2870">
        <v>7.4976395067948829</v>
      </c>
      <c r="D903" s="2870">
        <v>4.5174606417265704</v>
      </c>
      <c r="E903" s="2870">
        <v>5.9242845913785018</v>
      </c>
      <c r="F903" s="2870"/>
      <c r="G903" s="2870"/>
      <c r="H903" s="2870"/>
      <c r="I903" s="2870"/>
      <c r="J903" s="2870"/>
      <c r="K903" s="2870"/>
      <c r="L903" s="2769"/>
    </row>
    <row r="904" spans="1:12">
      <c r="A904" s="2866" t="s">
        <v>1328</v>
      </c>
      <c r="B904" s="2867"/>
      <c r="C904" s="2870">
        <v>7.9401674539832614</v>
      </c>
      <c r="D904" s="2870">
        <v>4.0583471529085999</v>
      </c>
      <c r="E904" s="2870">
        <v>5.8908001750434726</v>
      </c>
      <c r="F904" s="2870"/>
      <c r="G904" s="2870"/>
      <c r="H904" s="2870"/>
      <c r="I904" s="2870"/>
      <c r="J904" s="2870"/>
      <c r="K904" s="2870"/>
    </row>
    <row r="905" spans="1:12">
      <c r="A905" s="2866" t="s">
        <v>2219</v>
      </c>
      <c r="B905" s="2867"/>
      <c r="C905" s="2870">
        <v>11.233630941142279</v>
      </c>
      <c r="D905" s="2870">
        <v>4.6719658397719108</v>
      </c>
      <c r="E905" s="2870">
        <v>7.7694670409259921</v>
      </c>
      <c r="F905" s="2870"/>
      <c r="G905" s="2870"/>
      <c r="H905" s="2870"/>
      <c r="I905" s="2870"/>
      <c r="J905" s="2870"/>
      <c r="K905" s="2870"/>
    </row>
    <row r="906" spans="1:12">
      <c r="A906" s="2866" t="s">
        <v>2220</v>
      </c>
      <c r="B906" s="2867"/>
      <c r="C906" s="2870">
        <v>11.339691222012551</v>
      </c>
      <c r="D906" s="2870">
        <v>4.6332752108838413</v>
      </c>
      <c r="E906" s="2870">
        <v>7.7991075612078147</v>
      </c>
      <c r="F906" s="2870"/>
      <c r="G906" s="2870"/>
      <c r="H906" s="2870"/>
      <c r="I906" s="2870"/>
      <c r="J906" s="2870"/>
      <c r="K906" s="2870"/>
    </row>
    <row r="907" spans="1:12">
      <c r="A907" s="2866" t="s">
        <v>1213</v>
      </c>
      <c r="B907" s="2867"/>
      <c r="C907" s="2870">
        <v>30.057102753441573</v>
      </c>
      <c r="D907" s="2870">
        <v>24.925547053566298</v>
      </c>
      <c r="E907" s="2870">
        <v>27.347950467729138</v>
      </c>
      <c r="F907" s="2870"/>
      <c r="G907" s="2870"/>
      <c r="H907" s="2870"/>
      <c r="I907" s="2870"/>
      <c r="J907" s="2870"/>
      <c r="K907" s="2870"/>
    </row>
    <row r="908" spans="1:12">
      <c r="A908" s="2866" t="s">
        <v>2221</v>
      </c>
      <c r="B908" s="2867"/>
      <c r="C908" s="2870">
        <v>9.0567284147090277</v>
      </c>
      <c r="D908" s="2870">
        <v>13.94017991135815</v>
      </c>
      <c r="E908" s="2870">
        <v>11.634896626862377</v>
      </c>
      <c r="F908" s="2870"/>
      <c r="G908" s="2870"/>
      <c r="H908" s="2870"/>
      <c r="I908" s="2870"/>
      <c r="J908" s="2870"/>
      <c r="K908" s="2870"/>
    </row>
    <row r="909" spans="1:12">
      <c r="A909" s="2866" t="s">
        <v>2222</v>
      </c>
      <c r="B909" s="2867"/>
      <c r="C909" s="2870">
        <v>18.979240727803877</v>
      </c>
      <c r="D909" s="2870">
        <v>35.242455557060651</v>
      </c>
      <c r="E909" s="2870">
        <v>27.565238465056179</v>
      </c>
      <c r="F909" s="2870"/>
      <c r="G909" s="2870"/>
      <c r="H909" s="2870"/>
      <c r="I909" s="2870"/>
      <c r="J909" s="2870"/>
      <c r="K909" s="2870"/>
    </row>
    <row r="910" spans="1:12">
      <c r="A910" s="2866" t="s">
        <v>2223</v>
      </c>
      <c r="B910" s="2867"/>
      <c r="C910" s="2870">
        <v>1.7208409227036303</v>
      </c>
      <c r="D910" s="2870">
        <v>3.4976761240408409</v>
      </c>
      <c r="E910" s="2870">
        <v>2.6589028728358315</v>
      </c>
      <c r="F910" s="2870"/>
      <c r="G910" s="2870"/>
      <c r="H910" s="2870"/>
      <c r="I910" s="2870"/>
      <c r="J910" s="2870"/>
      <c r="K910" s="2870"/>
    </row>
    <row r="911" spans="1:12">
      <c r="A911" s="2866" t="s">
        <v>2224</v>
      </c>
      <c r="B911" s="2867"/>
      <c r="C911" s="2870">
        <v>1.8178058044490033</v>
      </c>
      <c r="D911" s="2870">
        <v>4.031861277647022</v>
      </c>
      <c r="E911" s="2870">
        <v>2.9866937200677159</v>
      </c>
      <c r="F911" s="2870"/>
      <c r="G911" s="2870"/>
      <c r="H911" s="2870"/>
      <c r="I911" s="2870"/>
      <c r="J911" s="2870"/>
      <c r="K911" s="2870"/>
    </row>
    <row r="912" spans="1:12">
      <c r="A912" s="2866" t="s">
        <v>2225</v>
      </c>
      <c r="B912" s="2867"/>
      <c r="C912" s="2871">
        <v>0.35715225295993197</v>
      </c>
      <c r="D912" s="2871">
        <v>0.4812312310361116</v>
      </c>
      <c r="E912" s="2871">
        <v>0.42265847889295949</v>
      </c>
      <c r="F912" s="2871"/>
      <c r="G912" s="2871"/>
      <c r="H912" s="2871"/>
      <c r="I912" s="2871"/>
      <c r="J912" s="2871"/>
      <c r="K912" s="2871"/>
    </row>
    <row r="913" spans="1:11">
      <c r="A913" s="2754" t="s">
        <v>2146</v>
      </c>
      <c r="B913" s="2828"/>
      <c r="C913" s="2828"/>
      <c r="D913" s="2828"/>
      <c r="E913" s="2829"/>
      <c r="F913" s="2829"/>
      <c r="G913" s="2829"/>
      <c r="H913" s="2829"/>
      <c r="I913" s="2829"/>
      <c r="J913" s="2829"/>
      <c r="K913" s="2829"/>
    </row>
    <row r="914" spans="1:11" ht="15.75" customHeight="1">
      <c r="A914" s="2802"/>
      <c r="B914" s="2828"/>
      <c r="C914" s="2828"/>
      <c r="D914" s="2828"/>
      <c r="E914" s="2829"/>
      <c r="F914" s="2829"/>
      <c r="G914" s="2829"/>
      <c r="H914" s="2829"/>
      <c r="I914" s="2829"/>
      <c r="J914" s="2829"/>
      <c r="K914" s="2829"/>
    </row>
    <row r="915" spans="1:11">
      <c r="A915" s="2807"/>
      <c r="B915" s="2740"/>
      <c r="C915" s="2740"/>
      <c r="D915" s="2740"/>
      <c r="E915" s="2744"/>
      <c r="F915" s="2744"/>
      <c r="G915" s="2744"/>
      <c r="H915" s="2744"/>
      <c r="I915" s="2744"/>
      <c r="J915" s="2744"/>
      <c r="K915" s="2744"/>
    </row>
    <row r="916" spans="1:11" s="2769" customFormat="1" ht="15" customHeight="1">
      <c r="A916" s="2783" t="s">
        <v>2227</v>
      </c>
      <c r="B916" s="2783"/>
      <c r="C916" s="2783"/>
      <c r="D916" s="2783"/>
      <c r="E916" s="2783"/>
      <c r="F916" s="2784"/>
      <c r="G916" s="2784"/>
      <c r="H916" s="2784"/>
      <c r="I916" s="2784"/>
      <c r="J916" s="2784"/>
      <c r="K916" s="2784"/>
    </row>
    <row r="917" spans="1:11" s="2769" customFormat="1" ht="15" customHeight="1">
      <c r="A917" s="2783"/>
      <c r="B917" s="2783"/>
      <c r="C917" s="2783"/>
      <c r="D917" s="2783"/>
      <c r="E917" s="2783"/>
      <c r="F917" s="2784"/>
      <c r="G917" s="2784"/>
      <c r="H917" s="2784"/>
      <c r="I917" s="2784"/>
      <c r="J917" s="2784"/>
      <c r="K917" s="2784"/>
    </row>
    <row r="918" spans="1:11">
      <c r="A918" s="2757" t="s">
        <v>2218</v>
      </c>
      <c r="B918" s="2865"/>
      <c r="C918" s="2787" t="s">
        <v>961</v>
      </c>
      <c r="D918" s="2787" t="s">
        <v>962</v>
      </c>
      <c r="E918" s="2788" t="s">
        <v>234</v>
      </c>
      <c r="F918" s="2788"/>
      <c r="G918" s="2788"/>
      <c r="H918" s="2788"/>
      <c r="I918" s="2788"/>
      <c r="J918" s="2788"/>
      <c r="K918" s="2788"/>
    </row>
    <row r="919" spans="1:11">
      <c r="A919" s="1020" t="s">
        <v>234</v>
      </c>
      <c r="B919" s="1020"/>
      <c r="C919" s="1020">
        <v>6800</v>
      </c>
      <c r="D919" s="1020">
        <v>8800</v>
      </c>
      <c r="E919" s="1020">
        <v>15600</v>
      </c>
      <c r="F919" s="1020"/>
      <c r="G919" s="1020"/>
      <c r="H919" s="1020"/>
      <c r="I919" s="1020"/>
      <c r="J919" s="1020"/>
      <c r="K919" s="1020"/>
    </row>
    <row r="920" spans="1:11">
      <c r="A920" s="2866" t="s">
        <v>1327</v>
      </c>
      <c r="B920" s="2867"/>
      <c r="C920" s="2766">
        <v>400</v>
      </c>
      <c r="D920" s="2766">
        <v>500</v>
      </c>
      <c r="E920" s="2766">
        <v>900</v>
      </c>
      <c r="F920" s="2872"/>
      <c r="G920" s="2872"/>
      <c r="H920" s="2872"/>
      <c r="I920" s="2872"/>
      <c r="J920" s="2872"/>
      <c r="K920" s="2872"/>
    </row>
    <row r="921" spans="1:11">
      <c r="A921" s="2866" t="s">
        <v>1328</v>
      </c>
      <c r="B921" s="2867"/>
      <c r="C921" s="2766">
        <v>500</v>
      </c>
      <c r="D921" s="2766">
        <v>400</v>
      </c>
      <c r="E921" s="2766">
        <v>900</v>
      </c>
      <c r="F921" s="2872"/>
      <c r="G921" s="2872"/>
      <c r="H921" s="2872"/>
      <c r="I921" s="2872"/>
      <c r="J921" s="2872"/>
      <c r="K921" s="2872"/>
    </row>
    <row r="922" spans="1:11">
      <c r="A922" s="2866" t="s">
        <v>2219</v>
      </c>
      <c r="B922" s="2867"/>
      <c r="C922" s="2766">
        <v>1000</v>
      </c>
      <c r="D922" s="2766">
        <v>600</v>
      </c>
      <c r="E922" s="2766">
        <v>1600</v>
      </c>
      <c r="F922" s="2872"/>
      <c r="G922" s="2872"/>
      <c r="H922" s="2872"/>
      <c r="I922" s="2872"/>
      <c r="J922" s="2872"/>
      <c r="K922" s="2872"/>
    </row>
    <row r="923" spans="1:11">
      <c r="A923" s="2866" t="s">
        <v>2220</v>
      </c>
      <c r="B923" s="2867"/>
      <c r="C923" s="2766">
        <v>1000</v>
      </c>
      <c r="D923" s="2766">
        <v>500</v>
      </c>
      <c r="E923" s="2766">
        <v>1600</v>
      </c>
      <c r="F923" s="2872"/>
      <c r="G923" s="2872"/>
      <c r="H923" s="2872"/>
      <c r="I923" s="2872"/>
      <c r="J923" s="2872"/>
      <c r="K923" s="2872"/>
    </row>
    <row r="924" spans="1:11">
      <c r="A924" s="2866" t="s">
        <v>1213</v>
      </c>
      <c r="B924" s="2867"/>
      <c r="C924" s="2766">
        <v>2400</v>
      </c>
      <c r="D924" s="2766">
        <v>2700</v>
      </c>
      <c r="E924" s="2766">
        <v>5100</v>
      </c>
      <c r="F924" s="2872"/>
      <c r="G924" s="2872"/>
      <c r="H924" s="2872"/>
      <c r="I924" s="2872"/>
      <c r="J924" s="2872"/>
      <c r="K924" s="2872"/>
    </row>
    <row r="925" spans="1:11">
      <c r="A925" s="2866" t="s">
        <v>2221</v>
      </c>
      <c r="B925" s="2867"/>
      <c r="C925" s="2766">
        <v>600</v>
      </c>
      <c r="D925" s="2766">
        <v>1300</v>
      </c>
      <c r="E925" s="2766">
        <v>1800</v>
      </c>
      <c r="F925" s="2872"/>
      <c r="G925" s="2872"/>
      <c r="H925" s="2872"/>
      <c r="I925" s="2872"/>
      <c r="J925" s="2872"/>
      <c r="K925" s="2872"/>
    </row>
    <row r="926" spans="1:11">
      <c r="A926" s="2866" t="s">
        <v>2222</v>
      </c>
      <c r="B926" s="2867"/>
      <c r="C926" s="2766">
        <v>700</v>
      </c>
      <c r="D926" s="2766">
        <v>2500</v>
      </c>
      <c r="E926" s="2766">
        <v>3100</v>
      </c>
      <c r="F926" s="2872"/>
      <c r="G926" s="2872"/>
      <c r="H926" s="2872"/>
      <c r="I926" s="2872"/>
      <c r="J926" s="2872"/>
      <c r="K926" s="2872"/>
    </row>
    <row r="927" spans="1:11">
      <c r="A927" s="2866" t="s">
        <v>2223</v>
      </c>
      <c r="B927" s="2867"/>
      <c r="C927" s="2766">
        <v>100</v>
      </c>
      <c r="D927" s="2766">
        <v>300</v>
      </c>
      <c r="E927" s="2766">
        <v>400</v>
      </c>
      <c r="F927" s="2872"/>
      <c r="G927" s="2872"/>
      <c r="H927" s="2872"/>
      <c r="I927" s="2872"/>
      <c r="J927" s="2872"/>
      <c r="K927" s="2872"/>
    </row>
    <row r="928" spans="1:11">
      <c r="A928" s="2866" t="s">
        <v>2224</v>
      </c>
      <c r="B928" s="2867"/>
      <c r="C928" s="2766">
        <v>0</v>
      </c>
      <c r="D928" s="2766">
        <v>100</v>
      </c>
      <c r="E928" s="2766">
        <v>100</v>
      </c>
      <c r="F928" s="2872"/>
      <c r="G928" s="2872"/>
      <c r="H928" s="2872"/>
      <c r="I928" s="2872"/>
      <c r="J928" s="2872"/>
      <c r="K928" s="2872"/>
    </row>
    <row r="929" spans="1:11">
      <c r="A929" s="2866" t="s">
        <v>2225</v>
      </c>
      <c r="B929" s="2867"/>
      <c r="C929" s="2766">
        <v>0</v>
      </c>
      <c r="D929" s="2766">
        <v>0</v>
      </c>
      <c r="E929" s="2766">
        <v>0</v>
      </c>
      <c r="F929" s="2873"/>
      <c r="G929" s="2873"/>
      <c r="H929" s="2873"/>
      <c r="I929" s="2873"/>
      <c r="J929" s="2873"/>
      <c r="K929" s="2873"/>
    </row>
    <row r="930" spans="1:11">
      <c r="A930" s="2754" t="s">
        <v>2146</v>
      </c>
      <c r="B930" s="2828"/>
      <c r="C930" s="2828"/>
      <c r="D930" s="2828"/>
      <c r="E930" s="2829"/>
      <c r="F930" s="2829"/>
      <c r="G930" s="2829"/>
      <c r="H930" s="2829"/>
      <c r="I930" s="2829"/>
      <c r="J930" s="2829"/>
      <c r="K930" s="2829"/>
    </row>
    <row r="931" spans="1:11" ht="15.75" customHeight="1">
      <c r="A931" s="2802"/>
      <c r="B931" s="2828"/>
      <c r="C931" s="2828"/>
      <c r="D931" s="2828"/>
      <c r="E931" s="2829"/>
      <c r="F931" s="2829"/>
      <c r="G931" s="2829"/>
      <c r="H931" s="2829"/>
      <c r="I931" s="2829"/>
      <c r="J931" s="2829"/>
      <c r="K931" s="2829"/>
    </row>
    <row r="932" spans="1:11" ht="18.75" customHeight="1">
      <c r="A932" s="2748"/>
      <c r="B932" s="2828"/>
      <c r="C932" s="2828"/>
      <c r="D932" s="2828"/>
      <c r="E932" s="2829"/>
      <c r="F932" s="2829"/>
      <c r="G932" s="2829"/>
      <c r="H932" s="2829"/>
      <c r="I932" s="2829"/>
      <c r="J932" s="2829"/>
      <c r="K932" s="2829"/>
    </row>
    <row r="933" spans="1:11" ht="15" customHeight="1">
      <c r="A933" s="2783" t="s">
        <v>2228</v>
      </c>
      <c r="B933" s="2783"/>
      <c r="C933" s="2783"/>
      <c r="D933" s="2783"/>
      <c r="E933" s="2783"/>
      <c r="F933" s="2784"/>
      <c r="G933" s="2784"/>
      <c r="H933" s="2784"/>
      <c r="I933" s="2784"/>
      <c r="J933" s="2784"/>
      <c r="K933" s="2784"/>
    </row>
    <row r="934" spans="1:11" ht="15" customHeight="1">
      <c r="A934" s="2783"/>
      <c r="B934" s="2783"/>
      <c r="C934" s="2783"/>
      <c r="D934" s="2783"/>
      <c r="E934" s="2783"/>
      <c r="F934" s="2784"/>
      <c r="G934" s="2784"/>
      <c r="H934" s="2784"/>
      <c r="I934" s="2784"/>
      <c r="J934" s="2784"/>
      <c r="K934" s="2784"/>
    </row>
    <row r="935" spans="1:11" ht="15" customHeight="1">
      <c r="A935" s="2869" t="s">
        <v>260</v>
      </c>
      <c r="B935" s="2864"/>
      <c r="C935" s="2864"/>
      <c r="D935" s="2864"/>
      <c r="E935" s="2864"/>
      <c r="F935" s="2864"/>
      <c r="G935" s="2864"/>
      <c r="H935" s="2864"/>
      <c r="I935" s="2864"/>
      <c r="J935" s="2864"/>
      <c r="K935" s="2864"/>
    </row>
    <row r="936" spans="1:11">
      <c r="A936" s="2757" t="s">
        <v>2218</v>
      </c>
      <c r="B936" s="2865"/>
      <c r="C936" s="2787" t="s">
        <v>961</v>
      </c>
      <c r="D936" s="2787" t="s">
        <v>962</v>
      </c>
      <c r="E936" s="2788" t="s">
        <v>234</v>
      </c>
      <c r="F936" s="2788"/>
      <c r="G936" s="2788"/>
      <c r="H936" s="2788"/>
      <c r="I936" s="2788"/>
      <c r="J936" s="2788"/>
      <c r="K936" s="2788"/>
    </row>
    <row r="937" spans="1:11">
      <c r="A937" s="1020" t="s">
        <v>454</v>
      </c>
      <c r="B937" s="1020"/>
      <c r="C937" s="1020">
        <v>100</v>
      </c>
      <c r="D937" s="1020">
        <v>99.999999999999986</v>
      </c>
      <c r="E937" s="1020">
        <v>100.00000000000001</v>
      </c>
      <c r="F937" s="1020"/>
      <c r="G937" s="1020"/>
      <c r="H937" s="1020"/>
      <c r="I937" s="1020"/>
      <c r="J937" s="1020"/>
      <c r="K937" s="1020"/>
    </row>
    <row r="938" spans="1:11">
      <c r="A938" s="2866" t="s">
        <v>1327</v>
      </c>
      <c r="B938" s="2867"/>
      <c r="C938" s="2870">
        <v>6.1145740575838534</v>
      </c>
      <c r="D938" s="2870">
        <v>5.9718969555035111</v>
      </c>
      <c r="E938" s="2870">
        <v>6.0341220770503901</v>
      </c>
      <c r="F938" s="2870"/>
      <c r="G938" s="2870"/>
      <c r="H938" s="2870"/>
      <c r="I938" s="2870"/>
      <c r="J938" s="2870"/>
      <c r="K938" s="2870"/>
    </row>
    <row r="939" spans="1:11">
      <c r="A939" s="2866" t="s">
        <v>1328</v>
      </c>
      <c r="B939" s="2867"/>
      <c r="C939" s="2870">
        <v>7.0198872068863176</v>
      </c>
      <c r="D939" s="2870">
        <v>4.7658079625292737</v>
      </c>
      <c r="E939" s="2870">
        <v>5.7488693852194483</v>
      </c>
      <c r="F939" s="2870"/>
      <c r="G939" s="2870"/>
      <c r="H939" s="2870"/>
      <c r="I939" s="2870"/>
      <c r="J939" s="2870"/>
      <c r="K939" s="2870"/>
    </row>
    <row r="940" spans="1:11">
      <c r="A940" s="2866" t="s">
        <v>2219</v>
      </c>
      <c r="B940" s="2867"/>
      <c r="C940" s="2870">
        <v>15.138023152270708</v>
      </c>
      <c r="D940" s="2870">
        <v>6.2997658079625278</v>
      </c>
      <c r="E940" s="2870">
        <v>10.154355153367648</v>
      </c>
      <c r="F940" s="2870"/>
      <c r="G940" s="2870"/>
      <c r="H940" s="2870"/>
      <c r="I940" s="2870"/>
      <c r="J940" s="2870"/>
      <c r="K940" s="2870"/>
    </row>
    <row r="941" spans="1:11">
      <c r="A941" s="2866" t="s">
        <v>2220</v>
      </c>
      <c r="B941" s="2867"/>
      <c r="C941" s="2870">
        <v>15.420005936479667</v>
      </c>
      <c r="D941" s="2870">
        <v>6.182669789227166</v>
      </c>
      <c r="E941" s="2870">
        <v>10.211307574486424</v>
      </c>
      <c r="F941" s="2870"/>
      <c r="G941" s="2870"/>
      <c r="H941" s="2870"/>
      <c r="I941" s="2870"/>
      <c r="J941" s="2870"/>
      <c r="K941" s="2870"/>
    </row>
    <row r="942" spans="1:11">
      <c r="A942" s="2866" t="s">
        <v>1213</v>
      </c>
      <c r="B942" s="2867"/>
      <c r="C942" s="2870">
        <v>35.796972395369551</v>
      </c>
      <c r="D942" s="2870">
        <v>30.304449648711941</v>
      </c>
      <c r="E942" s="2870">
        <v>32.699878841809159</v>
      </c>
      <c r="F942" s="2870"/>
      <c r="G942" s="2870"/>
      <c r="H942" s="2870"/>
      <c r="I942" s="2870"/>
      <c r="J942" s="2870"/>
      <c r="K942" s="2870"/>
    </row>
    <row r="943" spans="1:11">
      <c r="A943" s="2866" t="s">
        <v>2221</v>
      </c>
      <c r="B943" s="2867"/>
      <c r="C943" s="2870">
        <v>8.4446423271000306</v>
      </c>
      <c r="D943" s="2870">
        <v>14.320843091334892</v>
      </c>
      <c r="E943" s="2870">
        <v>11.758082133501063</v>
      </c>
      <c r="F943" s="2870"/>
      <c r="G943" s="2870"/>
      <c r="H943" s="2870"/>
      <c r="I943" s="2870"/>
      <c r="J943" s="2870"/>
      <c r="K943" s="2870"/>
    </row>
    <row r="944" spans="1:11">
      <c r="A944" s="2866" t="s">
        <v>2222</v>
      </c>
      <c r="B944" s="2867"/>
      <c r="C944" s="2870">
        <v>9.9584446423271</v>
      </c>
      <c r="D944" s="2870">
        <v>27.939110070257605</v>
      </c>
      <c r="E944" s="2870">
        <v>20.09728348818491</v>
      </c>
      <c r="F944" s="2870"/>
      <c r="G944" s="2870"/>
      <c r="H944" s="2870"/>
      <c r="I944" s="2870"/>
      <c r="J944" s="2870"/>
      <c r="K944" s="2870"/>
    </row>
    <row r="945" spans="1:11">
      <c r="A945" s="2866" t="s">
        <v>2223</v>
      </c>
      <c r="B945" s="2867"/>
      <c r="C945" s="2870">
        <v>1.2466607301869994</v>
      </c>
      <c r="D945" s="2870">
        <v>3.2552693208430905</v>
      </c>
      <c r="E945" s="2870">
        <v>2.3792639081224221</v>
      </c>
      <c r="F945" s="2870"/>
      <c r="G945" s="2870"/>
      <c r="H945" s="2870"/>
      <c r="I945" s="2870"/>
      <c r="J945" s="2870"/>
      <c r="K945" s="2870"/>
    </row>
    <row r="946" spans="1:11">
      <c r="A946" s="2866" t="s">
        <v>2224</v>
      </c>
      <c r="B946" s="2867"/>
      <c r="C946" s="2870">
        <v>0.72721875927574953</v>
      </c>
      <c r="D946" s="2870">
        <v>0.80796252927400458</v>
      </c>
      <c r="E946" s="2870">
        <v>0.77274811274159294</v>
      </c>
      <c r="F946" s="2870"/>
      <c r="G946" s="2870"/>
      <c r="H946" s="2870"/>
      <c r="I946" s="2870"/>
      <c r="J946" s="2870"/>
      <c r="K946" s="2870"/>
    </row>
    <row r="947" spans="1:11">
      <c r="A947" s="2866" t="s">
        <v>2225</v>
      </c>
      <c r="B947" s="2867"/>
      <c r="C947" s="2871">
        <v>0.13357079252003562</v>
      </c>
      <c r="D947" s="2871">
        <v>0.15222482435597187</v>
      </c>
      <c r="E947" s="2871">
        <v>0.14408932551694412</v>
      </c>
      <c r="F947" s="2871"/>
      <c r="G947" s="2871"/>
      <c r="H947" s="2871"/>
      <c r="I947" s="2871"/>
      <c r="J947" s="2871"/>
      <c r="K947" s="2871"/>
    </row>
    <row r="948" spans="1:11">
      <c r="A948" s="2754" t="s">
        <v>2146</v>
      </c>
      <c r="B948" s="2828"/>
      <c r="C948" s="2828"/>
      <c r="D948" s="2828"/>
      <c r="E948" s="2829"/>
      <c r="F948" s="2829"/>
      <c r="G948" s="2829"/>
      <c r="H948" s="2829"/>
      <c r="I948" s="2829"/>
      <c r="J948" s="2829"/>
      <c r="K948" s="2829"/>
    </row>
    <row r="949" spans="1:11" ht="15.75" customHeight="1">
      <c r="A949" s="2802"/>
      <c r="B949" s="2770"/>
      <c r="C949" s="2770"/>
      <c r="D949" s="2770"/>
      <c r="E949" s="2769"/>
      <c r="F949" s="2769"/>
      <c r="G949" s="2769"/>
      <c r="H949" s="2769"/>
      <c r="I949" s="2769"/>
      <c r="J949" s="2769"/>
      <c r="K949" s="2769"/>
    </row>
    <row r="950" spans="1:11" ht="15.75" customHeight="1">
      <c r="A950" s="2807"/>
      <c r="B950" s="2770"/>
      <c r="C950" s="2770"/>
      <c r="D950" s="2770"/>
      <c r="E950" s="2769"/>
      <c r="F950" s="2769"/>
      <c r="G950" s="2769"/>
      <c r="H950" s="2769"/>
      <c r="I950" s="2769"/>
      <c r="J950" s="2769"/>
      <c r="K950" s="2769"/>
    </row>
    <row r="951" spans="1:11" ht="15" customHeight="1">
      <c r="A951" s="2783" t="s">
        <v>2229</v>
      </c>
      <c r="B951" s="2783"/>
      <c r="C951" s="2783"/>
      <c r="D951" s="2783"/>
      <c r="E951" s="2783"/>
      <c r="F951" s="2784"/>
      <c r="G951" s="2784"/>
      <c r="H951" s="2784"/>
      <c r="I951" s="2784"/>
      <c r="J951" s="2784"/>
      <c r="K951" s="2784"/>
    </row>
    <row r="952" spans="1:11" ht="15" customHeight="1">
      <c r="A952" s="2783"/>
      <c r="B952" s="2783"/>
      <c r="C952" s="2783"/>
      <c r="D952" s="2783"/>
      <c r="E952" s="2783"/>
      <c r="F952" s="2784"/>
      <c r="G952" s="2784"/>
      <c r="H952" s="2784"/>
      <c r="I952" s="2784"/>
      <c r="J952" s="2784"/>
      <c r="K952" s="2784"/>
    </row>
    <row r="953" spans="1:11" s="2769" customFormat="1">
      <c r="A953" s="2757" t="s">
        <v>2218</v>
      </c>
      <c r="B953" s="2865"/>
      <c r="C953" s="2787" t="s">
        <v>961</v>
      </c>
      <c r="D953" s="2787" t="s">
        <v>962</v>
      </c>
      <c r="E953" s="2788" t="s">
        <v>234</v>
      </c>
      <c r="F953" s="2788"/>
      <c r="G953" s="2788"/>
      <c r="H953" s="2788"/>
      <c r="I953" s="2788"/>
      <c r="J953" s="2788"/>
      <c r="K953" s="2788"/>
    </row>
    <row r="954" spans="1:11">
      <c r="A954" s="1020" t="s">
        <v>234</v>
      </c>
      <c r="B954" s="1020"/>
      <c r="C954" s="1020">
        <v>12200</v>
      </c>
      <c r="D954" s="1020">
        <v>12500</v>
      </c>
      <c r="E954" s="1020">
        <v>24700</v>
      </c>
      <c r="F954" s="1020"/>
      <c r="G954" s="1020"/>
      <c r="H954" s="1020"/>
      <c r="I954" s="1020"/>
      <c r="J954" s="1020"/>
      <c r="K954" s="1020"/>
    </row>
    <row r="955" spans="1:11">
      <c r="A955" s="2866" t="s">
        <v>1327</v>
      </c>
      <c r="B955" s="2867"/>
      <c r="C955" s="2766">
        <v>1000</v>
      </c>
      <c r="D955" s="2766">
        <v>400</v>
      </c>
      <c r="E955" s="2766">
        <v>1400</v>
      </c>
      <c r="F955" s="2872"/>
      <c r="G955" s="2872"/>
      <c r="H955" s="2872"/>
      <c r="I955" s="2872"/>
      <c r="J955" s="2872"/>
      <c r="K955" s="2872"/>
    </row>
    <row r="956" spans="1:11">
      <c r="A956" s="2866" t="s">
        <v>1328</v>
      </c>
      <c r="B956" s="2867"/>
      <c r="C956" s="2766">
        <v>1000</v>
      </c>
      <c r="D956" s="2766">
        <v>400</v>
      </c>
      <c r="E956" s="2766">
        <v>1500</v>
      </c>
      <c r="F956" s="2872"/>
      <c r="G956" s="2872"/>
      <c r="H956" s="2872"/>
      <c r="I956" s="2872"/>
      <c r="J956" s="2872"/>
      <c r="K956" s="2872"/>
    </row>
    <row r="957" spans="1:11">
      <c r="A957" s="2866" t="s">
        <v>2219</v>
      </c>
      <c r="B957" s="2867"/>
      <c r="C957" s="2766">
        <v>1100</v>
      </c>
      <c r="D957" s="2766">
        <v>400</v>
      </c>
      <c r="E957" s="2766">
        <v>1600</v>
      </c>
      <c r="F957" s="2872"/>
      <c r="G957" s="2872"/>
      <c r="H957" s="2872"/>
      <c r="I957" s="2872"/>
      <c r="J957" s="2872"/>
      <c r="K957" s="2872"/>
    </row>
    <row r="958" spans="1:11">
      <c r="A958" s="2866" t="s">
        <v>2220</v>
      </c>
      <c r="B958" s="2867"/>
      <c r="C958" s="2766">
        <v>1100</v>
      </c>
      <c r="D958" s="2766">
        <v>400</v>
      </c>
      <c r="E958" s="2766">
        <v>1600</v>
      </c>
      <c r="F958" s="2872"/>
      <c r="G958" s="2872"/>
      <c r="H958" s="2872"/>
      <c r="I958" s="2872"/>
      <c r="J958" s="2872"/>
      <c r="K958" s="2872"/>
    </row>
    <row r="959" spans="1:11">
      <c r="A959" s="2866" t="s">
        <v>1213</v>
      </c>
      <c r="B959" s="2867"/>
      <c r="C959" s="2766">
        <v>3300</v>
      </c>
      <c r="D959" s="2766">
        <v>2600</v>
      </c>
      <c r="E959" s="2766">
        <v>5900</v>
      </c>
      <c r="F959" s="2872"/>
      <c r="G959" s="2872"/>
      <c r="H959" s="2872"/>
      <c r="I959" s="2872"/>
      <c r="J959" s="2872"/>
      <c r="K959" s="2872"/>
    </row>
    <row r="960" spans="1:11">
      <c r="A960" s="2866" t="s">
        <v>2221</v>
      </c>
      <c r="B960" s="2867"/>
      <c r="C960" s="2766">
        <v>1100</v>
      </c>
      <c r="D960" s="2766">
        <v>1700</v>
      </c>
      <c r="E960" s="2766">
        <v>2900</v>
      </c>
      <c r="F960" s="2872"/>
      <c r="G960" s="2872"/>
      <c r="H960" s="2872"/>
      <c r="I960" s="2872"/>
      <c r="J960" s="2872"/>
      <c r="K960" s="2872"/>
    </row>
    <row r="961" spans="1:11">
      <c r="A961" s="2866" t="s">
        <v>2222</v>
      </c>
      <c r="B961" s="2867"/>
      <c r="C961" s="2766">
        <v>2900</v>
      </c>
      <c r="D961" s="2766">
        <v>5000</v>
      </c>
      <c r="E961" s="2766">
        <v>8000</v>
      </c>
      <c r="F961" s="2872"/>
      <c r="G961" s="2872"/>
      <c r="H961" s="2872"/>
      <c r="I961" s="2872"/>
      <c r="J961" s="2872"/>
      <c r="K961" s="2872"/>
    </row>
    <row r="962" spans="1:11">
      <c r="A962" s="2866" t="s">
        <v>2223</v>
      </c>
      <c r="B962" s="2867"/>
      <c r="C962" s="2766">
        <v>200</v>
      </c>
      <c r="D962" s="2766">
        <v>500</v>
      </c>
      <c r="E962" s="2766">
        <v>700</v>
      </c>
      <c r="F962" s="2872"/>
      <c r="G962" s="2872"/>
      <c r="H962" s="2872"/>
      <c r="I962" s="2872"/>
      <c r="J962" s="2872"/>
      <c r="K962" s="2872"/>
    </row>
    <row r="963" spans="1:11">
      <c r="A963" s="2866" t="s">
        <v>2224</v>
      </c>
      <c r="B963" s="2867"/>
      <c r="C963" s="2766">
        <v>300</v>
      </c>
      <c r="D963" s="2766">
        <v>800</v>
      </c>
      <c r="E963" s="2766">
        <v>1100</v>
      </c>
      <c r="F963" s="2872"/>
      <c r="G963" s="2872"/>
      <c r="H963" s="2872"/>
      <c r="I963" s="2872"/>
      <c r="J963" s="2872"/>
      <c r="K963" s="2872"/>
    </row>
    <row r="964" spans="1:11">
      <c r="A964" s="2866" t="s">
        <v>2225</v>
      </c>
      <c r="B964" s="2867"/>
      <c r="C964" s="2766">
        <v>100</v>
      </c>
      <c r="D964" s="2766">
        <v>100</v>
      </c>
      <c r="E964" s="2766">
        <v>100</v>
      </c>
      <c r="F964" s="2874"/>
      <c r="G964" s="2874"/>
      <c r="H964" s="2874"/>
      <c r="I964" s="2874"/>
      <c r="J964" s="2874"/>
      <c r="K964" s="2874"/>
    </row>
    <row r="965" spans="1:11">
      <c r="A965" s="2754" t="s">
        <v>2146</v>
      </c>
      <c r="B965" s="2828"/>
      <c r="C965" s="2828"/>
      <c r="D965" s="2828"/>
      <c r="E965" s="2829"/>
      <c r="F965" s="2829"/>
      <c r="G965" s="2829"/>
      <c r="H965" s="2829"/>
      <c r="I965" s="2829"/>
      <c r="J965" s="2829"/>
      <c r="K965" s="2829"/>
    </row>
    <row r="966" spans="1:11" ht="15.75" customHeight="1">
      <c r="A966" s="2802"/>
      <c r="B966" s="2828"/>
      <c r="C966" s="2828"/>
      <c r="D966" s="2828"/>
      <c r="E966" s="2829"/>
      <c r="F966" s="2829"/>
      <c r="G966" s="2829"/>
      <c r="H966" s="2829"/>
      <c r="I966" s="2829"/>
      <c r="J966" s="2829"/>
      <c r="K966" s="2829"/>
    </row>
    <row r="967" spans="1:11" ht="15" customHeight="1">
      <c r="A967" s="2807"/>
      <c r="B967" s="2828"/>
      <c r="C967" s="2828"/>
      <c r="D967" s="2828"/>
      <c r="E967" s="2829"/>
      <c r="F967" s="2829"/>
      <c r="G967" s="2829"/>
      <c r="H967" s="2829"/>
      <c r="I967" s="2829"/>
      <c r="J967" s="2829"/>
      <c r="K967" s="2829"/>
    </row>
    <row r="968" spans="1:11" ht="15" customHeight="1">
      <c r="A968" s="2783" t="s">
        <v>2230</v>
      </c>
      <c r="B968" s="2783"/>
      <c r="C968" s="2783"/>
      <c r="D968" s="2783"/>
      <c r="E968" s="2783"/>
      <c r="F968" s="2784"/>
      <c r="G968" s="2784"/>
      <c r="H968" s="2784"/>
      <c r="I968" s="2784"/>
      <c r="J968" s="2784"/>
      <c r="K968" s="2784"/>
    </row>
    <row r="969" spans="1:11" ht="15" customHeight="1">
      <c r="A969" s="2783"/>
      <c r="B969" s="2783"/>
      <c r="C969" s="2783"/>
      <c r="D969" s="2783"/>
      <c r="E969" s="2783"/>
      <c r="F969" s="2784"/>
      <c r="G969" s="2784"/>
      <c r="H969" s="2784"/>
      <c r="I969" s="2784"/>
      <c r="J969" s="2784"/>
      <c r="K969" s="2784"/>
    </row>
    <row r="970" spans="1:11" ht="15" customHeight="1">
      <c r="A970" s="2786" t="s">
        <v>260</v>
      </c>
      <c r="B970" s="2784"/>
      <c r="C970" s="2784"/>
      <c r="D970" s="2784"/>
      <c r="E970" s="2784"/>
      <c r="F970" s="2784"/>
      <c r="G970" s="2784"/>
      <c r="H970" s="2784"/>
      <c r="I970" s="2784"/>
      <c r="J970" s="2784"/>
      <c r="K970" s="2784"/>
    </row>
    <row r="971" spans="1:11">
      <c r="A971" s="2757" t="s">
        <v>2218</v>
      </c>
      <c r="B971" s="2865"/>
      <c r="C971" s="2875" t="s">
        <v>961</v>
      </c>
      <c r="D971" s="2875" t="s">
        <v>962</v>
      </c>
      <c r="E971" s="2876" t="s">
        <v>234</v>
      </c>
      <c r="F971" s="2876"/>
      <c r="G971" s="2876"/>
      <c r="H971" s="2876"/>
      <c r="I971" s="2876"/>
      <c r="J971" s="2876"/>
      <c r="K971" s="2876"/>
    </row>
    <row r="972" spans="1:11">
      <c r="A972" s="1020" t="s">
        <v>454</v>
      </c>
      <c r="B972" s="1020"/>
      <c r="C972" s="1020">
        <v>100</v>
      </c>
      <c r="D972" s="1020">
        <v>100</v>
      </c>
      <c r="E972" s="1020">
        <v>100.00000000000004</v>
      </c>
      <c r="F972" s="1020"/>
      <c r="G972" s="1020"/>
      <c r="H972" s="1020"/>
      <c r="I972" s="1020"/>
      <c r="J972" s="1020"/>
      <c r="K972" s="1020"/>
    </row>
    <row r="973" spans="1:11">
      <c r="A973" s="2866" t="s">
        <v>1327</v>
      </c>
      <c r="B973" s="2867"/>
      <c r="C973" s="2870">
        <v>8.2650907555930768</v>
      </c>
      <c r="D973" s="2870">
        <v>3.4959882102505322</v>
      </c>
      <c r="E973" s="2870">
        <v>5.85515420059233</v>
      </c>
      <c r="F973" s="2870"/>
      <c r="G973" s="2870"/>
      <c r="H973" s="2870"/>
      <c r="I973" s="2870"/>
      <c r="J973" s="2870"/>
      <c r="K973" s="2870"/>
    </row>
    <row r="974" spans="1:11">
      <c r="A974" s="2866" t="s">
        <v>1328</v>
      </c>
      <c r="B974" s="2867"/>
      <c r="C974" s="2870">
        <v>8.4508231321232579</v>
      </c>
      <c r="D974" s="2870">
        <v>3.5614868184051089</v>
      </c>
      <c r="E974" s="2870">
        <v>5.980129704985881</v>
      </c>
      <c r="F974" s="2870"/>
      <c r="G974" s="2870"/>
      <c r="H974" s="2870"/>
      <c r="I974" s="2870"/>
      <c r="J974" s="2870"/>
      <c r="K974" s="2870"/>
    </row>
    <row r="975" spans="1:11">
      <c r="A975" s="2866" t="s">
        <v>2219</v>
      </c>
      <c r="B975" s="2867"/>
      <c r="C975" s="2870">
        <v>9.0671169269734069</v>
      </c>
      <c r="D975" s="2870">
        <v>3.5287375143278203</v>
      </c>
      <c r="E975" s="2870">
        <v>6.2684471824880754</v>
      </c>
      <c r="F975" s="2870"/>
      <c r="G975" s="2870"/>
      <c r="H975" s="2870"/>
      <c r="I975" s="2870"/>
      <c r="J975" s="2870"/>
      <c r="K975" s="2870"/>
    </row>
    <row r="976" spans="1:11">
      <c r="A976" s="2866" t="s">
        <v>2220</v>
      </c>
      <c r="B976" s="2867"/>
      <c r="C976" s="2870">
        <v>9.0755593077247791</v>
      </c>
      <c r="D976" s="2870">
        <v>3.5451121663664646</v>
      </c>
      <c r="E976" s="2870">
        <v>6.280897921281162</v>
      </c>
      <c r="F976" s="2870"/>
      <c r="G976" s="2870"/>
      <c r="H976" s="2870"/>
      <c r="I976" s="2870"/>
      <c r="J976" s="2870"/>
      <c r="K976" s="2870"/>
    </row>
    <row r="977" spans="1:13">
      <c r="A977" s="2866" t="s">
        <v>1213</v>
      </c>
      <c r="B977" s="2867"/>
      <c r="C977" s="2870">
        <v>26.872097931616718</v>
      </c>
      <c r="D977" s="2870">
        <v>21.147863107908957</v>
      </c>
      <c r="E977" s="2870">
        <v>23.979511198598434</v>
      </c>
      <c r="F977" s="2870"/>
      <c r="G977" s="2870"/>
      <c r="H977" s="2870"/>
      <c r="I977" s="2870"/>
      <c r="J977" s="2870"/>
      <c r="K977" s="2870"/>
    </row>
    <row r="978" spans="1:13">
      <c r="A978" s="2866" t="s">
        <v>2221</v>
      </c>
      <c r="B978" s="2867"/>
      <c r="C978" s="2870">
        <v>9.3963697762769094</v>
      </c>
      <c r="D978" s="2870">
        <v>13.672834452267891</v>
      </c>
      <c r="E978" s="2870">
        <v>11.557365152420552</v>
      </c>
      <c r="F978" s="2870"/>
      <c r="G978" s="2870"/>
      <c r="H978" s="2870"/>
      <c r="I978" s="2870"/>
      <c r="J978" s="2870"/>
      <c r="K978" s="2870"/>
    </row>
    <row r="979" spans="1:13">
      <c r="A979" s="2866" t="s">
        <v>2222</v>
      </c>
      <c r="B979" s="2867"/>
      <c r="C979" s="2870">
        <v>23.984803714647533</v>
      </c>
      <c r="D979" s="2870">
        <v>40.371704601277223</v>
      </c>
      <c r="E979" s="2870">
        <v>32.265479396161226</v>
      </c>
      <c r="F979" s="2870"/>
      <c r="G979" s="2870"/>
      <c r="H979" s="2870"/>
      <c r="I979" s="2870"/>
      <c r="J979" s="2870"/>
      <c r="K979" s="2870"/>
    </row>
    <row r="980" spans="1:13">
      <c r="A980" s="2866" t="s">
        <v>2223</v>
      </c>
      <c r="B980" s="2867"/>
      <c r="C980" s="2870">
        <v>1.9839594765723934</v>
      </c>
      <c r="D980" s="2870">
        <v>3.667922056656296</v>
      </c>
      <c r="E980" s="2870">
        <v>2.8349042697307647</v>
      </c>
      <c r="F980" s="2870"/>
      <c r="G980" s="2870"/>
      <c r="H980" s="2870"/>
      <c r="I980" s="2870"/>
      <c r="J980" s="2870"/>
      <c r="K980" s="2870"/>
    </row>
    <row r="981" spans="1:13">
      <c r="A981" s="2866" t="s">
        <v>2224</v>
      </c>
      <c r="B981" s="2867"/>
      <c r="C981" s="2870">
        <v>2.4229632756437316</v>
      </c>
      <c r="D981" s="2870">
        <v>6.296053708858687</v>
      </c>
      <c r="E981" s="2870">
        <v>4.3801244243264748</v>
      </c>
      <c r="F981" s="2870"/>
      <c r="G981" s="2870"/>
      <c r="H981" s="2870"/>
      <c r="I981" s="2870"/>
      <c r="J981" s="2870"/>
      <c r="K981" s="2870"/>
    </row>
    <row r="982" spans="1:13">
      <c r="A982" s="2866" t="s">
        <v>2225</v>
      </c>
      <c r="B982" s="2867"/>
      <c r="C982" s="2871">
        <v>0.48121570282819759</v>
      </c>
      <c r="D982" s="2871">
        <v>0.7122973636810217</v>
      </c>
      <c r="E982" s="2871">
        <v>0.59798654941512241</v>
      </c>
      <c r="F982" s="2871"/>
      <c r="G982" s="2871"/>
      <c r="H982" s="2871"/>
      <c r="I982" s="2871"/>
      <c r="J982" s="2871"/>
      <c r="K982" s="2871"/>
    </row>
    <row r="983" spans="1:13">
      <c r="A983" s="2754" t="s">
        <v>2146</v>
      </c>
      <c r="B983" s="2828"/>
      <c r="C983" s="2828"/>
      <c r="D983" s="2828"/>
      <c r="E983" s="2829"/>
      <c r="F983" s="2829"/>
      <c r="G983" s="2829"/>
      <c r="H983" s="2829"/>
      <c r="I983" s="2829"/>
      <c r="J983" s="2829"/>
      <c r="K983" s="2829"/>
    </row>
    <row r="984" spans="1:13">
      <c r="A984" s="2802"/>
      <c r="B984" s="2828"/>
      <c r="C984" s="2828"/>
      <c r="D984" s="2828"/>
      <c r="E984" s="2829"/>
      <c r="F984" s="2829"/>
      <c r="G984" s="2829"/>
      <c r="H984" s="2829"/>
      <c r="I984" s="2829"/>
      <c r="J984" s="2829"/>
      <c r="K984" s="2829"/>
    </row>
    <row r="985" spans="1:13">
      <c r="A985" s="2748"/>
      <c r="B985" s="2828"/>
      <c r="C985" s="2828"/>
      <c r="D985" s="2828"/>
      <c r="E985" s="2829"/>
      <c r="F985" s="2829"/>
      <c r="G985" s="2829"/>
      <c r="H985" s="2829"/>
      <c r="I985" s="2829"/>
      <c r="J985" s="2829"/>
      <c r="K985" s="2829"/>
    </row>
    <row r="986" spans="1:13" ht="22.5" customHeight="1">
      <c r="A986" s="2863" t="s">
        <v>2231</v>
      </c>
      <c r="B986" s="2863"/>
      <c r="C986" s="2877"/>
      <c r="D986" s="2877"/>
      <c r="E986" s="2878"/>
      <c r="F986" s="2878"/>
      <c r="G986" s="2878"/>
      <c r="H986" s="2878"/>
      <c r="I986" s="2878"/>
      <c r="J986" s="2878"/>
      <c r="K986" s="2878"/>
    </row>
    <row r="987" spans="1:13" ht="75" customHeight="1">
      <c r="A987" s="2840" t="s">
        <v>2232</v>
      </c>
      <c r="B987" s="2840"/>
      <c r="C987" s="2840"/>
      <c r="D987" s="2840"/>
      <c r="E987" s="2840"/>
      <c r="F987" s="2879"/>
      <c r="G987" s="2879"/>
      <c r="H987" s="2879"/>
      <c r="I987" s="2879"/>
      <c r="J987" s="2879"/>
      <c r="K987" s="2879"/>
    </row>
    <row r="988" spans="1:13">
      <c r="A988" s="2748"/>
      <c r="B988" s="2828"/>
      <c r="C988" s="2828"/>
      <c r="D988" s="2828"/>
      <c r="E988" s="2829"/>
      <c r="F988" s="2829"/>
      <c r="G988" s="2829"/>
      <c r="H988" s="2829"/>
      <c r="I988" s="2829"/>
      <c r="J988" s="2829"/>
      <c r="K988" s="2829"/>
    </row>
    <row r="989" spans="1:13" s="2769" customFormat="1" ht="15" customHeight="1">
      <c r="A989" s="2863" t="s">
        <v>2233</v>
      </c>
      <c r="B989" s="2863"/>
      <c r="C989" s="2863"/>
      <c r="D989" s="2863"/>
      <c r="E989" s="2863"/>
      <c r="F989" s="2864"/>
      <c r="G989" s="2864"/>
      <c r="H989" s="2864"/>
      <c r="I989" s="2864"/>
      <c r="J989" s="2864"/>
      <c r="K989" s="2864"/>
    </row>
    <row r="990" spans="1:13">
      <c r="A990" s="2757" t="s">
        <v>233</v>
      </c>
      <c r="B990" s="2880"/>
      <c r="C990" s="2787" t="s">
        <v>961</v>
      </c>
      <c r="D990" s="2787" t="s">
        <v>962</v>
      </c>
      <c r="E990" s="2788" t="s">
        <v>234</v>
      </c>
      <c r="F990" s="2788"/>
      <c r="G990" s="2788"/>
      <c r="H990" s="2788"/>
      <c r="I990" s="2788"/>
      <c r="J990" s="2788"/>
      <c r="K990" s="2788"/>
    </row>
    <row r="991" spans="1:13" ht="18" customHeight="1">
      <c r="A991" s="1020" t="s">
        <v>234</v>
      </c>
      <c r="B991" s="1020"/>
      <c r="C991" s="1020">
        <v>1207200</v>
      </c>
      <c r="D991" s="1020">
        <v>196200</v>
      </c>
      <c r="E991" s="1020">
        <v>1403400</v>
      </c>
      <c r="F991" s="2881"/>
      <c r="G991" s="2882"/>
      <c r="H991" s="2882"/>
      <c r="I991" s="1020"/>
      <c r="J991" s="1020"/>
      <c r="K991" s="1020"/>
    </row>
    <row r="992" spans="1:13" ht="15">
      <c r="A992" s="2883" t="s">
        <v>623</v>
      </c>
      <c r="B992" s="2884"/>
      <c r="C992" s="2766">
        <v>81200</v>
      </c>
      <c r="D992" s="2766">
        <v>100</v>
      </c>
      <c r="E992" s="2766">
        <v>81400</v>
      </c>
      <c r="F992" s="2885"/>
      <c r="G992" s="2886"/>
      <c r="H992" s="2886"/>
      <c r="I992" s="1022"/>
      <c r="J992" s="2851"/>
      <c r="K992" s="1022"/>
      <c r="L992" s="1022"/>
      <c r="M992" s="2887"/>
    </row>
    <row r="993" spans="1:13" ht="15">
      <c r="A993" s="2883" t="s">
        <v>2234</v>
      </c>
      <c r="B993" s="2884"/>
      <c r="C993" s="2766">
        <v>53800</v>
      </c>
      <c r="D993" s="2766">
        <v>2500</v>
      </c>
      <c r="E993" s="2766">
        <v>56200</v>
      </c>
      <c r="F993" s="2885"/>
      <c r="G993" s="2886"/>
      <c r="H993" s="2886"/>
      <c r="I993" s="1022"/>
      <c r="J993" s="2851"/>
      <c r="K993" s="1022"/>
      <c r="L993" s="1022"/>
      <c r="M993" s="2887"/>
    </row>
    <row r="994" spans="1:13" ht="15">
      <c r="A994" s="2883" t="s">
        <v>2235</v>
      </c>
      <c r="B994" s="2884"/>
      <c r="C994" s="2766">
        <v>65700</v>
      </c>
      <c r="D994" s="2766">
        <v>1500</v>
      </c>
      <c r="E994" s="2766">
        <v>67200</v>
      </c>
      <c r="F994" s="2885"/>
      <c r="G994" s="2886"/>
      <c r="H994" s="2886"/>
      <c r="I994" s="1022"/>
      <c r="J994" s="2851"/>
      <c r="K994" s="1022"/>
      <c r="L994" s="1022"/>
      <c r="M994" s="2887"/>
    </row>
    <row r="995" spans="1:13" ht="15">
      <c r="A995" s="2883" t="s">
        <v>2236</v>
      </c>
      <c r="B995" s="2884"/>
      <c r="C995" s="2766">
        <v>5900</v>
      </c>
      <c r="D995" s="2766">
        <v>500</v>
      </c>
      <c r="E995" s="2766">
        <v>6400</v>
      </c>
      <c r="F995" s="2885"/>
      <c r="G995" s="2886"/>
      <c r="H995" s="2886"/>
      <c r="I995" s="1022"/>
      <c r="J995" s="2851"/>
      <c r="K995" s="1022"/>
      <c r="L995" s="1022"/>
      <c r="M995" s="2887"/>
    </row>
    <row r="996" spans="1:13" ht="15">
      <c r="A996" s="2883" t="s">
        <v>2237</v>
      </c>
      <c r="B996" s="2884"/>
      <c r="C996" s="2766">
        <v>3400</v>
      </c>
      <c r="D996" s="2766">
        <v>100</v>
      </c>
      <c r="E996" s="2766">
        <v>3500</v>
      </c>
      <c r="F996" s="2885"/>
      <c r="G996" s="2886"/>
      <c r="H996" s="2886"/>
      <c r="I996" s="1022"/>
      <c r="J996" s="2851"/>
      <c r="K996" s="1022"/>
      <c r="L996" s="1022"/>
      <c r="M996" s="2887"/>
    </row>
    <row r="997" spans="1:13" ht="15">
      <c r="A997" s="2883" t="s">
        <v>2238</v>
      </c>
      <c r="B997" s="2884"/>
      <c r="C997" s="2766">
        <v>438200</v>
      </c>
      <c r="D997" s="2766">
        <v>6600</v>
      </c>
      <c r="E997" s="2766">
        <v>444700</v>
      </c>
      <c r="F997" s="2885"/>
      <c r="G997" s="2886"/>
      <c r="H997" s="2886"/>
      <c r="I997" s="2888"/>
      <c r="J997" s="2851"/>
      <c r="K997" s="1022"/>
      <c r="L997" s="1022"/>
      <c r="M997" s="2887"/>
    </row>
    <row r="998" spans="1:13" ht="33.75" customHeight="1">
      <c r="A998" s="2889" t="s">
        <v>625</v>
      </c>
      <c r="B998" s="2890"/>
      <c r="C998" s="2766">
        <v>76700</v>
      </c>
      <c r="D998" s="2766">
        <v>9100</v>
      </c>
      <c r="E998" s="2766">
        <v>85900</v>
      </c>
      <c r="F998" s="2885"/>
      <c r="G998" s="2886"/>
      <c r="H998" s="2886"/>
      <c r="I998" s="2886"/>
      <c r="J998" s="2851"/>
      <c r="K998" s="1022"/>
      <c r="L998" s="1022"/>
      <c r="M998" s="2887"/>
    </row>
    <row r="999" spans="1:13" ht="15">
      <c r="A999" s="2883" t="s">
        <v>626</v>
      </c>
      <c r="B999" s="2884"/>
      <c r="C999" s="2766">
        <v>42700</v>
      </c>
      <c r="D999" s="2766">
        <v>3700</v>
      </c>
      <c r="E999" s="2766">
        <v>46400</v>
      </c>
      <c r="F999" s="2885"/>
      <c r="G999" s="2886"/>
      <c r="H999" s="2886"/>
      <c r="I999" s="2888"/>
      <c r="J999" s="2851"/>
      <c r="K999" s="1022"/>
      <c r="L999" s="1022"/>
      <c r="M999" s="2887"/>
    </row>
    <row r="1000" spans="1:13" ht="15">
      <c r="A1000" s="2883" t="s">
        <v>2239</v>
      </c>
      <c r="B1000" s="2884"/>
      <c r="C1000" s="2766">
        <v>60700</v>
      </c>
      <c r="D1000" s="2766">
        <v>7500</v>
      </c>
      <c r="E1000" s="2766">
        <v>68200</v>
      </c>
      <c r="F1000" s="2885"/>
      <c r="G1000" s="2886"/>
      <c r="H1000" s="2886"/>
      <c r="I1000" s="2888"/>
      <c r="J1000" s="2851"/>
      <c r="K1000" s="1022"/>
      <c r="L1000" s="1022"/>
      <c r="M1000" s="2887"/>
    </row>
    <row r="1001" spans="1:13" ht="15">
      <c r="A1001" s="2883" t="s">
        <v>627</v>
      </c>
      <c r="B1001" s="2884"/>
      <c r="C1001" s="2766">
        <v>10500</v>
      </c>
      <c r="D1001" s="2766">
        <v>1800</v>
      </c>
      <c r="E1001" s="2766">
        <v>12300</v>
      </c>
      <c r="F1001" s="2885"/>
      <c r="G1001" s="2886"/>
      <c r="H1001" s="2886"/>
      <c r="I1001" s="2886"/>
      <c r="J1001" s="2851"/>
      <c r="K1001" s="1022"/>
      <c r="L1001" s="1022"/>
      <c r="M1001" s="2887"/>
    </row>
    <row r="1002" spans="1:13" ht="15">
      <c r="A1002" s="2883" t="s">
        <v>628</v>
      </c>
      <c r="B1002" s="2884"/>
      <c r="C1002" s="2766">
        <v>14000</v>
      </c>
      <c r="D1002" s="2766">
        <v>5500</v>
      </c>
      <c r="E1002" s="2766">
        <v>19500</v>
      </c>
      <c r="F1002" s="2885"/>
      <c r="G1002" s="2886"/>
      <c r="H1002" s="2886"/>
      <c r="I1002" s="2888"/>
      <c r="J1002" s="2851"/>
      <c r="K1002" s="1022"/>
      <c r="L1002" s="1022"/>
      <c r="M1002" s="2887"/>
    </row>
    <row r="1003" spans="1:13" ht="15">
      <c r="A1003" s="2883" t="s">
        <v>629</v>
      </c>
      <c r="B1003" s="2884"/>
      <c r="C1003" s="2766">
        <v>113500</v>
      </c>
      <c r="D1003" s="2766">
        <v>1100</v>
      </c>
      <c r="E1003" s="2766">
        <v>114600</v>
      </c>
      <c r="F1003" s="2885"/>
      <c r="G1003" s="2886"/>
      <c r="H1003" s="2886"/>
      <c r="I1003" s="2886"/>
      <c r="J1003" s="2851"/>
      <c r="K1003" s="1022"/>
      <c r="L1003" s="1022"/>
      <c r="M1003" s="2887"/>
    </row>
    <row r="1004" spans="1:13" ht="15">
      <c r="A1004" s="2883" t="s">
        <v>630</v>
      </c>
      <c r="B1004" s="2884"/>
      <c r="C1004" s="2766">
        <v>19100</v>
      </c>
      <c r="D1004" s="2766">
        <v>3200</v>
      </c>
      <c r="E1004" s="2766">
        <v>22300</v>
      </c>
      <c r="F1004" s="2885"/>
      <c r="G1004" s="2886"/>
      <c r="H1004" s="2886"/>
      <c r="I1004" s="2888"/>
      <c r="J1004" s="2851"/>
      <c r="K1004" s="1022"/>
      <c r="L1004" s="1022"/>
      <c r="M1004" s="2887"/>
    </row>
    <row r="1005" spans="1:13" ht="15">
      <c r="A1005" s="2883" t="s">
        <v>631</v>
      </c>
      <c r="B1005" s="2884"/>
      <c r="C1005" s="2766">
        <v>47100</v>
      </c>
      <c r="D1005" s="2766">
        <v>7100</v>
      </c>
      <c r="E1005" s="2766">
        <v>54100</v>
      </c>
      <c r="F1005" s="2885"/>
      <c r="G1005" s="2886"/>
      <c r="H1005" s="2886"/>
      <c r="I1005" s="2888"/>
      <c r="J1005" s="2851"/>
      <c r="K1005" s="1022"/>
      <c r="L1005" s="1022"/>
      <c r="M1005" s="2887"/>
    </row>
    <row r="1006" spans="1:13" ht="15">
      <c r="A1006" s="2891" t="s">
        <v>2240</v>
      </c>
      <c r="B1006" s="1112"/>
      <c r="C1006" s="2766">
        <v>86100</v>
      </c>
      <c r="D1006" s="2766">
        <v>18100</v>
      </c>
      <c r="E1006" s="2766">
        <v>104200</v>
      </c>
      <c r="F1006" s="2885"/>
      <c r="G1006" s="2886"/>
      <c r="H1006" s="2886"/>
      <c r="I1006" s="2888"/>
      <c r="J1006" s="2851"/>
      <c r="K1006" s="1022"/>
      <c r="L1006" s="1022"/>
      <c r="M1006" s="2887"/>
    </row>
    <row r="1007" spans="1:13" ht="15">
      <c r="A1007" s="2883" t="s">
        <v>167</v>
      </c>
      <c r="B1007" s="2884"/>
      <c r="C1007" s="2766">
        <v>15900</v>
      </c>
      <c r="D1007" s="2766">
        <v>21200</v>
      </c>
      <c r="E1007" s="2766">
        <v>37000</v>
      </c>
      <c r="F1007" s="2885"/>
      <c r="G1007" s="2886"/>
      <c r="H1007" s="2886"/>
      <c r="I1007" s="2888"/>
      <c r="J1007" s="2851"/>
      <c r="K1007" s="1022"/>
      <c r="L1007" s="1022"/>
      <c r="M1007" s="2887"/>
    </row>
    <row r="1008" spans="1:13" ht="15">
      <c r="A1008" s="2883" t="s">
        <v>2241</v>
      </c>
      <c r="B1008" s="2884"/>
      <c r="C1008" s="2766">
        <v>12100</v>
      </c>
      <c r="D1008" s="2766">
        <v>14100</v>
      </c>
      <c r="E1008" s="2766">
        <v>26200</v>
      </c>
      <c r="F1008" s="2885"/>
      <c r="G1008" s="2886"/>
      <c r="H1008" s="2886"/>
      <c r="I1008" s="2886"/>
      <c r="J1008" s="2851"/>
      <c r="K1008" s="1022"/>
      <c r="L1008" s="1022"/>
      <c r="M1008" s="2887"/>
    </row>
    <row r="1009" spans="1:13" ht="15">
      <c r="A1009" s="2883" t="s">
        <v>2242</v>
      </c>
      <c r="B1009" s="2884"/>
      <c r="C1009" s="2766">
        <v>4200</v>
      </c>
      <c r="D1009" s="2766">
        <v>700</v>
      </c>
      <c r="E1009" s="2766">
        <v>4900</v>
      </c>
      <c r="F1009" s="2885"/>
      <c r="G1009" s="2886"/>
      <c r="H1009" s="2886"/>
      <c r="I1009" s="2886"/>
      <c r="J1009" s="2851"/>
      <c r="K1009" s="1022"/>
      <c r="L1009" s="1022"/>
      <c r="M1009" s="2887"/>
    </row>
    <row r="1010" spans="1:13" ht="15">
      <c r="A1010" s="2883" t="s">
        <v>2243</v>
      </c>
      <c r="B1010" s="2884"/>
      <c r="C1010" s="2766">
        <v>7800</v>
      </c>
      <c r="D1010" s="2766">
        <v>2900</v>
      </c>
      <c r="E1010" s="2766">
        <v>10700</v>
      </c>
      <c r="F1010" s="2885"/>
      <c r="G1010" s="2886"/>
      <c r="H1010" s="2886"/>
      <c r="I1010" s="2888"/>
      <c r="J1010" s="2851"/>
      <c r="K1010" s="1022"/>
      <c r="L1010" s="1022"/>
      <c r="M1010" s="2887"/>
    </row>
    <row r="1011" spans="1:13" ht="15">
      <c r="A1011" s="2889" t="s">
        <v>2244</v>
      </c>
      <c r="B1011" s="2890"/>
      <c r="C1011" s="2766">
        <v>47800</v>
      </c>
      <c r="D1011" s="2766">
        <v>88500</v>
      </c>
      <c r="E1011" s="2766">
        <v>136300</v>
      </c>
      <c r="F1011" s="2885"/>
      <c r="G1011" s="2886"/>
      <c r="H1011" s="2886"/>
      <c r="I1011" s="2886"/>
      <c r="J1011" s="2851"/>
      <c r="K1011" s="1022"/>
      <c r="L1011" s="1022"/>
      <c r="M1011" s="2887"/>
    </row>
    <row r="1012" spans="1:13" ht="27" customHeight="1">
      <c r="A1012" s="2889" t="s">
        <v>2245</v>
      </c>
      <c r="B1012" s="2890"/>
      <c r="C1012" s="2766">
        <v>900</v>
      </c>
      <c r="D1012" s="2766">
        <v>300</v>
      </c>
      <c r="E1012" s="2766">
        <v>1200</v>
      </c>
      <c r="F1012" s="2885"/>
      <c r="G1012" s="2886"/>
      <c r="H1012" s="2886"/>
      <c r="I1012" s="2888"/>
      <c r="J1012" s="2851"/>
      <c r="K1012" s="1022"/>
      <c r="L1012" s="1022"/>
      <c r="M1012" s="2887"/>
    </row>
    <row r="1013" spans="1:13">
      <c r="A1013" s="2754" t="s">
        <v>2146</v>
      </c>
      <c r="B1013" s="2828"/>
      <c r="E1013" s="2785"/>
      <c r="I1013" s="2785"/>
      <c r="J1013" s="2851">
        <f>I1013*100</f>
        <v>0</v>
      </c>
      <c r="K1013" s="2785"/>
    </row>
    <row r="1014" spans="1:13" ht="15.75" customHeight="1">
      <c r="A1014" s="2802"/>
      <c r="B1014" s="2828"/>
      <c r="C1014" s="2828"/>
      <c r="D1014" s="2828"/>
      <c r="E1014" s="2829"/>
      <c r="F1014" s="2829"/>
      <c r="G1014" s="2829"/>
      <c r="H1014" s="2829"/>
      <c r="I1014" s="2829"/>
      <c r="J1014" s="2829"/>
      <c r="K1014" s="2829"/>
    </row>
    <row r="1015" spans="1:13">
      <c r="A1015" s="2807"/>
      <c r="B1015" s="2828"/>
      <c r="C1015" s="2828"/>
      <c r="D1015" s="2828"/>
      <c r="E1015" s="2829"/>
      <c r="F1015" s="2829"/>
      <c r="G1015" s="2829"/>
      <c r="H1015" s="2829"/>
      <c r="I1015" s="2829"/>
      <c r="J1015" s="2829"/>
      <c r="K1015" s="2829"/>
    </row>
    <row r="1016" spans="1:13" ht="19.5" customHeight="1">
      <c r="A1016" s="2863" t="s">
        <v>2246</v>
      </c>
      <c r="B1016" s="2863"/>
      <c r="C1016" s="2863"/>
      <c r="D1016" s="2863"/>
      <c r="E1016" s="2863"/>
      <c r="F1016" s="2784"/>
      <c r="G1016" s="2784"/>
      <c r="H1016" s="2784"/>
      <c r="I1016" s="2784"/>
      <c r="J1016" s="2784"/>
      <c r="K1016" s="2784"/>
    </row>
    <row r="1017" spans="1:13" ht="19.5" customHeight="1">
      <c r="A1017" s="2863"/>
      <c r="B1017" s="2863"/>
      <c r="C1017" s="2863"/>
      <c r="D1017" s="2863"/>
      <c r="E1017" s="2863"/>
      <c r="F1017" s="2784"/>
      <c r="G1017" s="2784"/>
      <c r="H1017" s="2784"/>
      <c r="I1017" s="2784"/>
      <c r="J1017" s="2784"/>
      <c r="K1017" s="2784"/>
    </row>
    <row r="1018" spans="1:13">
      <c r="A1018" s="2757" t="s">
        <v>233</v>
      </c>
      <c r="B1018" s="2880"/>
      <c r="C1018" s="2787" t="s">
        <v>961</v>
      </c>
      <c r="D1018" s="2787" t="s">
        <v>962</v>
      </c>
      <c r="E1018" s="2788" t="s">
        <v>234</v>
      </c>
      <c r="F1018" s="2788"/>
      <c r="G1018" s="2788"/>
      <c r="H1018" s="2788"/>
      <c r="I1018" s="2788"/>
      <c r="J1018" s="2788"/>
      <c r="K1018" s="2788"/>
    </row>
    <row r="1019" spans="1:13">
      <c r="A1019" s="1020" t="s">
        <v>2247</v>
      </c>
      <c r="B1019" s="1020"/>
      <c r="C1019" s="1020">
        <v>100.00000000000001</v>
      </c>
      <c r="D1019" s="1020">
        <v>100.00000000000001</v>
      </c>
      <c r="E1019" s="1020">
        <v>99.999999999999972</v>
      </c>
      <c r="F1019" s="1020"/>
      <c r="G1019" s="1020"/>
      <c r="H1019" s="1020"/>
      <c r="I1019" s="1020"/>
      <c r="J1019" s="1020"/>
      <c r="K1019" s="1020"/>
    </row>
    <row r="1020" spans="1:13" ht="14.25">
      <c r="A1020" s="2883" t="s">
        <v>623</v>
      </c>
      <c r="B1020" s="2884"/>
      <c r="C1020" s="2892">
        <v>6.7</v>
      </c>
      <c r="D1020" s="2892">
        <v>0.1</v>
      </c>
      <c r="E1020" s="2892">
        <v>5.8</v>
      </c>
      <c r="F1020" s="2893"/>
      <c r="G1020" s="2893"/>
      <c r="H1020" s="2893"/>
      <c r="I1020" s="2893"/>
      <c r="J1020" s="2893"/>
      <c r="K1020" s="2893"/>
    </row>
    <row r="1021" spans="1:13" ht="14.25">
      <c r="A1021" s="2883" t="s">
        <v>2234</v>
      </c>
      <c r="B1021" s="2884"/>
      <c r="C1021" s="2892">
        <v>4.5</v>
      </c>
      <c r="D1021" s="2892">
        <v>1.3</v>
      </c>
      <c r="E1021" s="2892">
        <v>4</v>
      </c>
      <c r="F1021" s="2893"/>
      <c r="G1021" s="2893"/>
      <c r="H1021" s="2893"/>
      <c r="I1021" s="2893"/>
      <c r="J1021" s="2893"/>
      <c r="K1021" s="2893"/>
    </row>
    <row r="1022" spans="1:13" ht="14.25">
      <c r="A1022" s="2883" t="s">
        <v>2235</v>
      </c>
      <c r="B1022" s="2884"/>
      <c r="C1022" s="2892">
        <v>5.4</v>
      </c>
      <c r="D1022" s="2892">
        <v>0.8</v>
      </c>
      <c r="E1022" s="2892">
        <v>4.8</v>
      </c>
      <c r="F1022" s="2893"/>
      <c r="G1022" s="2893"/>
      <c r="H1022" s="2893"/>
      <c r="I1022" s="2893"/>
      <c r="J1022" s="2893"/>
      <c r="K1022" s="2893"/>
    </row>
    <row r="1023" spans="1:13" ht="14.25">
      <c r="A1023" s="2883" t="s">
        <v>2236</v>
      </c>
      <c r="B1023" s="2884"/>
      <c r="C1023" s="2892">
        <v>0.5</v>
      </c>
      <c r="D1023" s="2892">
        <v>0.3</v>
      </c>
      <c r="E1023" s="2892">
        <v>0.5</v>
      </c>
      <c r="F1023" s="2893"/>
      <c r="G1023" s="2893"/>
      <c r="H1023" s="2893"/>
      <c r="I1023" s="2893"/>
      <c r="J1023" s="2893"/>
      <c r="K1023" s="2893"/>
    </row>
    <row r="1024" spans="1:13" ht="14.25">
      <c r="A1024" s="2883" t="s">
        <v>2237</v>
      </c>
      <c r="B1024" s="2884"/>
      <c r="C1024" s="2892">
        <v>0.3</v>
      </c>
      <c r="D1024" s="2892">
        <v>0.1</v>
      </c>
      <c r="E1024" s="2892">
        <v>0.2</v>
      </c>
      <c r="F1024" s="2893"/>
      <c r="G1024" s="2893"/>
      <c r="H1024" s="2893"/>
      <c r="I1024" s="2893"/>
      <c r="J1024" s="2893"/>
      <c r="K1024" s="2893"/>
    </row>
    <row r="1025" spans="1:11" ht="14.25">
      <c r="A1025" s="2883" t="s">
        <v>2238</v>
      </c>
      <c r="B1025" s="2884"/>
      <c r="C1025" s="2892">
        <v>36.299999999999997</v>
      </c>
      <c r="D1025" s="2892">
        <v>3.4</v>
      </c>
      <c r="E1025" s="2892">
        <v>31.7</v>
      </c>
      <c r="F1025" s="2893"/>
      <c r="G1025" s="2893"/>
      <c r="H1025" s="2893"/>
      <c r="I1025" s="2893"/>
      <c r="J1025" s="2893"/>
      <c r="K1025" s="2893"/>
    </row>
    <row r="1026" spans="1:11" ht="30.75" customHeight="1">
      <c r="A1026" s="2889" t="s">
        <v>625</v>
      </c>
      <c r="B1026" s="2890"/>
      <c r="C1026" s="2892">
        <v>6.4</v>
      </c>
      <c r="D1026" s="2892">
        <v>4.7</v>
      </c>
      <c r="E1026" s="2892">
        <v>6.1</v>
      </c>
      <c r="F1026" s="2893"/>
      <c r="G1026" s="2893"/>
      <c r="H1026" s="2893"/>
      <c r="I1026" s="2893"/>
      <c r="J1026" s="2893"/>
      <c r="K1026" s="2893"/>
    </row>
    <row r="1027" spans="1:11" ht="14.25">
      <c r="A1027" s="2883" t="s">
        <v>626</v>
      </c>
      <c r="B1027" s="2884"/>
      <c r="C1027" s="2892">
        <v>3.5</v>
      </c>
      <c r="D1027" s="2892">
        <v>1.9</v>
      </c>
      <c r="E1027" s="2892">
        <v>3.3</v>
      </c>
      <c r="F1027" s="2893"/>
      <c r="G1027" s="2893"/>
      <c r="H1027" s="2893"/>
      <c r="I1027" s="2893"/>
      <c r="J1027" s="2893"/>
      <c r="K1027" s="2893"/>
    </row>
    <row r="1028" spans="1:11" ht="14.25">
      <c r="A1028" s="2883" t="s">
        <v>2239</v>
      </c>
      <c r="B1028" s="2884"/>
      <c r="C1028" s="2892">
        <v>5</v>
      </c>
      <c r="D1028" s="2892">
        <v>3.8</v>
      </c>
      <c r="E1028" s="2892">
        <v>4.9000000000000004</v>
      </c>
      <c r="F1028" s="2893"/>
      <c r="G1028" s="2893"/>
      <c r="H1028" s="2893"/>
      <c r="I1028" s="2893"/>
      <c r="J1028" s="2893"/>
      <c r="K1028" s="2893"/>
    </row>
    <row r="1029" spans="1:11" ht="14.25">
      <c r="A1029" s="2883" t="s">
        <v>627</v>
      </c>
      <c r="B1029" s="2884"/>
      <c r="C1029" s="2892">
        <v>0.9</v>
      </c>
      <c r="D1029" s="2892">
        <v>0.9</v>
      </c>
      <c r="E1029" s="2892">
        <v>0.9</v>
      </c>
      <c r="F1029" s="2893"/>
      <c r="G1029" s="2893"/>
      <c r="H1029" s="2893"/>
      <c r="I1029" s="2893"/>
      <c r="J1029" s="2893"/>
      <c r="K1029" s="2893"/>
    </row>
    <row r="1030" spans="1:11" ht="14.25">
      <c r="A1030" s="2883" t="s">
        <v>628</v>
      </c>
      <c r="B1030" s="2884"/>
      <c r="C1030" s="2892">
        <v>1.2</v>
      </c>
      <c r="D1030" s="2892">
        <v>2.8</v>
      </c>
      <c r="E1030" s="2892">
        <v>1.4</v>
      </c>
      <c r="F1030" s="2893"/>
      <c r="G1030" s="2893"/>
      <c r="H1030" s="2893"/>
      <c r="I1030" s="2893"/>
      <c r="J1030" s="2893"/>
      <c r="K1030" s="2893"/>
    </row>
    <row r="1031" spans="1:11" ht="14.25">
      <c r="A1031" s="2883" t="s">
        <v>629</v>
      </c>
      <c r="B1031" s="2884"/>
      <c r="C1031" s="2892">
        <v>9.4</v>
      </c>
      <c r="D1031" s="2892">
        <v>0.6</v>
      </c>
      <c r="E1031" s="2892">
        <v>8.1999999999999993</v>
      </c>
      <c r="F1031" s="2893"/>
      <c r="G1031" s="2893"/>
      <c r="H1031" s="2893"/>
      <c r="I1031" s="2893"/>
      <c r="J1031" s="2893"/>
      <c r="K1031" s="2893"/>
    </row>
    <row r="1032" spans="1:11" ht="14.25">
      <c r="A1032" s="2883" t="s">
        <v>630</v>
      </c>
      <c r="B1032" s="2884"/>
      <c r="C1032" s="2892">
        <v>1.6</v>
      </c>
      <c r="D1032" s="2892">
        <v>1.6</v>
      </c>
      <c r="E1032" s="2892">
        <v>1.6</v>
      </c>
      <c r="F1032" s="2893"/>
      <c r="G1032" s="2893"/>
      <c r="H1032" s="2893"/>
      <c r="I1032" s="2893"/>
      <c r="J1032" s="2893"/>
      <c r="K1032" s="2893"/>
    </row>
    <row r="1033" spans="1:11" ht="14.25">
      <c r="A1033" s="2883" t="s">
        <v>631</v>
      </c>
      <c r="B1033" s="2884"/>
      <c r="C1033" s="2892">
        <v>3.9</v>
      </c>
      <c r="D1033" s="2892">
        <v>3.6</v>
      </c>
      <c r="E1033" s="2892">
        <v>3.9</v>
      </c>
      <c r="F1033" s="2893"/>
      <c r="G1033" s="2893"/>
      <c r="H1033" s="2893"/>
      <c r="I1033" s="2893"/>
      <c r="J1033" s="2893"/>
      <c r="K1033" s="2893"/>
    </row>
    <row r="1034" spans="1:11" ht="14.25">
      <c r="A1034" s="2891" t="s">
        <v>2240</v>
      </c>
      <c r="B1034" s="1112"/>
      <c r="C1034" s="2892">
        <v>7.1</v>
      </c>
      <c r="D1034" s="2892">
        <v>9.1999999999999993</v>
      </c>
      <c r="E1034" s="2892">
        <v>7.4</v>
      </c>
      <c r="F1034" s="2893"/>
      <c r="G1034" s="2893"/>
      <c r="H1034" s="2893"/>
      <c r="I1034" s="2893"/>
      <c r="J1034" s="2893"/>
      <c r="K1034" s="2893"/>
    </row>
    <row r="1035" spans="1:11" ht="14.25">
      <c r="A1035" s="2883" t="s">
        <v>167</v>
      </c>
      <c r="B1035" s="2884"/>
      <c r="C1035" s="2892">
        <v>1.3</v>
      </c>
      <c r="D1035" s="2892">
        <v>10.8</v>
      </c>
      <c r="E1035" s="2892">
        <v>2.6</v>
      </c>
      <c r="F1035" s="2893"/>
      <c r="G1035" s="2893"/>
      <c r="H1035" s="2893"/>
      <c r="I1035" s="2893"/>
      <c r="J1035" s="2893"/>
      <c r="K1035" s="2893"/>
    </row>
    <row r="1036" spans="1:11" ht="14.25">
      <c r="A1036" s="2883" t="s">
        <v>2241</v>
      </c>
      <c r="B1036" s="2884"/>
      <c r="C1036" s="2892">
        <v>1</v>
      </c>
      <c r="D1036" s="2892">
        <v>7.2</v>
      </c>
      <c r="E1036" s="2892">
        <v>1.9</v>
      </c>
      <c r="F1036" s="2893"/>
      <c r="G1036" s="2893"/>
      <c r="H1036" s="2893"/>
      <c r="I1036" s="2893"/>
      <c r="J1036" s="2893"/>
      <c r="K1036" s="2893"/>
    </row>
    <row r="1037" spans="1:11" ht="14.25">
      <c r="A1037" s="2883" t="s">
        <v>2242</v>
      </c>
      <c r="B1037" s="2884"/>
      <c r="C1037" s="2892">
        <v>0.3</v>
      </c>
      <c r="D1037" s="2892">
        <v>0.3</v>
      </c>
      <c r="E1037" s="2892">
        <v>0.3</v>
      </c>
      <c r="F1037" s="2893"/>
      <c r="G1037" s="2893"/>
      <c r="H1037" s="2893"/>
      <c r="I1037" s="2893"/>
      <c r="J1037" s="2893"/>
      <c r="K1037" s="2893"/>
    </row>
    <row r="1038" spans="1:11" ht="14.25">
      <c r="A1038" s="2883" t="s">
        <v>2243</v>
      </c>
      <c r="B1038" s="2884"/>
      <c r="C1038" s="2892">
        <v>0.6</v>
      </c>
      <c r="D1038" s="2892">
        <v>1.5</v>
      </c>
      <c r="E1038" s="2892">
        <v>0.8</v>
      </c>
      <c r="F1038" s="2893"/>
      <c r="G1038" s="2893"/>
      <c r="H1038" s="2893"/>
      <c r="I1038" s="2893"/>
      <c r="J1038" s="2893"/>
      <c r="K1038" s="2893"/>
    </row>
    <row r="1039" spans="1:11" ht="31.5" customHeight="1">
      <c r="A1039" s="2889" t="s">
        <v>2244</v>
      </c>
      <c r="B1039" s="2890"/>
      <c r="C1039" s="2892">
        <v>4</v>
      </c>
      <c r="D1039" s="2892">
        <v>45.1</v>
      </c>
      <c r="E1039" s="2892">
        <v>9.6999999999999993</v>
      </c>
      <c r="F1039" s="2893"/>
      <c r="G1039" s="2893"/>
      <c r="H1039" s="2893"/>
      <c r="I1039" s="2893"/>
      <c r="J1039" s="2893"/>
      <c r="K1039" s="2893"/>
    </row>
    <row r="1040" spans="1:11" ht="14.25" customHeight="1">
      <c r="A1040" s="2889" t="s">
        <v>2245</v>
      </c>
      <c r="B1040" s="2890"/>
      <c r="C1040" s="2892">
        <v>0.1</v>
      </c>
      <c r="D1040" s="2892">
        <v>0.2</v>
      </c>
      <c r="E1040" s="2892">
        <v>0.1</v>
      </c>
      <c r="F1040" s="2893"/>
      <c r="G1040" s="2893"/>
      <c r="H1040" s="2893"/>
      <c r="I1040" s="2893"/>
      <c r="J1040" s="2893"/>
      <c r="K1040" s="2893"/>
    </row>
    <row r="1041" spans="1:13">
      <c r="A1041" s="2754" t="s">
        <v>2146</v>
      </c>
      <c r="B1041" s="2828"/>
      <c r="C1041" s="2828"/>
      <c r="D1041" s="2828"/>
      <c r="E1041" s="2785"/>
      <c r="F1041" s="2785"/>
      <c r="G1041" s="2785"/>
      <c r="H1041" s="2785"/>
      <c r="I1041" s="2785"/>
      <c r="J1041" s="2785"/>
      <c r="K1041" s="2785"/>
    </row>
    <row r="1042" spans="1:13">
      <c r="A1042" s="2802"/>
      <c r="B1042" s="2828"/>
      <c r="C1042" s="2828"/>
      <c r="D1042" s="2828"/>
      <c r="E1042" s="2829"/>
      <c r="F1042" s="2829"/>
      <c r="G1042" s="2829"/>
      <c r="H1042" s="2829"/>
      <c r="I1042" s="2829"/>
      <c r="J1042" s="2829"/>
      <c r="K1042" s="2829"/>
    </row>
    <row r="1043" spans="1:13">
      <c r="A1043" s="2807"/>
      <c r="B1043" s="2828"/>
      <c r="C1043" s="2828"/>
      <c r="D1043" s="2828"/>
      <c r="E1043" s="2829"/>
      <c r="F1043" s="2829"/>
      <c r="G1043" s="2829"/>
      <c r="H1043" s="2829"/>
      <c r="I1043" s="2829"/>
      <c r="J1043" s="2829"/>
      <c r="K1043" s="2829"/>
    </row>
    <row r="1044" spans="1:13" s="2769" customFormat="1" ht="15" customHeight="1">
      <c r="A1044" s="2783" t="s">
        <v>2248</v>
      </c>
      <c r="B1044" s="2783"/>
      <c r="C1044" s="2783"/>
      <c r="D1044" s="2783"/>
      <c r="E1044" s="2783"/>
      <c r="F1044" s="2784"/>
      <c r="G1044" s="2784"/>
      <c r="H1044" s="2784"/>
      <c r="I1044" s="2784"/>
      <c r="J1044" s="2784"/>
      <c r="K1044" s="2784"/>
    </row>
    <row r="1045" spans="1:13" s="2769" customFormat="1" ht="15" customHeight="1">
      <c r="A1045" s="2783"/>
      <c r="B1045" s="2783"/>
      <c r="C1045" s="2783"/>
      <c r="D1045" s="2783"/>
      <c r="E1045" s="2783"/>
      <c r="F1045" s="2784"/>
      <c r="G1045" s="2784"/>
      <c r="H1045" s="2784"/>
      <c r="I1045" s="2784"/>
      <c r="J1045" s="2784"/>
      <c r="K1045" s="2784"/>
    </row>
    <row r="1046" spans="1:13">
      <c r="A1046" s="2757" t="s">
        <v>233</v>
      </c>
      <c r="B1046" s="2865"/>
      <c r="C1046" s="2787" t="s">
        <v>961</v>
      </c>
      <c r="D1046" s="2787" t="s">
        <v>962</v>
      </c>
      <c r="E1046" s="2788" t="s">
        <v>234</v>
      </c>
      <c r="F1046" s="2788"/>
      <c r="G1046" s="2788"/>
      <c r="H1046" s="2788"/>
      <c r="I1046" s="2788"/>
      <c r="J1046" s="2788"/>
      <c r="K1046" s="2788"/>
    </row>
    <row r="1047" spans="1:13" ht="17.25">
      <c r="A1047" s="1020" t="s">
        <v>234</v>
      </c>
      <c r="B1047" s="1020"/>
      <c r="C1047" s="1020">
        <v>87700</v>
      </c>
      <c r="D1047" s="1020">
        <v>28700</v>
      </c>
      <c r="E1047" s="1020">
        <v>116400</v>
      </c>
      <c r="F1047" s="2894"/>
      <c r="G1047" s="2894"/>
      <c r="H1047" s="2895"/>
      <c r="I1047" s="1020"/>
      <c r="J1047" s="1020"/>
      <c r="K1047" s="1020"/>
    </row>
    <row r="1048" spans="1:13" ht="15">
      <c r="A1048" s="2883" t="s">
        <v>623</v>
      </c>
      <c r="B1048" s="2884"/>
      <c r="C1048" s="2896">
        <v>400</v>
      </c>
      <c r="D1048" s="2896">
        <v>0</v>
      </c>
      <c r="E1048" s="2896">
        <v>400</v>
      </c>
      <c r="F1048" s="2886"/>
      <c r="G1048" s="2886"/>
      <c r="H1048" s="2897"/>
      <c r="I1048" s="1022"/>
      <c r="J1048" s="1022"/>
      <c r="K1048" s="1022"/>
      <c r="L1048" s="2887"/>
      <c r="M1048" s="2887"/>
    </row>
    <row r="1049" spans="1:13" ht="15">
      <c r="A1049" s="2883" t="s">
        <v>2234</v>
      </c>
      <c r="B1049" s="2884"/>
      <c r="C1049" s="2896">
        <v>5400</v>
      </c>
      <c r="D1049" s="2896">
        <v>1100</v>
      </c>
      <c r="E1049" s="2896">
        <v>6500</v>
      </c>
      <c r="F1049" s="2886"/>
      <c r="G1049" s="2886"/>
      <c r="H1049" s="2897"/>
      <c r="I1049" s="1022"/>
      <c r="J1049" s="1022"/>
      <c r="K1049" s="1022"/>
      <c r="L1049" s="2887"/>
      <c r="M1049" s="2887"/>
    </row>
    <row r="1050" spans="1:13" ht="15">
      <c r="A1050" s="2883" t="s">
        <v>2235</v>
      </c>
      <c r="B1050" s="2884"/>
      <c r="C1050" s="2896">
        <v>1300</v>
      </c>
      <c r="D1050" s="2896">
        <v>300</v>
      </c>
      <c r="E1050" s="2896">
        <v>1600</v>
      </c>
      <c r="F1050" s="2886"/>
      <c r="G1050" s="2886"/>
      <c r="H1050" s="2897"/>
      <c r="I1050" s="1022"/>
      <c r="J1050" s="1022"/>
      <c r="K1050" s="1022"/>
      <c r="L1050" s="2887"/>
      <c r="M1050" s="2887"/>
    </row>
    <row r="1051" spans="1:13" ht="15">
      <c r="A1051" s="2883" t="s">
        <v>2236</v>
      </c>
      <c r="B1051" s="2884"/>
      <c r="C1051" s="2896">
        <v>600</v>
      </c>
      <c r="D1051" s="2896">
        <v>300</v>
      </c>
      <c r="E1051" s="2896">
        <v>1000</v>
      </c>
      <c r="F1051" s="2886"/>
      <c r="G1051" s="2886"/>
      <c r="H1051" s="2897"/>
      <c r="I1051" s="1022"/>
      <c r="J1051" s="1022"/>
      <c r="K1051" s="1022"/>
      <c r="L1051" s="2887"/>
      <c r="M1051" s="2887"/>
    </row>
    <row r="1052" spans="1:13" ht="15">
      <c r="A1052" s="2883" t="s">
        <v>2237</v>
      </c>
      <c r="B1052" s="2884"/>
      <c r="C1052" s="2896">
        <v>100</v>
      </c>
      <c r="D1052" s="2896">
        <v>100</v>
      </c>
      <c r="E1052" s="2896">
        <v>200</v>
      </c>
      <c r="F1052" s="2886"/>
      <c r="G1052" s="2886"/>
      <c r="H1052" s="2897"/>
      <c r="I1052" s="1022"/>
      <c r="J1052" s="1022"/>
      <c r="K1052" s="1022"/>
      <c r="L1052" s="2887"/>
      <c r="M1052" s="2887"/>
    </row>
    <row r="1053" spans="1:13" ht="15">
      <c r="A1053" s="2883" t="s">
        <v>2238</v>
      </c>
      <c r="B1053" s="2884"/>
      <c r="C1053" s="2896">
        <v>3700</v>
      </c>
      <c r="D1053" s="2896">
        <v>200</v>
      </c>
      <c r="E1053" s="2896">
        <v>3900</v>
      </c>
      <c r="F1053" s="2886"/>
      <c r="G1053" s="2886"/>
      <c r="H1053" s="2897"/>
      <c r="I1053" s="1022"/>
      <c r="J1053" s="1022"/>
      <c r="K1053" s="1022"/>
      <c r="L1053" s="2887"/>
      <c r="M1053" s="2887"/>
    </row>
    <row r="1054" spans="1:13" ht="30.75" customHeight="1">
      <c r="A1054" s="2889" t="s">
        <v>625</v>
      </c>
      <c r="B1054" s="2890"/>
      <c r="C1054" s="2896">
        <v>2000</v>
      </c>
      <c r="D1054" s="2896">
        <v>400</v>
      </c>
      <c r="E1054" s="2896">
        <v>2400</v>
      </c>
      <c r="F1054" s="2886"/>
      <c r="G1054" s="2886"/>
      <c r="H1054" s="2897"/>
      <c r="I1054" s="1022"/>
      <c r="J1054" s="1022"/>
      <c r="K1054" s="1022"/>
      <c r="L1054" s="2887"/>
      <c r="M1054" s="2887"/>
    </row>
    <row r="1055" spans="1:13" ht="15">
      <c r="A1055" s="2883" t="s">
        <v>626</v>
      </c>
      <c r="B1055" s="2884"/>
      <c r="C1055" s="2896">
        <v>1900</v>
      </c>
      <c r="D1055" s="2896">
        <v>700</v>
      </c>
      <c r="E1055" s="2896">
        <v>2600</v>
      </c>
      <c r="F1055" s="2886"/>
      <c r="G1055" s="2886"/>
      <c r="H1055" s="2897"/>
      <c r="I1055" s="1022"/>
      <c r="J1055" s="1022"/>
      <c r="K1055" s="1022"/>
      <c r="L1055" s="2887"/>
      <c r="M1055" s="2887"/>
    </row>
    <row r="1056" spans="1:13" ht="15">
      <c r="A1056" s="2883" t="s">
        <v>2239</v>
      </c>
      <c r="B1056" s="2884"/>
      <c r="C1056" s="2896">
        <v>600</v>
      </c>
      <c r="D1056" s="2896">
        <v>100</v>
      </c>
      <c r="E1056" s="2896">
        <v>600</v>
      </c>
      <c r="F1056" s="2886"/>
      <c r="G1056" s="2886"/>
      <c r="H1056" s="2897"/>
      <c r="I1056" s="1022"/>
      <c r="J1056" s="1022"/>
      <c r="K1056" s="1022"/>
      <c r="L1056" s="2887"/>
      <c r="M1056" s="2887"/>
    </row>
    <row r="1057" spans="1:13" ht="15">
      <c r="A1057" s="2883" t="s">
        <v>627</v>
      </c>
      <c r="B1057" s="2884"/>
      <c r="C1057" s="2896">
        <v>1000</v>
      </c>
      <c r="D1057" s="2896">
        <v>600</v>
      </c>
      <c r="E1057" s="2896">
        <v>1500</v>
      </c>
      <c r="F1057" s="2886"/>
      <c r="G1057" s="2886"/>
      <c r="H1057" s="2897"/>
      <c r="I1057" s="1022"/>
      <c r="J1057" s="1022"/>
      <c r="K1057" s="1022"/>
      <c r="L1057" s="2887"/>
      <c r="M1057" s="2887"/>
    </row>
    <row r="1058" spans="1:13" ht="15">
      <c r="A1058" s="2883" t="s">
        <v>628</v>
      </c>
      <c r="B1058" s="2884"/>
      <c r="C1058" s="2896">
        <v>1600</v>
      </c>
      <c r="D1058" s="2896">
        <v>1700</v>
      </c>
      <c r="E1058" s="2896">
        <v>3300</v>
      </c>
      <c r="F1058" s="2886"/>
      <c r="G1058" s="2886"/>
      <c r="H1058" s="2897"/>
      <c r="I1058" s="1022"/>
      <c r="J1058" s="1022"/>
      <c r="K1058" s="1022"/>
      <c r="L1058" s="2887"/>
      <c r="M1058" s="2887"/>
    </row>
    <row r="1059" spans="1:13" ht="15">
      <c r="A1059" s="2883" t="s">
        <v>629</v>
      </c>
      <c r="B1059" s="2884"/>
      <c r="C1059" s="2896">
        <v>1000</v>
      </c>
      <c r="D1059" s="2896">
        <v>100</v>
      </c>
      <c r="E1059" s="2896">
        <v>1100</v>
      </c>
      <c r="F1059" s="2886"/>
      <c r="G1059" s="2886"/>
      <c r="H1059" s="2897"/>
      <c r="I1059" s="1022"/>
      <c r="J1059" s="1022"/>
      <c r="K1059" s="1022"/>
      <c r="L1059" s="2887"/>
      <c r="M1059" s="2887"/>
    </row>
    <row r="1060" spans="1:13" ht="15">
      <c r="A1060" s="2883" t="s">
        <v>630</v>
      </c>
      <c r="B1060" s="2884"/>
      <c r="C1060" s="2896">
        <v>1000</v>
      </c>
      <c r="D1060" s="2896">
        <v>400</v>
      </c>
      <c r="E1060" s="2896">
        <v>1400</v>
      </c>
      <c r="F1060" s="2886"/>
      <c r="G1060" s="2886"/>
      <c r="H1060" s="2897"/>
      <c r="I1060" s="1022"/>
      <c r="J1060" s="1022"/>
      <c r="K1060" s="1022"/>
      <c r="L1060" s="2887"/>
      <c r="M1060" s="2887"/>
    </row>
    <row r="1061" spans="1:13" ht="15">
      <c r="A1061" s="2883" t="s">
        <v>631</v>
      </c>
      <c r="B1061" s="2884"/>
      <c r="C1061" s="2896">
        <v>2200</v>
      </c>
      <c r="D1061" s="2896">
        <v>900</v>
      </c>
      <c r="E1061" s="2896">
        <v>3000</v>
      </c>
      <c r="F1061" s="2886"/>
      <c r="G1061" s="2886"/>
      <c r="H1061" s="2897"/>
      <c r="I1061" s="1022"/>
      <c r="J1061" s="1022"/>
      <c r="K1061" s="1022"/>
      <c r="L1061" s="2887"/>
      <c r="M1061" s="2887"/>
    </row>
    <row r="1062" spans="1:13" ht="15">
      <c r="A1062" s="2891" t="s">
        <v>2240</v>
      </c>
      <c r="B1062" s="1112"/>
      <c r="C1062" s="2896">
        <v>61300</v>
      </c>
      <c r="D1062" s="2896">
        <v>13700</v>
      </c>
      <c r="E1062" s="2896">
        <v>75000</v>
      </c>
      <c r="F1062" s="2886"/>
      <c r="G1062" s="2886"/>
      <c r="H1062" s="2897"/>
      <c r="I1062" s="1022"/>
      <c r="J1062" s="1022"/>
      <c r="K1062" s="1022"/>
      <c r="L1062" s="2887"/>
      <c r="M1062" s="2887"/>
    </row>
    <row r="1063" spans="1:13" ht="15">
      <c r="A1063" s="2883" t="s">
        <v>167</v>
      </c>
      <c r="B1063" s="2884"/>
      <c r="C1063" s="2896">
        <v>1700</v>
      </c>
      <c r="D1063" s="2896">
        <v>5500</v>
      </c>
      <c r="E1063" s="2896">
        <v>7200</v>
      </c>
      <c r="F1063" s="2886"/>
      <c r="G1063" s="2886"/>
      <c r="H1063" s="2897"/>
      <c r="I1063" s="1022"/>
      <c r="J1063" s="1022"/>
      <c r="K1063" s="1022"/>
      <c r="L1063" s="2887"/>
      <c r="M1063" s="2887"/>
    </row>
    <row r="1064" spans="1:13" ht="15">
      <c r="A1064" s="2883" t="s">
        <v>2241</v>
      </c>
      <c r="B1064" s="2884"/>
      <c r="C1064" s="2896">
        <v>1100</v>
      </c>
      <c r="D1064" s="2896">
        <v>2200</v>
      </c>
      <c r="E1064" s="2896">
        <v>3300</v>
      </c>
      <c r="F1064" s="2886"/>
      <c r="G1064" s="2886"/>
      <c r="H1064" s="2897"/>
      <c r="I1064" s="1022"/>
      <c r="J1064" s="1022"/>
      <c r="K1064" s="1022"/>
      <c r="L1064" s="2887"/>
      <c r="M1064" s="2887"/>
    </row>
    <row r="1065" spans="1:13" ht="15">
      <c r="A1065" s="2883" t="s">
        <v>2242</v>
      </c>
      <c r="B1065" s="2884"/>
      <c r="C1065" s="2896">
        <v>300</v>
      </c>
      <c r="D1065" s="2896">
        <v>100</v>
      </c>
      <c r="E1065" s="2896">
        <v>400</v>
      </c>
      <c r="F1065" s="2886"/>
      <c r="G1065" s="2886"/>
      <c r="H1065" s="2897"/>
      <c r="I1065" s="1022"/>
      <c r="J1065" s="1022"/>
      <c r="K1065" s="1022"/>
      <c r="L1065" s="2887"/>
      <c r="M1065" s="2887"/>
    </row>
    <row r="1066" spans="1:13" ht="15">
      <c r="A1066" s="2883" t="s">
        <v>2243</v>
      </c>
      <c r="B1066" s="2884"/>
      <c r="C1066" s="2896">
        <v>200</v>
      </c>
      <c r="D1066" s="2896">
        <v>200</v>
      </c>
      <c r="E1066" s="2896">
        <v>300</v>
      </c>
      <c r="F1066" s="2886"/>
      <c r="G1066" s="2886"/>
      <c r="H1066" s="2897"/>
      <c r="I1066" s="1022"/>
      <c r="J1066" s="1022"/>
      <c r="K1066" s="1022"/>
      <c r="L1066" s="2887"/>
      <c r="M1066" s="2887"/>
    </row>
    <row r="1067" spans="1:13" ht="32.25" customHeight="1">
      <c r="A1067" s="2889" t="s">
        <v>2244</v>
      </c>
      <c r="B1067" s="2890"/>
      <c r="C1067" s="2896">
        <v>500</v>
      </c>
      <c r="D1067" s="2896">
        <v>100</v>
      </c>
      <c r="E1067" s="2896">
        <v>600</v>
      </c>
      <c r="F1067" s="2886"/>
      <c r="G1067" s="2886"/>
      <c r="H1067" s="2897"/>
      <c r="I1067" s="1022"/>
      <c r="J1067" s="1022"/>
      <c r="K1067" s="1022"/>
      <c r="L1067" s="2887"/>
      <c r="M1067" s="2887"/>
    </row>
    <row r="1068" spans="1:13" ht="14.25" customHeight="1">
      <c r="A1068" s="2889" t="s">
        <v>2245</v>
      </c>
      <c r="B1068" s="2890"/>
      <c r="C1068" s="2896">
        <v>100</v>
      </c>
      <c r="D1068" s="2896">
        <v>0</v>
      </c>
      <c r="E1068" s="2896">
        <v>100</v>
      </c>
      <c r="F1068" s="2886"/>
      <c r="G1068" s="2886"/>
      <c r="H1068" s="2897"/>
      <c r="I1068" s="1022"/>
      <c r="J1068" s="1022"/>
      <c r="K1068" s="1022"/>
      <c r="L1068" s="2887"/>
      <c r="M1068" s="2887"/>
    </row>
    <row r="1069" spans="1:13">
      <c r="A1069" s="2754" t="s">
        <v>2146</v>
      </c>
      <c r="B1069" s="2898"/>
      <c r="C1069" s="2899"/>
      <c r="D1069" s="2899"/>
      <c r="E1069" s="2785"/>
      <c r="F1069" s="2785"/>
      <c r="G1069" s="2785"/>
      <c r="H1069" s="2785"/>
      <c r="I1069" s="2785"/>
      <c r="J1069" s="2785"/>
      <c r="K1069" s="2785"/>
    </row>
    <row r="1070" spans="1:13" ht="15.75" customHeight="1">
      <c r="A1070" s="2802"/>
      <c r="B1070" s="2828"/>
      <c r="C1070" s="2828"/>
      <c r="D1070" s="2828"/>
      <c r="E1070" s="2829"/>
      <c r="F1070" s="2829"/>
      <c r="G1070" s="2829"/>
      <c r="H1070" s="2829"/>
      <c r="I1070" s="2829"/>
      <c r="J1070" s="2829"/>
      <c r="K1070" s="2829"/>
    </row>
    <row r="1071" spans="1:13">
      <c r="A1071" s="2807"/>
    </row>
    <row r="1072" spans="1:13" ht="31.5" customHeight="1">
      <c r="A1072" s="2783" t="s">
        <v>2249</v>
      </c>
      <c r="B1072" s="2783"/>
      <c r="C1072" s="2783"/>
      <c r="D1072" s="2783"/>
      <c r="E1072" s="2783"/>
      <c r="F1072" s="2784"/>
      <c r="G1072" s="2784"/>
      <c r="H1072" s="2784"/>
      <c r="I1072" s="2784"/>
      <c r="J1072" s="2784"/>
      <c r="K1072" s="2784"/>
    </row>
    <row r="1073" spans="1:11">
      <c r="A1073" s="2757" t="s">
        <v>233</v>
      </c>
      <c r="B1073" s="2865"/>
      <c r="C1073" s="2787" t="s">
        <v>961</v>
      </c>
      <c r="D1073" s="2787" t="s">
        <v>962</v>
      </c>
      <c r="E1073" s="2788" t="s">
        <v>234</v>
      </c>
      <c r="F1073" s="2788"/>
      <c r="G1073" s="2788"/>
      <c r="H1073" s="2788"/>
      <c r="I1073" s="2788"/>
      <c r="J1073" s="2788"/>
      <c r="K1073" s="2788"/>
    </row>
    <row r="1074" spans="1:11">
      <c r="A1074" s="1020" t="s">
        <v>2247</v>
      </c>
      <c r="B1074" s="1020"/>
      <c r="C1074" s="1020">
        <v>99.885974914481167</v>
      </c>
      <c r="D1074" s="1020">
        <v>100.34843205574911</v>
      </c>
      <c r="E1074" s="1020">
        <v>100.08591065292096</v>
      </c>
      <c r="F1074" s="1020"/>
      <c r="G1074" s="1020"/>
      <c r="H1074" s="1020"/>
      <c r="I1074" s="1020"/>
      <c r="J1074" s="1020"/>
      <c r="K1074" s="1020"/>
    </row>
    <row r="1075" spans="1:11" ht="14.25">
      <c r="A1075" s="2883" t="s">
        <v>623</v>
      </c>
      <c r="B1075" s="2884"/>
      <c r="C1075" s="2900">
        <v>0.5</v>
      </c>
      <c r="D1075" s="2900">
        <v>0.1</v>
      </c>
      <c r="E1075" s="2900">
        <v>0.4</v>
      </c>
      <c r="F1075" s="2901"/>
      <c r="G1075" s="2901"/>
      <c r="H1075" s="2901"/>
      <c r="I1075" s="2901"/>
      <c r="J1075" s="2901"/>
      <c r="K1075" s="2901"/>
    </row>
    <row r="1076" spans="1:11" ht="14.25">
      <c r="A1076" s="2883" t="s">
        <v>2234</v>
      </c>
      <c r="B1076" s="2884"/>
      <c r="C1076" s="2900">
        <v>6.1</v>
      </c>
      <c r="D1076" s="2900">
        <v>3.8</v>
      </c>
      <c r="E1076" s="2900">
        <v>5.6</v>
      </c>
      <c r="F1076" s="2901"/>
      <c r="G1076" s="2901"/>
      <c r="H1076" s="2901"/>
      <c r="I1076" s="2901"/>
      <c r="J1076" s="2901"/>
      <c r="K1076" s="2901"/>
    </row>
    <row r="1077" spans="1:11" ht="14.25">
      <c r="A1077" s="2883" t="s">
        <v>2235</v>
      </c>
      <c r="B1077" s="2884"/>
      <c r="C1077" s="2900">
        <v>1.5</v>
      </c>
      <c r="D1077" s="2900">
        <v>0.9</v>
      </c>
      <c r="E1077" s="2900">
        <v>1.3</v>
      </c>
      <c r="F1077" s="2901"/>
      <c r="G1077" s="2901"/>
      <c r="H1077" s="2901"/>
      <c r="I1077" s="2901"/>
      <c r="J1077" s="2901"/>
      <c r="K1077" s="2901"/>
    </row>
    <row r="1078" spans="1:11" ht="14.25">
      <c r="A1078" s="2883" t="s">
        <v>2236</v>
      </c>
      <c r="B1078" s="2884"/>
      <c r="C1078" s="2900">
        <v>0.7</v>
      </c>
      <c r="D1078" s="2900">
        <v>1.2</v>
      </c>
      <c r="E1078" s="2900">
        <v>0.8</v>
      </c>
      <c r="F1078" s="2901"/>
      <c r="G1078" s="2901"/>
      <c r="H1078" s="2901"/>
      <c r="I1078" s="2901"/>
      <c r="J1078" s="2901"/>
      <c r="K1078" s="2901"/>
    </row>
    <row r="1079" spans="1:11" ht="14.25">
      <c r="A1079" s="2883" t="s">
        <v>2237</v>
      </c>
      <c r="B1079" s="2884"/>
      <c r="C1079" s="2900">
        <v>0.2</v>
      </c>
      <c r="D1079" s="2900">
        <v>0.2</v>
      </c>
      <c r="E1079" s="2900">
        <v>0.2</v>
      </c>
      <c r="F1079" s="2901"/>
      <c r="G1079" s="2901"/>
      <c r="H1079" s="2901"/>
      <c r="I1079" s="2901"/>
      <c r="J1079" s="2901"/>
      <c r="K1079" s="2901"/>
    </row>
    <row r="1080" spans="1:11" ht="14.25">
      <c r="A1080" s="2883" t="s">
        <v>2238</v>
      </c>
      <c r="B1080" s="2884"/>
      <c r="C1080" s="2900">
        <v>4.2</v>
      </c>
      <c r="D1080" s="2900">
        <v>0.7</v>
      </c>
      <c r="E1080" s="2900">
        <v>3.4</v>
      </c>
      <c r="F1080" s="2901"/>
      <c r="G1080" s="2901"/>
      <c r="H1080" s="2901"/>
      <c r="I1080" s="2901"/>
      <c r="J1080" s="2901"/>
      <c r="K1080" s="2901"/>
    </row>
    <row r="1081" spans="1:11" s="2903" customFormat="1" ht="30.75" customHeight="1">
      <c r="A1081" s="2889" t="s">
        <v>625</v>
      </c>
      <c r="B1081" s="2890"/>
      <c r="C1081" s="2900">
        <v>2.2999999999999998</v>
      </c>
      <c r="D1081" s="2900">
        <v>1.5</v>
      </c>
      <c r="E1081" s="2900">
        <v>2.1</v>
      </c>
      <c r="F1081" s="2902"/>
      <c r="G1081" s="2902"/>
      <c r="H1081" s="2902"/>
      <c r="I1081" s="2902"/>
      <c r="J1081" s="2902"/>
      <c r="K1081" s="2902"/>
    </row>
    <row r="1082" spans="1:11" ht="14.25">
      <c r="A1082" s="2883" t="s">
        <v>626</v>
      </c>
      <c r="B1082" s="2884"/>
      <c r="C1082" s="2900">
        <v>2.1</v>
      </c>
      <c r="D1082" s="2900">
        <v>2.6</v>
      </c>
      <c r="E1082" s="2900">
        <v>2.2000000000000002</v>
      </c>
      <c r="F1082" s="2901"/>
      <c r="G1082" s="2901"/>
      <c r="H1082" s="2901"/>
      <c r="I1082" s="2901"/>
      <c r="J1082" s="2901"/>
      <c r="K1082" s="2901"/>
    </row>
    <row r="1083" spans="1:11" ht="14.25">
      <c r="A1083" s="2883" t="s">
        <v>2239</v>
      </c>
      <c r="B1083" s="2884"/>
      <c r="C1083" s="2900">
        <v>0.6</v>
      </c>
      <c r="D1083" s="2900">
        <v>0.2</v>
      </c>
      <c r="E1083" s="2900">
        <v>0.5</v>
      </c>
      <c r="F1083" s="2901"/>
      <c r="G1083" s="2901"/>
      <c r="H1083" s="2901"/>
      <c r="I1083" s="2901"/>
      <c r="J1083" s="2901"/>
      <c r="K1083" s="2901"/>
    </row>
    <row r="1084" spans="1:11" ht="14.25">
      <c r="A1084" s="2883" t="s">
        <v>627</v>
      </c>
      <c r="B1084" s="2884"/>
      <c r="C1084" s="2900">
        <v>1.1000000000000001</v>
      </c>
      <c r="D1084" s="2900">
        <v>1.9</v>
      </c>
      <c r="E1084" s="2900">
        <v>1.3</v>
      </c>
      <c r="F1084" s="2901"/>
      <c r="G1084" s="2901"/>
      <c r="H1084" s="2901"/>
      <c r="I1084" s="2901"/>
      <c r="J1084" s="2901"/>
      <c r="K1084" s="2901"/>
    </row>
    <row r="1085" spans="1:11" ht="14.25">
      <c r="A1085" s="2883" t="s">
        <v>628</v>
      </c>
      <c r="B1085" s="2884"/>
      <c r="C1085" s="2900">
        <v>1.8</v>
      </c>
      <c r="D1085" s="2900">
        <v>5.9</v>
      </c>
      <c r="E1085" s="2900">
        <v>2.8</v>
      </c>
      <c r="F1085" s="2901"/>
      <c r="G1085" s="2901"/>
      <c r="H1085" s="2901"/>
      <c r="I1085" s="2901"/>
      <c r="J1085" s="2901"/>
      <c r="K1085" s="2901"/>
    </row>
    <row r="1086" spans="1:11" ht="14.25">
      <c r="A1086" s="2883" t="s">
        <v>629</v>
      </c>
      <c r="B1086" s="2884"/>
      <c r="C1086" s="2900">
        <v>1.1000000000000001</v>
      </c>
      <c r="D1086" s="2900">
        <v>0.3</v>
      </c>
      <c r="E1086" s="2900">
        <v>0.9</v>
      </c>
      <c r="F1086" s="2901"/>
      <c r="G1086" s="2901"/>
      <c r="H1086" s="2901"/>
      <c r="I1086" s="2901"/>
      <c r="J1086" s="2901"/>
      <c r="K1086" s="2901"/>
    </row>
    <row r="1087" spans="1:11" ht="14.25">
      <c r="A1087" s="2883" t="s">
        <v>630</v>
      </c>
      <c r="B1087" s="2884"/>
      <c r="C1087" s="2900">
        <v>1.1000000000000001</v>
      </c>
      <c r="D1087" s="2900">
        <v>1.5</v>
      </c>
      <c r="E1087" s="2900">
        <v>1.2</v>
      </c>
      <c r="F1087" s="2901"/>
      <c r="G1087" s="2901"/>
      <c r="H1087" s="2901"/>
      <c r="I1087" s="2901"/>
      <c r="J1087" s="2901"/>
      <c r="K1087" s="2901"/>
    </row>
    <row r="1088" spans="1:11" ht="14.25">
      <c r="A1088" s="2883" t="s">
        <v>631</v>
      </c>
      <c r="B1088" s="2884"/>
      <c r="C1088" s="2900">
        <v>2.5</v>
      </c>
      <c r="D1088" s="2900">
        <v>3</v>
      </c>
      <c r="E1088" s="2900">
        <v>2.6</v>
      </c>
      <c r="F1088" s="2901"/>
      <c r="G1088" s="2901"/>
      <c r="H1088" s="2901"/>
      <c r="I1088" s="2901"/>
      <c r="J1088" s="2901"/>
      <c r="K1088" s="2901"/>
    </row>
    <row r="1089" spans="1:13" ht="14.25">
      <c r="A1089" s="2891" t="s">
        <v>2240</v>
      </c>
      <c r="B1089" s="1112"/>
      <c r="C1089" s="2900">
        <v>69.900000000000006</v>
      </c>
      <c r="D1089" s="2900">
        <v>47.7</v>
      </c>
      <c r="E1089" s="2900">
        <v>64.400000000000006</v>
      </c>
      <c r="F1089" s="2901"/>
      <c r="G1089" s="2901"/>
      <c r="H1089" s="2901"/>
      <c r="I1089" s="2901"/>
      <c r="J1089" s="2901"/>
      <c r="K1089" s="2901"/>
    </row>
    <row r="1090" spans="1:13" ht="14.25">
      <c r="A1090" s="2883" t="s">
        <v>167</v>
      </c>
      <c r="B1090" s="2884"/>
      <c r="C1090" s="2900">
        <v>1.9</v>
      </c>
      <c r="D1090" s="2900">
        <v>19.2</v>
      </c>
      <c r="E1090" s="2900">
        <v>6.2</v>
      </c>
      <c r="F1090" s="2901"/>
      <c r="G1090" s="2901"/>
      <c r="H1090" s="2901"/>
      <c r="I1090" s="2901"/>
      <c r="J1090" s="2901"/>
      <c r="K1090" s="2901"/>
    </row>
    <row r="1091" spans="1:13" ht="14.25">
      <c r="A1091" s="2883" t="s">
        <v>2241</v>
      </c>
      <c r="B1091" s="2884"/>
      <c r="C1091" s="2900">
        <v>1.2</v>
      </c>
      <c r="D1091" s="2900">
        <v>7.8</v>
      </c>
      <c r="E1091" s="2900">
        <v>2.8</v>
      </c>
      <c r="F1091" s="2901"/>
      <c r="G1091" s="2901"/>
      <c r="H1091" s="2901"/>
      <c r="I1091" s="2901"/>
      <c r="J1091" s="2901"/>
      <c r="K1091" s="2901"/>
    </row>
    <row r="1092" spans="1:13" ht="14.25">
      <c r="A1092" s="2883" t="s">
        <v>2242</v>
      </c>
      <c r="B1092" s="2884"/>
      <c r="C1092" s="2900">
        <v>0.3</v>
      </c>
      <c r="D1092" s="2900">
        <v>0.3</v>
      </c>
      <c r="E1092" s="2900">
        <v>0.3</v>
      </c>
      <c r="F1092" s="2901"/>
      <c r="G1092" s="2901"/>
      <c r="H1092" s="2901"/>
      <c r="I1092" s="2901"/>
      <c r="J1092" s="2901"/>
      <c r="K1092" s="2901"/>
    </row>
    <row r="1093" spans="1:13" ht="14.25">
      <c r="A1093" s="2883" t="s">
        <v>2243</v>
      </c>
      <c r="B1093" s="2884"/>
      <c r="C1093" s="2900">
        <v>0.2</v>
      </c>
      <c r="D1093" s="2900">
        <v>0.7</v>
      </c>
      <c r="E1093" s="2900">
        <v>0.3</v>
      </c>
      <c r="F1093" s="2901"/>
      <c r="G1093" s="2901"/>
      <c r="H1093" s="2901"/>
      <c r="I1093" s="2901"/>
      <c r="J1093" s="2901"/>
      <c r="K1093" s="2901"/>
    </row>
    <row r="1094" spans="1:13" s="2903" customFormat="1" ht="31.5" customHeight="1">
      <c r="A1094" s="2889" t="s">
        <v>2244</v>
      </c>
      <c r="B1094" s="2890"/>
      <c r="C1094" s="2900">
        <v>0.5</v>
      </c>
      <c r="D1094" s="2900">
        <v>0.5</v>
      </c>
      <c r="E1094" s="2900">
        <v>0.5</v>
      </c>
      <c r="F1094" s="2902"/>
      <c r="G1094" s="2902"/>
      <c r="H1094" s="2902"/>
      <c r="I1094" s="2902"/>
      <c r="J1094" s="2902"/>
      <c r="K1094" s="2902"/>
    </row>
    <row r="1095" spans="1:13" ht="14.25" customHeight="1">
      <c r="A1095" s="2889" t="s">
        <v>2245</v>
      </c>
      <c r="B1095" s="2890"/>
      <c r="C1095" s="2900">
        <v>0.1</v>
      </c>
      <c r="D1095" s="2900">
        <v>0.1</v>
      </c>
      <c r="E1095" s="2900">
        <v>0.1</v>
      </c>
      <c r="F1095" s="2901"/>
      <c r="G1095" s="2901"/>
      <c r="H1095" s="2901"/>
      <c r="I1095" s="2901"/>
      <c r="J1095" s="2901"/>
      <c r="K1095" s="2901"/>
    </row>
    <row r="1096" spans="1:13">
      <c r="A1096" s="2754" t="s">
        <v>2146</v>
      </c>
      <c r="B1096" s="2898"/>
      <c r="C1096" s="2868"/>
      <c r="D1096" s="2828"/>
      <c r="E1096" s="2785"/>
      <c r="F1096" s="2785"/>
      <c r="G1096" s="2785"/>
      <c r="H1096" s="2785"/>
      <c r="I1096" s="2785"/>
      <c r="J1096" s="2785"/>
      <c r="K1096" s="2785"/>
    </row>
    <row r="1097" spans="1:13" ht="15.75" customHeight="1">
      <c r="A1097" s="2802"/>
      <c r="B1097" s="2828"/>
      <c r="C1097" s="2828"/>
      <c r="D1097" s="2828"/>
      <c r="E1097" s="2829"/>
      <c r="F1097" s="2829"/>
      <c r="G1097" s="2829"/>
      <c r="H1097" s="2829"/>
      <c r="I1097" s="2829"/>
      <c r="J1097" s="2829"/>
      <c r="K1097" s="2829"/>
    </row>
    <row r="1098" spans="1:13">
      <c r="A1098" s="2836"/>
      <c r="B1098" s="2898"/>
      <c r="C1098" s="2868"/>
      <c r="D1098" s="2828"/>
      <c r="E1098" s="2785"/>
      <c r="F1098" s="2785"/>
      <c r="G1098" s="2785"/>
      <c r="H1098" s="2785"/>
      <c r="I1098" s="2785"/>
      <c r="J1098" s="2785"/>
      <c r="K1098" s="2785"/>
    </row>
    <row r="1099" spans="1:13" s="2769" customFormat="1" ht="15" customHeight="1">
      <c r="A1099" s="2830" t="s">
        <v>2250</v>
      </c>
      <c r="B1099" s="2830"/>
      <c r="C1099" s="2830"/>
      <c r="D1099" s="2830"/>
      <c r="E1099" s="2830"/>
      <c r="F1099" s="2831"/>
      <c r="G1099" s="2831"/>
      <c r="H1099" s="2831"/>
      <c r="I1099" s="2831"/>
      <c r="J1099" s="2831"/>
      <c r="K1099" s="2831"/>
    </row>
    <row r="1100" spans="1:13" s="2769" customFormat="1" ht="15" customHeight="1">
      <c r="A1100" s="2830"/>
      <c r="B1100" s="2830"/>
      <c r="C1100" s="2830"/>
      <c r="D1100" s="2830"/>
      <c r="E1100" s="2830"/>
      <c r="F1100" s="2831"/>
      <c r="G1100" s="2831"/>
      <c r="H1100" s="2831"/>
      <c r="I1100" s="2831"/>
      <c r="J1100" s="2831"/>
      <c r="K1100" s="2831"/>
    </row>
    <row r="1101" spans="1:13">
      <c r="A1101" s="2757" t="s">
        <v>233</v>
      </c>
      <c r="B1101" s="2865"/>
      <c r="C1101" s="2787" t="s">
        <v>961</v>
      </c>
      <c r="D1101" s="2787" t="s">
        <v>962</v>
      </c>
      <c r="E1101" s="2788" t="s">
        <v>234</v>
      </c>
      <c r="F1101" s="2788"/>
      <c r="G1101" s="2788"/>
      <c r="H1101" s="2788"/>
      <c r="I1101" s="2788"/>
      <c r="J1101" s="2788"/>
      <c r="K1101" s="2788"/>
    </row>
    <row r="1102" spans="1:13">
      <c r="A1102" s="1020" t="s">
        <v>234</v>
      </c>
      <c r="B1102" s="1020"/>
      <c r="C1102" s="1020">
        <v>1119600</v>
      </c>
      <c r="D1102" s="1020">
        <v>167500</v>
      </c>
      <c r="E1102" s="1020">
        <v>1287000</v>
      </c>
      <c r="F1102" s="2904"/>
      <c r="G1102" s="2904"/>
      <c r="H1102" s="2904"/>
      <c r="I1102" s="2904"/>
      <c r="J1102" s="1020"/>
      <c r="K1102" s="1020"/>
    </row>
    <row r="1103" spans="1:13" ht="15">
      <c r="A1103" s="2883" t="s">
        <v>623</v>
      </c>
      <c r="B1103" s="2884"/>
      <c r="C1103" s="2766">
        <v>80800</v>
      </c>
      <c r="D1103" s="2766">
        <v>100</v>
      </c>
      <c r="E1103" s="2766">
        <v>80900</v>
      </c>
      <c r="F1103" s="2886"/>
      <c r="G1103" s="2886"/>
      <c r="H1103" s="2905"/>
      <c r="I1103" s="2896"/>
      <c r="J1103" s="2896"/>
      <c r="K1103" s="2896"/>
      <c r="L1103" s="2887"/>
      <c r="M1103" s="2887"/>
    </row>
    <row r="1104" spans="1:13" ht="15">
      <c r="A1104" s="2883" t="s">
        <v>2234</v>
      </c>
      <c r="B1104" s="2884"/>
      <c r="C1104" s="2766">
        <v>48400</v>
      </c>
      <c r="D1104" s="2766">
        <v>1400</v>
      </c>
      <c r="E1104" s="2766">
        <v>49800</v>
      </c>
      <c r="F1104" s="2886"/>
      <c r="G1104" s="2886"/>
      <c r="H1104" s="2905"/>
      <c r="I1104" s="2896"/>
      <c r="J1104" s="2896"/>
      <c r="K1104" s="2896"/>
      <c r="L1104" s="2887"/>
      <c r="M1104" s="2887"/>
    </row>
    <row r="1105" spans="1:13" ht="15">
      <c r="A1105" s="2883" t="s">
        <v>2235</v>
      </c>
      <c r="B1105" s="2884"/>
      <c r="C1105" s="2766">
        <v>64400</v>
      </c>
      <c r="D1105" s="2766">
        <v>1200</v>
      </c>
      <c r="E1105" s="2766">
        <v>65700</v>
      </c>
      <c r="F1105" s="2886"/>
      <c r="G1105" s="2886"/>
      <c r="H1105" s="2905"/>
      <c r="I1105" s="2896"/>
      <c r="J1105" s="2896"/>
      <c r="K1105" s="2896"/>
      <c r="L1105" s="2887"/>
      <c r="M1105" s="2887"/>
    </row>
    <row r="1106" spans="1:13" ht="15">
      <c r="A1106" s="2883" t="s">
        <v>2236</v>
      </c>
      <c r="B1106" s="2884"/>
      <c r="C1106" s="2766">
        <v>5300</v>
      </c>
      <c r="D1106" s="2766">
        <v>200</v>
      </c>
      <c r="E1106" s="2766">
        <v>5400</v>
      </c>
      <c r="F1106" s="2886"/>
      <c r="G1106" s="2886"/>
      <c r="H1106" s="2905"/>
      <c r="I1106" s="2896"/>
      <c r="J1106" s="2896"/>
      <c r="K1106" s="2896"/>
      <c r="L1106" s="2887"/>
      <c r="M1106" s="2887"/>
    </row>
    <row r="1107" spans="1:13" ht="15">
      <c r="A1107" s="2883" t="s">
        <v>2237</v>
      </c>
      <c r="B1107" s="2884"/>
      <c r="C1107" s="2766">
        <v>3200</v>
      </c>
      <c r="D1107" s="2766">
        <v>100</v>
      </c>
      <c r="E1107" s="2766">
        <v>3300</v>
      </c>
      <c r="F1107" s="2886"/>
      <c r="G1107" s="2886"/>
      <c r="H1107" s="2905"/>
      <c r="I1107" s="2896"/>
      <c r="J1107" s="2896"/>
      <c r="K1107" s="2896"/>
      <c r="L1107" s="2887"/>
      <c r="M1107" s="2887"/>
    </row>
    <row r="1108" spans="1:13" ht="15">
      <c r="A1108" s="2883" t="s">
        <v>2238</v>
      </c>
      <c r="B1108" s="2884"/>
      <c r="C1108" s="2766">
        <v>434400</v>
      </c>
      <c r="D1108" s="2766">
        <v>6400</v>
      </c>
      <c r="E1108" s="2766">
        <v>440800</v>
      </c>
      <c r="F1108" s="2886"/>
      <c r="G1108" s="2886"/>
      <c r="H1108" s="2905"/>
      <c r="I1108" s="2896"/>
      <c r="J1108" s="2896"/>
      <c r="K1108" s="2896"/>
      <c r="L1108" s="2887"/>
      <c r="M1108" s="2887"/>
    </row>
    <row r="1109" spans="1:13" s="2903" customFormat="1" ht="29.25" customHeight="1">
      <c r="A1109" s="2889" t="s">
        <v>625</v>
      </c>
      <c r="B1109" s="2890"/>
      <c r="C1109" s="2766">
        <v>74700</v>
      </c>
      <c r="D1109" s="2766">
        <v>8700</v>
      </c>
      <c r="E1109" s="2766">
        <v>83400</v>
      </c>
      <c r="F1109" s="2886"/>
      <c r="G1109" s="2886"/>
      <c r="H1109" s="2905"/>
      <c r="I1109" s="2896"/>
      <c r="J1109" s="2896"/>
      <c r="K1109" s="2896"/>
      <c r="L1109" s="2906"/>
      <c r="M1109" s="2906"/>
    </row>
    <row r="1110" spans="1:13" ht="15">
      <c r="A1110" s="2883" t="s">
        <v>626</v>
      </c>
      <c r="B1110" s="2884"/>
      <c r="C1110" s="2766">
        <v>40900</v>
      </c>
      <c r="D1110" s="2766">
        <v>2900</v>
      </c>
      <c r="E1110" s="2766">
        <v>43800</v>
      </c>
      <c r="F1110" s="2886"/>
      <c r="G1110" s="2886"/>
      <c r="H1110" s="2905"/>
      <c r="I1110" s="2896"/>
      <c r="J1110" s="2896"/>
      <c r="K1110" s="2896"/>
      <c r="L1110" s="2887"/>
      <c r="M1110" s="2887"/>
    </row>
    <row r="1111" spans="1:13" ht="15">
      <c r="A1111" s="2883" t="s">
        <v>2239</v>
      </c>
      <c r="B1111" s="2884"/>
      <c r="C1111" s="2766">
        <v>60100</v>
      </c>
      <c r="D1111" s="2766">
        <v>7500</v>
      </c>
      <c r="E1111" s="2766">
        <v>67600</v>
      </c>
      <c r="F1111" s="2886"/>
      <c r="G1111" s="2886"/>
      <c r="H1111" s="2905"/>
      <c r="I1111" s="2896"/>
      <c r="J1111" s="2896"/>
      <c r="K1111" s="2896"/>
      <c r="L1111" s="2887"/>
      <c r="M1111" s="2887"/>
    </row>
    <row r="1112" spans="1:13" ht="15">
      <c r="A1112" s="2883" t="s">
        <v>627</v>
      </c>
      <c r="B1112" s="2884"/>
      <c r="C1112" s="2766">
        <v>9500</v>
      </c>
      <c r="D1112" s="2766">
        <v>1300</v>
      </c>
      <c r="E1112" s="2766">
        <v>10800</v>
      </c>
      <c r="F1112" s="2886"/>
      <c r="G1112" s="2886"/>
      <c r="H1112" s="2905"/>
      <c r="I1112" s="2896"/>
      <c r="J1112" s="2896"/>
      <c r="K1112" s="2896"/>
      <c r="L1112" s="2887"/>
      <c r="M1112" s="2887"/>
    </row>
    <row r="1113" spans="1:13" ht="15">
      <c r="A1113" s="2883" t="s">
        <v>628</v>
      </c>
      <c r="B1113" s="2884"/>
      <c r="C1113" s="2766">
        <v>12500</v>
      </c>
      <c r="D1113" s="2766">
        <v>3800</v>
      </c>
      <c r="E1113" s="2766">
        <v>16300</v>
      </c>
      <c r="F1113" s="2886"/>
      <c r="G1113" s="2886"/>
      <c r="H1113" s="2905"/>
      <c r="I1113" s="2896"/>
      <c r="J1113" s="2896"/>
      <c r="K1113" s="2896"/>
      <c r="L1113" s="2887"/>
      <c r="M1113" s="2887"/>
    </row>
    <row r="1114" spans="1:13" ht="15">
      <c r="A1114" s="2883" t="s">
        <v>629</v>
      </c>
      <c r="B1114" s="2884"/>
      <c r="C1114" s="2766">
        <v>112600</v>
      </c>
      <c r="D1114" s="2766">
        <v>1000</v>
      </c>
      <c r="E1114" s="2766">
        <v>113600</v>
      </c>
      <c r="F1114" s="2886"/>
      <c r="G1114" s="2886"/>
      <c r="H1114" s="2905"/>
      <c r="I1114" s="2896"/>
      <c r="J1114" s="2896"/>
      <c r="K1114" s="2896"/>
      <c r="L1114" s="2887"/>
      <c r="M1114" s="2887"/>
    </row>
    <row r="1115" spans="1:13" ht="15">
      <c r="A1115" s="2883" t="s">
        <v>630</v>
      </c>
      <c r="B1115" s="2884"/>
      <c r="C1115" s="2766">
        <v>18100</v>
      </c>
      <c r="D1115" s="2766">
        <v>2800</v>
      </c>
      <c r="E1115" s="2766">
        <v>20900</v>
      </c>
      <c r="F1115" s="2886"/>
      <c r="G1115" s="2886"/>
      <c r="H1115" s="2905"/>
      <c r="I1115" s="2896"/>
      <c r="J1115" s="2896"/>
      <c r="K1115" s="2896"/>
      <c r="L1115" s="2887"/>
      <c r="M1115" s="2887"/>
    </row>
    <row r="1116" spans="1:13" ht="15">
      <c r="A1116" s="2883" t="s">
        <v>631</v>
      </c>
      <c r="B1116" s="2884"/>
      <c r="C1116" s="2766">
        <v>44900</v>
      </c>
      <c r="D1116" s="2766">
        <v>6200</v>
      </c>
      <c r="E1116" s="2766">
        <v>51100</v>
      </c>
      <c r="F1116" s="2886"/>
      <c r="G1116" s="2886"/>
      <c r="H1116" s="2905"/>
      <c r="I1116" s="2896"/>
      <c r="J1116" s="2896"/>
      <c r="K1116" s="2896"/>
      <c r="L1116" s="2887"/>
      <c r="M1116" s="2887"/>
    </row>
    <row r="1117" spans="1:13" ht="15">
      <c r="A1117" s="2891" t="s">
        <v>2240</v>
      </c>
      <c r="B1117" s="1112"/>
      <c r="C1117" s="2766">
        <v>24800</v>
      </c>
      <c r="D1117" s="2766">
        <v>4400</v>
      </c>
      <c r="E1117" s="2766">
        <v>29200</v>
      </c>
      <c r="F1117" s="2886"/>
      <c r="G1117" s="2886"/>
      <c r="H1117" s="2905"/>
      <c r="I1117" s="2896"/>
      <c r="J1117" s="2896"/>
      <c r="K1117" s="2896"/>
      <c r="L1117" s="2887"/>
      <c r="M1117" s="2887"/>
    </row>
    <row r="1118" spans="1:13" ht="15">
      <c r="A1118" s="2883" t="s">
        <v>167</v>
      </c>
      <c r="B1118" s="2884"/>
      <c r="C1118" s="2766">
        <v>14200</v>
      </c>
      <c r="D1118" s="2766">
        <v>15700</v>
      </c>
      <c r="E1118" s="2766">
        <v>29800</v>
      </c>
      <c r="F1118" s="2886"/>
      <c r="G1118" s="2886"/>
      <c r="H1118" s="2905"/>
      <c r="I1118" s="2896"/>
      <c r="J1118" s="2896"/>
      <c r="K1118" s="2896"/>
      <c r="L1118" s="2887"/>
      <c r="M1118" s="2887"/>
    </row>
    <row r="1119" spans="1:13" ht="15">
      <c r="A1119" s="2883" t="s">
        <v>2241</v>
      </c>
      <c r="B1119" s="2884"/>
      <c r="C1119" s="2766">
        <v>11100</v>
      </c>
      <c r="D1119" s="2766">
        <v>11900</v>
      </c>
      <c r="E1119" s="2766">
        <v>22900</v>
      </c>
      <c r="F1119" s="2886"/>
      <c r="G1119" s="2886"/>
      <c r="H1119" s="2905"/>
      <c r="I1119" s="2896"/>
      <c r="J1119" s="2896"/>
      <c r="K1119" s="2896"/>
      <c r="L1119" s="2887"/>
      <c r="M1119" s="2887"/>
    </row>
    <row r="1120" spans="1:13" ht="15">
      <c r="A1120" s="2883" t="s">
        <v>2242</v>
      </c>
      <c r="B1120" s="2884"/>
      <c r="C1120" s="2766">
        <v>3900</v>
      </c>
      <c r="D1120" s="2766">
        <v>600</v>
      </c>
      <c r="E1120" s="2766">
        <v>4500</v>
      </c>
      <c r="F1120" s="2886"/>
      <c r="G1120" s="2886"/>
      <c r="H1120" s="2905"/>
      <c r="I1120" s="2896"/>
      <c r="J1120" s="2896"/>
      <c r="K1120" s="2896"/>
      <c r="L1120" s="2887"/>
      <c r="M1120" s="2887"/>
    </row>
    <row r="1121" spans="1:13" ht="15">
      <c r="A1121" s="2883" t="s">
        <v>2243</v>
      </c>
      <c r="B1121" s="2884"/>
      <c r="C1121" s="2766">
        <v>7600</v>
      </c>
      <c r="D1121" s="2766">
        <v>2800</v>
      </c>
      <c r="E1121" s="2766">
        <v>10400</v>
      </c>
      <c r="F1121" s="2886"/>
      <c r="G1121" s="2886"/>
      <c r="H1121" s="2905"/>
      <c r="I1121" s="2896"/>
      <c r="J1121" s="2896"/>
      <c r="K1121" s="2896"/>
      <c r="L1121" s="2887"/>
      <c r="M1121" s="2887"/>
    </row>
    <row r="1122" spans="1:13" ht="33" customHeight="1">
      <c r="A1122" s="2889" t="s">
        <v>2244</v>
      </c>
      <c r="B1122" s="2890"/>
      <c r="C1122" s="2766">
        <v>47400</v>
      </c>
      <c r="D1122" s="2766">
        <v>88300</v>
      </c>
      <c r="E1122" s="2766">
        <v>135700</v>
      </c>
      <c r="F1122" s="2886"/>
      <c r="G1122" s="2886"/>
      <c r="H1122" s="2905"/>
      <c r="I1122" s="2896"/>
      <c r="J1122" s="2896"/>
      <c r="K1122" s="2896"/>
      <c r="L1122" s="2887"/>
      <c r="M1122" s="2887"/>
    </row>
    <row r="1123" spans="1:13" ht="14.25" customHeight="1">
      <c r="A1123" s="2889" t="s">
        <v>2245</v>
      </c>
      <c r="B1123" s="2890"/>
      <c r="C1123" s="2766">
        <v>800</v>
      </c>
      <c r="D1123" s="2766">
        <v>300</v>
      </c>
      <c r="E1123" s="2766">
        <v>1100</v>
      </c>
      <c r="F1123" s="2886"/>
      <c r="G1123" s="2886"/>
      <c r="H1123" s="2905"/>
      <c r="I1123" s="2896"/>
      <c r="J1123" s="2896"/>
      <c r="K1123" s="2896"/>
      <c r="L1123" s="2887"/>
      <c r="M1123" s="2887"/>
    </row>
    <row r="1124" spans="1:13">
      <c r="A1124" s="2754" t="s">
        <v>2146</v>
      </c>
      <c r="B1124" s="2898"/>
      <c r="C1124" s="2868"/>
      <c r="D1124" s="2868"/>
      <c r="E1124" s="2785"/>
      <c r="F1124" s="2785"/>
      <c r="G1124" s="2785"/>
      <c r="H1124" s="2785"/>
      <c r="I1124" s="2785"/>
      <c r="J1124" s="2785"/>
      <c r="K1124" s="2785"/>
    </row>
    <row r="1125" spans="1:13" ht="15.75" customHeight="1">
      <c r="A1125" s="2802"/>
      <c r="B1125" s="2828"/>
      <c r="C1125" s="2828"/>
      <c r="D1125" s="2828"/>
      <c r="E1125" s="2829"/>
      <c r="F1125" s="2829"/>
      <c r="G1125" s="2829"/>
      <c r="H1125" s="2829"/>
      <c r="I1125" s="2829"/>
      <c r="J1125" s="2829"/>
      <c r="K1125" s="2829"/>
    </row>
    <row r="1126" spans="1:13">
      <c r="A1126" s="2836"/>
      <c r="B1126" s="2898"/>
      <c r="C1126" s="2868"/>
      <c r="D1126" s="2868"/>
      <c r="E1126" s="2785"/>
      <c r="F1126" s="2785"/>
      <c r="G1126" s="2785"/>
      <c r="H1126" s="2785"/>
      <c r="I1126" s="2785"/>
      <c r="J1126" s="2785"/>
      <c r="K1126" s="2785"/>
    </row>
    <row r="1127" spans="1:13" ht="15" customHeight="1">
      <c r="A1127" s="2830" t="s">
        <v>2251</v>
      </c>
      <c r="B1127" s="2830"/>
      <c r="C1127" s="2830"/>
      <c r="D1127" s="2830"/>
      <c r="E1127" s="2830"/>
      <c r="F1127" s="2831"/>
      <c r="G1127" s="2831"/>
      <c r="H1127" s="2831"/>
      <c r="I1127" s="2831"/>
      <c r="J1127" s="2831"/>
      <c r="K1127" s="2831"/>
    </row>
    <row r="1128" spans="1:13" ht="15" customHeight="1">
      <c r="A1128" s="2830"/>
      <c r="B1128" s="2830"/>
      <c r="C1128" s="2830"/>
      <c r="D1128" s="2830"/>
      <c r="E1128" s="2830"/>
      <c r="F1128" s="2831"/>
      <c r="G1128" s="2831"/>
      <c r="H1128" s="2831"/>
      <c r="I1128" s="2831"/>
      <c r="J1128" s="2831"/>
      <c r="K1128" s="2831"/>
    </row>
    <row r="1129" spans="1:13">
      <c r="A1129" s="2757" t="s">
        <v>233</v>
      </c>
      <c r="B1129" s="2865"/>
      <c r="C1129" s="2787" t="s">
        <v>961</v>
      </c>
      <c r="D1129" s="2787" t="s">
        <v>962</v>
      </c>
      <c r="E1129" s="2788" t="s">
        <v>234</v>
      </c>
      <c r="F1129" s="2788"/>
      <c r="G1129" s="2788"/>
      <c r="H1129" s="2788"/>
      <c r="I1129" s="2788"/>
      <c r="J1129" s="2788"/>
      <c r="K1129" s="2788"/>
    </row>
    <row r="1130" spans="1:13">
      <c r="A1130" s="1020" t="s">
        <v>2247</v>
      </c>
      <c r="B1130" s="1020"/>
      <c r="C1130" s="1020">
        <v>100.00893176134335</v>
      </c>
      <c r="D1130" s="1020">
        <v>100.05970149253729</v>
      </c>
      <c r="E1130" s="1020">
        <v>100.01554001554003</v>
      </c>
      <c r="F1130" s="1020"/>
      <c r="G1130" s="1020"/>
      <c r="H1130" s="1020"/>
      <c r="I1130" s="1020"/>
      <c r="J1130" s="1020"/>
      <c r="K1130" s="1020"/>
    </row>
    <row r="1131" spans="1:13" ht="14.25">
      <c r="A1131" s="2883" t="s">
        <v>623</v>
      </c>
      <c r="B1131" s="2884"/>
      <c r="C1131" s="2900">
        <v>7.2</v>
      </c>
      <c r="D1131" s="2900">
        <v>0.1</v>
      </c>
      <c r="E1131" s="2900">
        <v>6.3</v>
      </c>
      <c r="F1131" s="2811"/>
      <c r="G1131" s="2811"/>
      <c r="H1131" s="2811"/>
      <c r="I1131" s="2811"/>
      <c r="J1131" s="2811"/>
      <c r="K1131" s="2811"/>
    </row>
    <row r="1132" spans="1:13" ht="14.25">
      <c r="A1132" s="2883" t="s">
        <v>2234</v>
      </c>
      <c r="B1132" s="2884"/>
      <c r="C1132" s="2900">
        <v>4.3</v>
      </c>
      <c r="D1132" s="2900">
        <v>0.8</v>
      </c>
      <c r="E1132" s="2900">
        <v>3.9</v>
      </c>
      <c r="F1132" s="2811"/>
      <c r="G1132" s="2811"/>
      <c r="H1132" s="2811"/>
      <c r="I1132" s="2811"/>
      <c r="J1132" s="2811"/>
      <c r="K1132" s="2811"/>
    </row>
    <row r="1133" spans="1:13" ht="14.25">
      <c r="A1133" s="2883" t="s">
        <v>2235</v>
      </c>
      <c r="B1133" s="2884"/>
      <c r="C1133" s="2900">
        <v>5.8</v>
      </c>
      <c r="D1133" s="2900">
        <v>0.7</v>
      </c>
      <c r="E1133" s="2900">
        <v>5.0999999999999996</v>
      </c>
      <c r="F1133" s="2811"/>
      <c r="G1133" s="2811"/>
      <c r="H1133" s="2811"/>
      <c r="I1133" s="2811"/>
      <c r="J1133" s="2811"/>
      <c r="K1133" s="2811"/>
    </row>
    <row r="1134" spans="1:13" ht="14.25">
      <c r="A1134" s="2883" t="s">
        <v>2236</v>
      </c>
      <c r="B1134" s="2884"/>
      <c r="C1134" s="2900">
        <v>0.5</v>
      </c>
      <c r="D1134" s="2900">
        <v>0.1</v>
      </c>
      <c r="E1134" s="2900">
        <v>0.4</v>
      </c>
      <c r="F1134" s="2811"/>
      <c r="G1134" s="2811"/>
      <c r="H1134" s="2811"/>
      <c r="I1134" s="2811"/>
      <c r="J1134" s="2811"/>
      <c r="K1134" s="2811"/>
    </row>
    <row r="1135" spans="1:13" ht="14.25">
      <c r="A1135" s="2883" t="s">
        <v>2237</v>
      </c>
      <c r="B1135" s="2884"/>
      <c r="C1135" s="2900">
        <v>0.3</v>
      </c>
      <c r="D1135" s="2900">
        <v>0</v>
      </c>
      <c r="E1135" s="2900">
        <v>0.3</v>
      </c>
      <c r="F1135" s="2811"/>
      <c r="G1135" s="2811"/>
      <c r="H1135" s="2811"/>
      <c r="I1135" s="2811"/>
      <c r="J1135" s="2811"/>
      <c r="K1135" s="2811"/>
    </row>
    <row r="1136" spans="1:13" ht="14.25">
      <c r="A1136" s="2883" t="s">
        <v>2238</v>
      </c>
      <c r="B1136" s="2884"/>
      <c r="C1136" s="2900">
        <v>38.799999999999997</v>
      </c>
      <c r="D1136" s="2900">
        <v>3.8</v>
      </c>
      <c r="E1136" s="2900">
        <v>34.200000000000003</v>
      </c>
      <c r="F1136" s="2811"/>
      <c r="G1136" s="2811"/>
      <c r="H1136" s="2811"/>
      <c r="I1136" s="2811"/>
      <c r="J1136" s="2811"/>
      <c r="K1136" s="2811"/>
    </row>
    <row r="1137" spans="1:11" s="2903" customFormat="1" ht="31.5" customHeight="1">
      <c r="A1137" s="2889" t="s">
        <v>625</v>
      </c>
      <c r="B1137" s="2890"/>
      <c r="C1137" s="2900">
        <v>6.7</v>
      </c>
      <c r="D1137" s="2900">
        <v>5.2</v>
      </c>
      <c r="E1137" s="2900">
        <v>6.5</v>
      </c>
      <c r="F1137" s="2907"/>
      <c r="G1137" s="2907"/>
      <c r="H1137" s="2907"/>
      <c r="I1137" s="2907"/>
      <c r="J1137" s="2907"/>
      <c r="K1137" s="2907"/>
    </row>
    <row r="1138" spans="1:11" ht="14.25">
      <c r="A1138" s="2883" t="s">
        <v>626</v>
      </c>
      <c r="B1138" s="2884"/>
      <c r="C1138" s="2900">
        <v>3.7</v>
      </c>
      <c r="D1138" s="2900">
        <v>1.8</v>
      </c>
      <c r="E1138" s="2900">
        <v>3.4</v>
      </c>
      <c r="F1138" s="2811"/>
      <c r="G1138" s="2811"/>
      <c r="H1138" s="2811"/>
      <c r="I1138" s="2811"/>
      <c r="J1138" s="2811"/>
      <c r="K1138" s="2811"/>
    </row>
    <row r="1139" spans="1:11" ht="14.25">
      <c r="A1139" s="2883" t="s">
        <v>2239</v>
      </c>
      <c r="B1139" s="2884"/>
      <c r="C1139" s="2900">
        <v>5.4</v>
      </c>
      <c r="D1139" s="2900">
        <v>4.5</v>
      </c>
      <c r="E1139" s="2900">
        <v>5.2</v>
      </c>
      <c r="F1139" s="2811"/>
      <c r="G1139" s="2811"/>
      <c r="H1139" s="2811"/>
      <c r="I1139" s="2811"/>
      <c r="J1139" s="2811"/>
      <c r="K1139" s="2811"/>
    </row>
    <row r="1140" spans="1:11" ht="14.25">
      <c r="A1140" s="2883" t="s">
        <v>627</v>
      </c>
      <c r="B1140" s="2884"/>
      <c r="C1140" s="2900">
        <v>0.8</v>
      </c>
      <c r="D1140" s="2900">
        <v>0.8</v>
      </c>
      <c r="E1140" s="2900">
        <v>0.8</v>
      </c>
      <c r="F1140" s="2811"/>
      <c r="G1140" s="2811"/>
      <c r="H1140" s="2811"/>
      <c r="I1140" s="2811"/>
      <c r="J1140" s="2811"/>
      <c r="K1140" s="2811"/>
    </row>
    <row r="1141" spans="1:11" ht="14.25">
      <c r="A1141" s="2883" t="s">
        <v>628</v>
      </c>
      <c r="B1141" s="2884"/>
      <c r="C1141" s="2900">
        <v>1.1000000000000001</v>
      </c>
      <c r="D1141" s="2900">
        <v>2.2999999999999998</v>
      </c>
      <c r="E1141" s="2900">
        <v>1.3</v>
      </c>
      <c r="F1141" s="2811"/>
      <c r="G1141" s="2811"/>
      <c r="H1141" s="2811"/>
      <c r="I1141" s="2811"/>
      <c r="J1141" s="2811"/>
      <c r="K1141" s="2811"/>
    </row>
    <row r="1142" spans="1:11" ht="14.25">
      <c r="A1142" s="2883" t="s">
        <v>629</v>
      </c>
      <c r="B1142" s="2884"/>
      <c r="C1142" s="2900">
        <v>10.1</v>
      </c>
      <c r="D1142" s="2900">
        <v>0.6</v>
      </c>
      <c r="E1142" s="2900">
        <v>8.8000000000000007</v>
      </c>
      <c r="F1142" s="2811"/>
      <c r="G1142" s="2811"/>
      <c r="H1142" s="2811"/>
      <c r="I1142" s="2811"/>
      <c r="J1142" s="2811"/>
      <c r="K1142" s="2811"/>
    </row>
    <row r="1143" spans="1:11" ht="14.25">
      <c r="A1143" s="2883" t="s">
        <v>630</v>
      </c>
      <c r="B1143" s="2884"/>
      <c r="C1143" s="2900">
        <v>1.6</v>
      </c>
      <c r="D1143" s="2900">
        <v>1.7</v>
      </c>
      <c r="E1143" s="2900">
        <v>1.6</v>
      </c>
      <c r="F1143" s="2811"/>
      <c r="G1143" s="2811"/>
      <c r="H1143" s="2811"/>
      <c r="I1143" s="2811"/>
      <c r="J1143" s="2811"/>
      <c r="K1143" s="2811"/>
    </row>
    <row r="1144" spans="1:11" ht="14.25">
      <c r="A1144" s="2883" t="s">
        <v>631</v>
      </c>
      <c r="B1144" s="2884"/>
      <c r="C1144" s="2900">
        <v>4</v>
      </c>
      <c r="D1144" s="2900">
        <v>3.7</v>
      </c>
      <c r="E1144" s="2900">
        <v>4</v>
      </c>
      <c r="F1144" s="2811"/>
      <c r="G1144" s="2811"/>
      <c r="H1144" s="2811"/>
      <c r="I1144" s="2811"/>
      <c r="J1144" s="2811"/>
      <c r="K1144" s="2811"/>
    </row>
    <row r="1145" spans="1:11" ht="14.25">
      <c r="A1145" s="2891" t="s">
        <v>2240</v>
      </c>
      <c r="B1145" s="1112"/>
      <c r="C1145" s="2900">
        <v>2.2000000000000002</v>
      </c>
      <c r="D1145" s="2900">
        <v>2.7</v>
      </c>
      <c r="E1145" s="2900">
        <v>2.2999999999999998</v>
      </c>
      <c r="F1145" s="2811"/>
      <c r="G1145" s="2811"/>
      <c r="H1145" s="2811"/>
      <c r="I1145" s="2811"/>
      <c r="J1145" s="2811"/>
      <c r="K1145" s="2811"/>
    </row>
    <row r="1146" spans="1:11" ht="14.25">
      <c r="A1146" s="2883" t="s">
        <v>167</v>
      </c>
      <c r="B1146" s="2884"/>
      <c r="C1146" s="2900">
        <v>1.3</v>
      </c>
      <c r="D1146" s="2900">
        <v>9.4</v>
      </c>
      <c r="E1146" s="2900">
        <v>2.2999999999999998</v>
      </c>
      <c r="F1146" s="2811"/>
      <c r="G1146" s="2811"/>
      <c r="H1146" s="2811"/>
      <c r="I1146" s="2811"/>
      <c r="J1146" s="2811"/>
      <c r="K1146" s="2811"/>
    </row>
    <row r="1147" spans="1:11" ht="14.25">
      <c r="A1147" s="2883" t="s">
        <v>2241</v>
      </c>
      <c r="B1147" s="2884"/>
      <c r="C1147" s="2900">
        <v>1</v>
      </c>
      <c r="D1147" s="2900">
        <v>7.1</v>
      </c>
      <c r="E1147" s="2900">
        <v>1.8</v>
      </c>
      <c r="F1147" s="2811"/>
      <c r="G1147" s="2811"/>
      <c r="H1147" s="2811"/>
      <c r="I1147" s="2811"/>
      <c r="J1147" s="2811"/>
      <c r="K1147" s="2811"/>
    </row>
    <row r="1148" spans="1:11" ht="14.25">
      <c r="A1148" s="2883" t="s">
        <v>2242</v>
      </c>
      <c r="B1148" s="2884"/>
      <c r="C1148" s="2900">
        <v>0.4</v>
      </c>
      <c r="D1148" s="2900">
        <v>0.3</v>
      </c>
      <c r="E1148" s="2900">
        <v>0.4</v>
      </c>
      <c r="F1148" s="2811"/>
      <c r="G1148" s="2811"/>
      <c r="H1148" s="2811"/>
      <c r="I1148" s="2811"/>
      <c r="J1148" s="2811"/>
      <c r="K1148" s="2811"/>
    </row>
    <row r="1149" spans="1:11" ht="14.25">
      <c r="A1149" s="2883" t="s">
        <v>2243</v>
      </c>
      <c r="B1149" s="2884"/>
      <c r="C1149" s="2900">
        <v>0.7</v>
      </c>
      <c r="D1149" s="2900">
        <v>1.6</v>
      </c>
      <c r="E1149" s="2900">
        <v>0.8</v>
      </c>
      <c r="F1149" s="2811"/>
      <c r="G1149" s="2811"/>
      <c r="H1149" s="2811"/>
      <c r="I1149" s="2811"/>
      <c r="J1149" s="2811"/>
      <c r="K1149" s="2811"/>
    </row>
    <row r="1150" spans="1:11" ht="31.5" customHeight="1">
      <c r="A1150" s="2889" t="s">
        <v>2244</v>
      </c>
      <c r="B1150" s="2890"/>
      <c r="C1150" s="2900">
        <v>4.2</v>
      </c>
      <c r="D1150" s="2900">
        <v>52.7</v>
      </c>
      <c r="E1150" s="2900">
        <v>10.5</v>
      </c>
      <c r="F1150" s="2811"/>
      <c r="G1150" s="2811"/>
      <c r="H1150" s="2811"/>
      <c r="I1150" s="2811"/>
      <c r="J1150" s="2811"/>
      <c r="K1150" s="2811"/>
    </row>
    <row r="1151" spans="1:11" ht="14.25" customHeight="1">
      <c r="A1151" s="2889" t="s">
        <v>2245</v>
      </c>
      <c r="B1151" s="2890"/>
      <c r="C1151" s="2900">
        <v>0.1</v>
      </c>
      <c r="D1151" s="2900">
        <v>0.2</v>
      </c>
      <c r="E1151" s="2900">
        <v>0.1</v>
      </c>
      <c r="F1151" s="2812"/>
      <c r="G1151" s="2812"/>
      <c r="H1151" s="2812"/>
      <c r="I1151" s="2812"/>
      <c r="J1151" s="2812"/>
      <c r="K1151" s="2812"/>
    </row>
    <row r="1152" spans="1:11">
      <c r="A1152" s="2754" t="s">
        <v>2146</v>
      </c>
      <c r="B1152" s="2898"/>
      <c r="C1152" s="2868"/>
      <c r="D1152" s="2868"/>
      <c r="E1152" s="2785"/>
      <c r="F1152" s="2785"/>
      <c r="G1152" s="2785"/>
      <c r="H1152" s="2785"/>
      <c r="I1152" s="2785"/>
      <c r="J1152" s="2785"/>
      <c r="K1152" s="2785"/>
    </row>
    <row r="1153" spans="1:11">
      <c r="A1153" s="2802"/>
      <c r="C1153" s="2868"/>
      <c r="D1153" s="2868"/>
      <c r="E1153" s="2785"/>
      <c r="F1153" s="2785"/>
      <c r="G1153" s="2785"/>
      <c r="H1153" s="2785"/>
      <c r="I1153" s="2785"/>
      <c r="J1153" s="2785"/>
      <c r="K1153" s="2785"/>
    </row>
  </sheetData>
  <protectedRanges>
    <protectedRange sqref="O7" name="All"/>
    <protectedRange sqref="B34:K39" name="all_1_1"/>
    <protectedRange sqref="C1020:E1040" name="all_1_5"/>
    <protectedRange sqref="C1075:E1095 C1131:E1151" name="all_2_3"/>
    <protectedRange sqref="C48:K53 B53 B48:B49" name="all_1_2"/>
    <protectedRange sqref="C62:K67 B67 B62:B63" name="all_1_6"/>
    <protectedRange sqref="D5" name="All_3_1"/>
  </protectedRanges>
  <mergeCells count="175">
    <mergeCell ref="A1151:B1151"/>
    <mergeCell ref="A1144:B1144"/>
    <mergeCell ref="A1146:B1146"/>
    <mergeCell ref="A1147:B1147"/>
    <mergeCell ref="A1148:B1148"/>
    <mergeCell ref="A1149:B1149"/>
    <mergeCell ref="A1150:B1150"/>
    <mergeCell ref="A1138:B1138"/>
    <mergeCell ref="A1139:B1139"/>
    <mergeCell ref="A1140:B1140"/>
    <mergeCell ref="A1141:B1141"/>
    <mergeCell ref="A1142:B1142"/>
    <mergeCell ref="A1143:B1143"/>
    <mergeCell ref="A1132:B1132"/>
    <mergeCell ref="A1133:B1133"/>
    <mergeCell ref="A1134:B1134"/>
    <mergeCell ref="A1135:B1135"/>
    <mergeCell ref="A1136:B1136"/>
    <mergeCell ref="A1137:B1137"/>
    <mergeCell ref="A1120:B1120"/>
    <mergeCell ref="A1121:B1121"/>
    <mergeCell ref="A1122:B1122"/>
    <mergeCell ref="A1123:B1123"/>
    <mergeCell ref="A1127:E1128"/>
    <mergeCell ref="A1131:B1131"/>
    <mergeCell ref="A1113:B1113"/>
    <mergeCell ref="A1114:B1114"/>
    <mergeCell ref="A1115:B1115"/>
    <mergeCell ref="A1116:B1116"/>
    <mergeCell ref="A1118:B1118"/>
    <mergeCell ref="A1119:B1119"/>
    <mergeCell ref="A1107:B1107"/>
    <mergeCell ref="A1108:B1108"/>
    <mergeCell ref="A1109:B1109"/>
    <mergeCell ref="A1110:B1110"/>
    <mergeCell ref="A1111:B1111"/>
    <mergeCell ref="A1112:B1112"/>
    <mergeCell ref="A1095:B1095"/>
    <mergeCell ref="A1099:E1100"/>
    <mergeCell ref="A1103:B1103"/>
    <mergeCell ref="A1104:B1104"/>
    <mergeCell ref="A1105:B1105"/>
    <mergeCell ref="A1106:B1106"/>
    <mergeCell ref="A1088:B1088"/>
    <mergeCell ref="A1090:B1090"/>
    <mergeCell ref="A1091:B1091"/>
    <mergeCell ref="A1092:B1092"/>
    <mergeCell ref="A1093:B1093"/>
    <mergeCell ref="A1094:B1094"/>
    <mergeCell ref="A1082:B1082"/>
    <mergeCell ref="A1083:B1083"/>
    <mergeCell ref="A1084:B1084"/>
    <mergeCell ref="A1085:B1085"/>
    <mergeCell ref="A1086:B1086"/>
    <mergeCell ref="A1087:B1087"/>
    <mergeCell ref="A1076:B1076"/>
    <mergeCell ref="A1077:B1077"/>
    <mergeCell ref="A1078:B1078"/>
    <mergeCell ref="A1079:B1079"/>
    <mergeCell ref="A1080:B1080"/>
    <mergeCell ref="A1081:B1081"/>
    <mergeCell ref="A1065:B1065"/>
    <mergeCell ref="A1066:B1066"/>
    <mergeCell ref="A1067:B1067"/>
    <mergeCell ref="A1068:B1068"/>
    <mergeCell ref="A1072:E1072"/>
    <mergeCell ref="A1075:B1075"/>
    <mergeCell ref="A1058:B1058"/>
    <mergeCell ref="A1059:B1059"/>
    <mergeCell ref="A1060:B1060"/>
    <mergeCell ref="A1061:B1061"/>
    <mergeCell ref="A1063:B1063"/>
    <mergeCell ref="A1064:B1064"/>
    <mergeCell ref="A1052:B1052"/>
    <mergeCell ref="A1053:B1053"/>
    <mergeCell ref="A1054:B1054"/>
    <mergeCell ref="A1055:B1055"/>
    <mergeCell ref="A1056:B1056"/>
    <mergeCell ref="A1057:B1057"/>
    <mergeCell ref="A1040:B1040"/>
    <mergeCell ref="A1044:E1045"/>
    <mergeCell ref="A1048:B1048"/>
    <mergeCell ref="A1049:B1049"/>
    <mergeCell ref="A1050:B1050"/>
    <mergeCell ref="A1051:B1051"/>
    <mergeCell ref="A1033:B1033"/>
    <mergeCell ref="A1035:B1035"/>
    <mergeCell ref="A1036:B1036"/>
    <mergeCell ref="A1037:B1037"/>
    <mergeCell ref="A1038:B1038"/>
    <mergeCell ref="A1039:B1039"/>
    <mergeCell ref="A1027:B1027"/>
    <mergeCell ref="A1028:B1028"/>
    <mergeCell ref="A1029:B1029"/>
    <mergeCell ref="A1030:B1030"/>
    <mergeCell ref="A1031:B1031"/>
    <mergeCell ref="A1032:B1032"/>
    <mergeCell ref="A1021:B1021"/>
    <mergeCell ref="A1022:B1022"/>
    <mergeCell ref="A1023:B1023"/>
    <mergeCell ref="A1024:B1024"/>
    <mergeCell ref="A1025:B1025"/>
    <mergeCell ref="A1026:B1026"/>
    <mergeCell ref="A1009:B1009"/>
    <mergeCell ref="A1010:B1010"/>
    <mergeCell ref="A1011:B1011"/>
    <mergeCell ref="A1012:B1012"/>
    <mergeCell ref="A1016:E1017"/>
    <mergeCell ref="A1020:B1020"/>
    <mergeCell ref="A1002:B1002"/>
    <mergeCell ref="A1003:B1003"/>
    <mergeCell ref="A1004:B1004"/>
    <mergeCell ref="A1005:B1005"/>
    <mergeCell ref="A1007:B1007"/>
    <mergeCell ref="A1008:B1008"/>
    <mergeCell ref="A996:B996"/>
    <mergeCell ref="A997:B997"/>
    <mergeCell ref="A998:B998"/>
    <mergeCell ref="A999:B999"/>
    <mergeCell ref="A1000:B1000"/>
    <mergeCell ref="A1001:B1001"/>
    <mergeCell ref="A987:E987"/>
    <mergeCell ref="A989:E989"/>
    <mergeCell ref="A992:B992"/>
    <mergeCell ref="A993:B993"/>
    <mergeCell ref="A994:B994"/>
    <mergeCell ref="A995:B995"/>
    <mergeCell ref="A898:E899"/>
    <mergeCell ref="A916:E917"/>
    <mergeCell ref="A933:E934"/>
    <mergeCell ref="A951:E952"/>
    <mergeCell ref="A968:E969"/>
    <mergeCell ref="A986:B986"/>
    <mergeCell ref="A714:E715"/>
    <mergeCell ref="A728:D729"/>
    <mergeCell ref="A767:D768"/>
    <mergeCell ref="A806:D807"/>
    <mergeCell ref="A845:D845"/>
    <mergeCell ref="A882:E882"/>
    <mergeCell ref="A648:B648"/>
    <mergeCell ref="A659:E660"/>
    <mergeCell ref="A663:B663"/>
    <mergeCell ref="A675:E676"/>
    <mergeCell ref="A680:B680"/>
    <mergeCell ref="A693:E693"/>
    <mergeCell ref="A598:B598"/>
    <mergeCell ref="A610:E611"/>
    <mergeCell ref="A615:B615"/>
    <mergeCell ref="A627:E628"/>
    <mergeCell ref="A631:B631"/>
    <mergeCell ref="A643:E644"/>
    <mergeCell ref="A488:D489"/>
    <mergeCell ref="A530:E530"/>
    <mergeCell ref="A531:D532"/>
    <mergeCell ref="A573:E573"/>
    <mergeCell ref="A575:E575"/>
    <mergeCell ref="A595:E595"/>
    <mergeCell ref="A279:D280"/>
    <mergeCell ref="A320:D321"/>
    <mergeCell ref="A361:D362"/>
    <mergeCell ref="A402:D403"/>
    <mergeCell ref="A445:D446"/>
    <mergeCell ref="A487:E487"/>
    <mergeCell ref="A70:D71"/>
    <mergeCell ref="L105:L109"/>
    <mergeCell ref="A112:D113"/>
    <mergeCell ref="A154:D155"/>
    <mergeCell ref="A196:D197"/>
    <mergeCell ref="A237:D238"/>
    <mergeCell ref="A2:E2"/>
    <mergeCell ref="E4:E6"/>
    <mergeCell ref="A9:E9"/>
    <mergeCell ref="A29:E29"/>
    <mergeCell ref="A42:E42"/>
    <mergeCell ref="A56:E56"/>
  </mergeCells>
  <pageMargins left="0.7" right="0.7" top="0.75" bottom="0.56999999999999995" header="0.3" footer="0.3"/>
  <pageSetup paperSize="9" scale="79" orientation="portrait" r:id="rId1"/>
  <headerFooter>
    <oddFooter>&amp;C&amp;P</oddFooter>
  </headerFooter>
  <rowBreaks count="4" manualBreakCount="4">
    <brk id="573" max="16383" man="1"/>
    <brk id="691" max="16383" man="1"/>
    <brk id="844" max="16383" man="1"/>
    <brk id="101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P485"/>
  <sheetViews>
    <sheetView rightToLeft="1" view="pageBreakPreview" topLeftCell="A166" zoomScale="90" zoomScaleSheetLayoutView="90" workbookViewId="0">
      <selection activeCell="A185" sqref="A185"/>
    </sheetView>
  </sheetViews>
  <sheetFormatPr defaultRowHeight="14.25"/>
  <cols>
    <col min="1" max="1" width="45.7109375" style="137" customWidth="1"/>
    <col min="2" max="5" width="11.7109375" style="577" customWidth="1"/>
    <col min="6" max="6" width="22" style="156" bestFit="1" customWidth="1"/>
    <col min="7" max="7" width="13.28515625" style="156" bestFit="1" customWidth="1"/>
    <col min="8" max="8" width="13.7109375" style="156" bestFit="1" customWidth="1"/>
    <col min="9" max="9" width="14.42578125" style="156" bestFit="1" customWidth="1"/>
    <col min="10" max="12" width="9.140625" style="156"/>
    <col min="13" max="16384" width="9.140625" style="40"/>
  </cols>
  <sheetData>
    <row r="1" spans="1:12" ht="24.95" customHeight="1">
      <c r="A1" s="44" t="s">
        <v>474</v>
      </c>
    </row>
    <row r="2" spans="1:12" s="328" customFormat="1" ht="320.10000000000002" customHeight="1">
      <c r="A2" s="2560" t="s">
        <v>836</v>
      </c>
      <c r="B2" s="2560"/>
      <c r="C2" s="2560"/>
      <c r="D2" s="2560"/>
      <c r="E2" s="2560"/>
      <c r="F2" s="482"/>
      <c r="G2" s="482"/>
      <c r="H2" s="482"/>
      <c r="I2" s="482"/>
      <c r="J2" s="482"/>
      <c r="K2" s="482"/>
      <c r="L2" s="482"/>
    </row>
    <row r="3" spans="1:12" ht="15" customHeight="1"/>
    <row r="4" spans="1:12" ht="20.100000000000001" customHeight="1">
      <c r="A4" s="2555" t="s">
        <v>837</v>
      </c>
      <c r="B4" s="2555"/>
      <c r="C4" s="2555"/>
      <c r="D4" s="2555"/>
      <c r="E4" s="2555"/>
    </row>
    <row r="5" spans="1:12" s="41" customFormat="1" ht="15" customHeight="1" thickBot="1">
      <c r="A5" s="611" t="s">
        <v>370</v>
      </c>
      <c r="B5" s="612"/>
      <c r="C5" s="612"/>
      <c r="D5" s="612"/>
      <c r="E5" s="30"/>
      <c r="F5" s="361"/>
      <c r="G5" s="361"/>
      <c r="H5" s="361"/>
      <c r="I5" s="361"/>
      <c r="J5" s="361"/>
      <c r="K5" s="361"/>
      <c r="L5" s="361"/>
    </row>
    <row r="6" spans="1:12" s="135" customFormat="1" ht="20.100000000000001" customHeight="1" thickBot="1">
      <c r="A6" s="596" t="s">
        <v>232</v>
      </c>
      <c r="B6" s="596">
        <v>2005</v>
      </c>
      <c r="C6" s="596">
        <v>2009</v>
      </c>
      <c r="D6" s="596">
        <v>2010</v>
      </c>
      <c r="E6" s="597">
        <v>2011</v>
      </c>
      <c r="F6" s="278"/>
      <c r="G6" s="278"/>
      <c r="H6" s="278"/>
      <c r="I6" s="278"/>
      <c r="J6" s="278"/>
      <c r="K6" s="278"/>
      <c r="L6" s="278"/>
    </row>
    <row r="7" spans="1:12" s="135" customFormat="1" ht="20.100000000000001" customHeight="1">
      <c r="A7" s="598" t="s">
        <v>565</v>
      </c>
      <c r="B7" s="330">
        <v>226339.533742</v>
      </c>
      <c r="C7" s="330">
        <v>308699.374052</v>
      </c>
      <c r="D7" s="740" t="s">
        <v>916</v>
      </c>
      <c r="E7" s="740" t="s">
        <v>917</v>
      </c>
      <c r="F7" s="483"/>
      <c r="G7" s="483"/>
      <c r="H7" s="484"/>
      <c r="I7" s="484"/>
      <c r="J7" s="278"/>
      <c r="K7" s="278"/>
      <c r="L7" s="278"/>
    </row>
    <row r="8" spans="1:12" s="135" customFormat="1" ht="20.100000000000001" customHeight="1">
      <c r="A8" s="598" t="s">
        <v>235</v>
      </c>
      <c r="B8" s="330">
        <v>191125.24184999999</v>
      </c>
      <c r="C8" s="330">
        <v>214827.20634300003</v>
      </c>
      <c r="D8" s="740" t="s">
        <v>918</v>
      </c>
      <c r="E8" s="740" t="s">
        <v>919</v>
      </c>
      <c r="F8" s="483"/>
      <c r="G8" s="483"/>
      <c r="H8" s="483"/>
      <c r="I8" s="483"/>
      <c r="J8" s="278"/>
      <c r="K8" s="278"/>
      <c r="L8" s="278"/>
    </row>
    <row r="9" spans="1:12" s="135" customFormat="1" ht="20.100000000000001" customHeight="1">
      <c r="A9" s="610" t="s">
        <v>94</v>
      </c>
      <c r="B9" s="338">
        <v>184711.7</v>
      </c>
      <c r="C9" s="338">
        <v>196632.2</v>
      </c>
      <c r="D9" s="726" t="s">
        <v>920</v>
      </c>
      <c r="E9" s="726" t="s">
        <v>921</v>
      </c>
      <c r="F9" s="483"/>
      <c r="G9" s="483"/>
      <c r="H9" s="483"/>
      <c r="I9" s="484"/>
      <c r="J9" s="278"/>
      <c r="K9" s="278"/>
      <c r="L9" s="278"/>
    </row>
    <row r="10" spans="1:12" s="135" customFormat="1" ht="20.100000000000001" customHeight="1">
      <c r="A10" s="610" t="s">
        <v>82</v>
      </c>
      <c r="B10" s="338">
        <v>3186.4</v>
      </c>
      <c r="C10" s="338">
        <v>9500.8363050000007</v>
      </c>
      <c r="D10" s="338">
        <v>11610.8</v>
      </c>
      <c r="E10" s="338">
        <v>11478</v>
      </c>
      <c r="F10" s="485"/>
      <c r="G10" s="485"/>
      <c r="H10" s="485"/>
      <c r="I10" s="485"/>
      <c r="J10" s="278"/>
      <c r="K10" s="278"/>
      <c r="L10" s="278"/>
    </row>
    <row r="11" spans="1:12" s="135" customFormat="1" ht="20.100000000000001" customHeight="1">
      <c r="A11" s="610" t="s">
        <v>83</v>
      </c>
      <c r="B11" s="338">
        <v>3227.14185</v>
      </c>
      <c r="C11" s="338">
        <v>8694.1700380000002</v>
      </c>
      <c r="D11" s="338">
        <v>10985.9</v>
      </c>
      <c r="E11" s="338">
        <v>11567</v>
      </c>
      <c r="F11" s="483"/>
      <c r="G11" s="483"/>
      <c r="H11" s="484"/>
      <c r="I11" s="484"/>
      <c r="J11" s="278"/>
      <c r="K11" s="278"/>
      <c r="L11" s="278"/>
    </row>
    <row r="12" spans="1:12" s="135" customFormat="1" ht="20.100000000000001" customHeight="1">
      <c r="A12" s="598" t="s">
        <v>84</v>
      </c>
      <c r="B12" s="330">
        <v>35214.291892000001</v>
      </c>
      <c r="C12" s="330">
        <v>93872.167709000001</v>
      </c>
      <c r="D12" s="330">
        <v>86573.7</v>
      </c>
      <c r="E12" s="330">
        <v>116374</v>
      </c>
      <c r="F12" s="483"/>
      <c r="G12" s="483"/>
      <c r="H12" s="484"/>
      <c r="I12" s="484"/>
      <c r="J12" s="278"/>
      <c r="K12" s="278"/>
      <c r="L12" s="278"/>
    </row>
    <row r="13" spans="1:12" s="135" customFormat="1" ht="20.100000000000001" customHeight="1" thickBot="1">
      <c r="A13" s="596" t="s">
        <v>85</v>
      </c>
      <c r="B13" s="440">
        <v>155910.94995799998</v>
      </c>
      <c r="C13" s="440">
        <v>120955</v>
      </c>
      <c r="D13" s="739" t="s">
        <v>914</v>
      </c>
      <c r="E13" s="739" t="s">
        <v>915</v>
      </c>
      <c r="F13" s="483"/>
      <c r="G13" s="483"/>
      <c r="H13" s="483"/>
      <c r="I13" s="483"/>
      <c r="J13" s="483"/>
      <c r="K13" s="278"/>
      <c r="L13" s="278"/>
    </row>
    <row r="14" spans="1:12" s="41" customFormat="1" ht="15" customHeight="1">
      <c r="A14" s="30" t="s">
        <v>231</v>
      </c>
      <c r="B14" s="30"/>
      <c r="C14" s="30"/>
      <c r="D14" s="738"/>
      <c r="E14" s="30"/>
      <c r="F14" s="486"/>
      <c r="G14" s="486"/>
      <c r="H14" s="486"/>
      <c r="I14" s="486"/>
      <c r="J14" s="486"/>
      <c r="K14" s="361"/>
      <c r="L14" s="361"/>
    </row>
    <row r="15" spans="1:12" s="41" customFormat="1" ht="15" customHeight="1">
      <c r="A15" s="30" t="s">
        <v>567</v>
      </c>
      <c r="B15" s="30"/>
      <c r="C15" s="30"/>
      <c r="D15" s="30"/>
      <c r="E15" s="30"/>
      <c r="F15" s="361"/>
      <c r="G15" s="486"/>
      <c r="H15" s="486"/>
      <c r="I15" s="486"/>
      <c r="J15" s="486"/>
      <c r="K15" s="361"/>
      <c r="L15" s="361"/>
    </row>
    <row r="16" spans="1:12" s="41" customFormat="1" ht="15" customHeight="1">
      <c r="A16" s="30"/>
      <c r="B16" s="30"/>
      <c r="C16" s="30"/>
      <c r="D16" s="30"/>
      <c r="E16" s="30"/>
      <c r="F16" s="361"/>
      <c r="G16" s="486"/>
      <c r="H16" s="486"/>
      <c r="I16" s="486"/>
      <c r="J16" s="486"/>
      <c r="K16" s="361"/>
      <c r="L16" s="361"/>
    </row>
    <row r="17" spans="1:12" ht="20.100000000000001" customHeight="1">
      <c r="A17" s="2555" t="s">
        <v>838</v>
      </c>
      <c r="B17" s="2555"/>
      <c r="C17" s="2555"/>
      <c r="D17" s="2555"/>
      <c r="E17" s="2555"/>
      <c r="G17" s="487"/>
      <c r="H17" s="487"/>
      <c r="I17" s="487"/>
      <c r="J17" s="487"/>
    </row>
    <row r="18" spans="1:12" s="41" customFormat="1" ht="15" customHeight="1" thickBot="1">
      <c r="A18" s="611" t="s">
        <v>260</v>
      </c>
      <c r="B18" s="612"/>
      <c r="C18" s="612"/>
      <c r="D18" s="612"/>
      <c r="E18" s="30"/>
      <c r="F18" s="361"/>
      <c r="G18" s="486"/>
      <c r="H18" s="361"/>
      <c r="I18" s="361"/>
      <c r="J18" s="361"/>
      <c r="K18" s="361"/>
      <c r="L18" s="361"/>
    </row>
    <row r="19" spans="1:12" s="135" customFormat="1" ht="20.100000000000001" customHeight="1" thickBot="1">
      <c r="A19" s="596" t="s">
        <v>232</v>
      </c>
      <c r="B19" s="596">
        <v>2005</v>
      </c>
      <c r="C19" s="596">
        <v>2009</v>
      </c>
      <c r="D19" s="596">
        <v>2010</v>
      </c>
      <c r="E19" s="597">
        <v>2011</v>
      </c>
      <c r="F19" s="278"/>
      <c r="G19" s="278"/>
      <c r="H19" s="278"/>
      <c r="I19" s="278"/>
      <c r="J19" s="278"/>
      <c r="K19" s="278"/>
      <c r="L19" s="278"/>
    </row>
    <row r="20" spans="1:12" s="135" customFormat="1" ht="20.100000000000001" customHeight="1">
      <c r="A20" s="598" t="s">
        <v>565</v>
      </c>
      <c r="B20" s="345">
        <v>100</v>
      </c>
      <c r="C20" s="345">
        <v>100</v>
      </c>
      <c r="D20" s="345">
        <v>100</v>
      </c>
      <c r="E20" s="345">
        <v>100</v>
      </c>
      <c r="F20" s="279"/>
      <c r="G20" s="279"/>
      <c r="H20" s="279"/>
      <c r="I20" s="279"/>
      <c r="J20" s="278"/>
      <c r="K20" s="278"/>
      <c r="L20" s="278"/>
    </row>
    <row r="21" spans="1:12" s="135" customFormat="1" ht="20.100000000000001" customHeight="1">
      <c r="A21" s="598" t="s">
        <v>235</v>
      </c>
      <c r="B21" s="404">
        <v>84.4</v>
      </c>
      <c r="C21" s="404">
        <v>69.599999999999994</v>
      </c>
      <c r="D21" s="725" t="s">
        <v>910</v>
      </c>
      <c r="E21" s="725" t="s">
        <v>911</v>
      </c>
      <c r="F21" s="483"/>
      <c r="G21" s="483"/>
      <c r="H21" s="483"/>
      <c r="I21" s="483"/>
      <c r="J21" s="278"/>
      <c r="K21" s="278"/>
      <c r="L21" s="278"/>
    </row>
    <row r="22" spans="1:12" s="135" customFormat="1" ht="20.100000000000001" customHeight="1">
      <c r="A22" s="610" t="s">
        <v>94</v>
      </c>
      <c r="B22" s="265">
        <v>81.599999999999994</v>
      </c>
      <c r="C22" s="265">
        <v>63.7</v>
      </c>
      <c r="D22" s="726" t="s">
        <v>912</v>
      </c>
      <c r="E22" s="726" t="s">
        <v>913</v>
      </c>
      <c r="F22" s="483"/>
      <c r="G22" s="483"/>
      <c r="H22" s="483"/>
      <c r="I22" s="483"/>
      <c r="J22" s="278"/>
      <c r="K22" s="278"/>
      <c r="L22" s="278"/>
    </row>
    <row r="23" spans="1:12" s="135" customFormat="1" ht="20.100000000000001" customHeight="1">
      <c r="A23" s="610" t="s">
        <v>82</v>
      </c>
      <c r="B23" s="265">
        <v>1.4</v>
      </c>
      <c r="C23" s="265">
        <v>3.1</v>
      </c>
      <c r="D23" s="613">
        <v>3</v>
      </c>
      <c r="E23" s="613">
        <v>2.2000000000000002</v>
      </c>
      <c r="F23" s="483"/>
      <c r="G23" s="483"/>
      <c r="H23" s="483"/>
      <c r="I23" s="483"/>
      <c r="J23" s="278"/>
      <c r="K23" s="278"/>
      <c r="L23" s="278"/>
    </row>
    <row r="24" spans="1:12" s="135" customFormat="1" ht="20.100000000000001" customHeight="1">
      <c r="A24" s="610" t="s">
        <v>83</v>
      </c>
      <c r="B24" s="265">
        <v>1.4</v>
      </c>
      <c r="C24" s="265">
        <v>2.8</v>
      </c>
      <c r="D24" s="265">
        <v>2.8</v>
      </c>
      <c r="E24" s="265">
        <v>2.2000000000000002</v>
      </c>
      <c r="F24" s="483"/>
      <c r="G24" s="483"/>
      <c r="H24" s="483"/>
      <c r="I24" s="483"/>
      <c r="J24" s="278"/>
      <c r="K24" s="278"/>
      <c r="L24" s="278"/>
    </row>
    <row r="25" spans="1:12" s="135" customFormat="1" ht="20.100000000000001" customHeight="1">
      <c r="A25" s="598" t="s">
        <v>84</v>
      </c>
      <c r="B25" s="404">
        <v>15.6</v>
      </c>
      <c r="C25" s="404">
        <v>30.4</v>
      </c>
      <c r="D25" s="404">
        <v>22.4</v>
      </c>
      <c r="E25" s="404">
        <v>21.8</v>
      </c>
      <c r="F25" s="483"/>
      <c r="G25" s="483"/>
      <c r="H25" s="483"/>
      <c r="I25" s="483"/>
      <c r="J25" s="278"/>
      <c r="K25" s="278"/>
      <c r="L25" s="278"/>
    </row>
    <row r="26" spans="1:12" s="135" customFormat="1" ht="20.100000000000001" customHeight="1" thickBot="1">
      <c r="A26" s="596" t="s">
        <v>85</v>
      </c>
      <c r="B26" s="614">
        <v>68.900000000000006</v>
      </c>
      <c r="C26" s="614">
        <v>39.200000000000003</v>
      </c>
      <c r="D26" s="724" t="s">
        <v>908</v>
      </c>
      <c r="E26" s="724" t="s">
        <v>909</v>
      </c>
      <c r="F26" s="483"/>
      <c r="G26" s="483"/>
      <c r="H26" s="483"/>
      <c r="I26" s="483"/>
      <c r="J26" s="278"/>
      <c r="K26" s="278"/>
      <c r="L26" s="278"/>
    </row>
    <row r="27" spans="1:12" s="41" customFormat="1" ht="15" customHeight="1">
      <c r="A27" s="30" t="s">
        <v>231</v>
      </c>
      <c r="B27" s="30"/>
      <c r="C27" s="30"/>
      <c r="D27" s="30"/>
      <c r="E27" s="30"/>
      <c r="F27" s="361"/>
      <c r="G27" s="361"/>
      <c r="H27" s="361"/>
      <c r="I27" s="361"/>
      <c r="J27" s="361"/>
      <c r="K27" s="361"/>
      <c r="L27" s="361"/>
    </row>
    <row r="28" spans="1:12" s="41" customFormat="1" ht="15" customHeight="1">
      <c r="A28" s="30" t="s">
        <v>567</v>
      </c>
      <c r="B28" s="30"/>
      <c r="C28" s="30"/>
      <c r="D28" s="30"/>
      <c r="E28" s="30"/>
      <c r="F28" s="361"/>
      <c r="G28" s="361"/>
      <c r="H28" s="361"/>
      <c r="I28" s="361"/>
      <c r="J28" s="361"/>
      <c r="K28" s="361"/>
      <c r="L28" s="361"/>
    </row>
    <row r="29" spans="1:12" s="41" customFormat="1" ht="15" customHeight="1">
      <c r="A29" s="30"/>
      <c r="B29" s="30"/>
      <c r="C29" s="30"/>
      <c r="D29" s="30"/>
      <c r="E29" s="30"/>
      <c r="F29" s="361"/>
      <c r="G29" s="361"/>
      <c r="H29" s="361"/>
      <c r="I29" s="361"/>
      <c r="J29" s="361"/>
      <c r="K29" s="361"/>
      <c r="L29" s="361"/>
    </row>
    <row r="30" spans="1:12" ht="20.100000000000001" customHeight="1">
      <c r="A30" s="2570" t="s">
        <v>882</v>
      </c>
      <c r="B30" s="2555"/>
      <c r="C30" s="2555"/>
      <c r="D30" s="2555"/>
      <c r="E30" s="2555"/>
    </row>
    <row r="31" spans="1:12">
      <c r="A31" s="88"/>
      <c r="G31" s="488"/>
    </row>
    <row r="32" spans="1:12">
      <c r="A32" s="88"/>
    </row>
    <row r="33" spans="1:12">
      <c r="A33" s="88"/>
      <c r="G33" s="489"/>
    </row>
    <row r="34" spans="1:12">
      <c r="A34" s="88"/>
      <c r="G34" s="489"/>
    </row>
    <row r="35" spans="1:12">
      <c r="A35" s="88"/>
      <c r="G35" s="442"/>
    </row>
    <row r="36" spans="1:12">
      <c r="A36" s="88"/>
      <c r="F36" s="388"/>
      <c r="G36" s="389"/>
    </row>
    <row r="37" spans="1:12">
      <c r="A37" s="88"/>
      <c r="F37" s="388" t="s">
        <v>82</v>
      </c>
      <c r="G37" s="390">
        <v>8.2327372883179484E-2</v>
      </c>
    </row>
    <row r="38" spans="1:12">
      <c r="A38" s="88"/>
      <c r="F38" s="388" t="s">
        <v>83</v>
      </c>
      <c r="G38" s="390">
        <v>8.2965736377394766E-2</v>
      </c>
    </row>
    <row r="39" spans="1:12">
      <c r="A39" s="88"/>
      <c r="F39" s="388" t="s">
        <v>84</v>
      </c>
      <c r="G39" s="390">
        <v>0.83470689073942572</v>
      </c>
    </row>
    <row r="40" spans="1:12">
      <c r="A40" s="88"/>
      <c r="F40" s="388"/>
      <c r="G40" s="389"/>
    </row>
    <row r="41" spans="1:12">
      <c r="A41" s="88"/>
      <c r="F41" s="388"/>
      <c r="G41" s="388"/>
    </row>
    <row r="42" spans="1:12">
      <c r="A42" s="88"/>
      <c r="F42" s="388"/>
      <c r="G42" s="388"/>
    </row>
    <row r="43" spans="1:12">
      <c r="A43" s="88"/>
      <c r="F43" s="388"/>
      <c r="G43" s="388"/>
    </row>
    <row r="44" spans="1:12">
      <c r="A44" s="88"/>
      <c r="F44" s="388"/>
      <c r="G44" s="388"/>
    </row>
    <row r="45" spans="1:12">
      <c r="A45" s="88"/>
    </row>
    <row r="46" spans="1:12">
      <c r="A46" s="88"/>
    </row>
    <row r="47" spans="1:12" ht="20.100000000000001" customHeight="1">
      <c r="A47" s="2555" t="s">
        <v>839</v>
      </c>
      <c r="B47" s="2555"/>
      <c r="C47" s="2555"/>
      <c r="D47" s="2555"/>
      <c r="E47" s="2555"/>
    </row>
    <row r="48" spans="1:12" s="41" customFormat="1" ht="15" customHeight="1">
      <c r="A48" s="599" t="s">
        <v>370</v>
      </c>
      <c r="B48" s="600"/>
      <c r="C48" s="600"/>
      <c r="D48" s="600"/>
      <c r="E48" s="30"/>
      <c r="F48" s="361"/>
      <c r="G48" s="361"/>
      <c r="H48" s="361"/>
      <c r="I48" s="361"/>
      <c r="J48" s="361"/>
      <c r="K48" s="361"/>
      <c r="L48" s="361"/>
    </row>
    <row r="49" spans="1:13" s="332" customFormat="1" ht="27" customHeight="1">
      <c r="A49" s="27" t="s">
        <v>671</v>
      </c>
      <c r="B49" s="28" t="s">
        <v>116</v>
      </c>
      <c r="C49" s="28" t="s">
        <v>83</v>
      </c>
      <c r="D49" s="28" t="s">
        <v>84</v>
      </c>
      <c r="E49" s="28" t="s">
        <v>117</v>
      </c>
      <c r="F49" s="474"/>
      <c r="G49" s="474"/>
      <c r="H49" s="474"/>
      <c r="I49" s="474"/>
      <c r="J49" s="474"/>
      <c r="K49" s="474"/>
      <c r="L49" s="474"/>
    </row>
    <row r="50" spans="1:13" s="332" customFormat="1" ht="27" customHeight="1">
      <c r="A50" s="570" t="s">
        <v>234</v>
      </c>
      <c r="B50" s="130">
        <v>11478.007603</v>
      </c>
      <c r="C50" s="130">
        <v>11567.019294</v>
      </c>
      <c r="D50" s="130">
        <v>116374.008011</v>
      </c>
      <c r="E50" s="130">
        <v>-93328.981113999995</v>
      </c>
      <c r="F50" s="490"/>
      <c r="G50" s="490"/>
      <c r="H50" s="474"/>
      <c r="I50" s="474"/>
      <c r="J50" s="490"/>
      <c r="K50" s="490"/>
      <c r="L50" s="490"/>
      <c r="M50" s="333"/>
    </row>
    <row r="51" spans="1:13" s="332" customFormat="1" ht="27" customHeight="1">
      <c r="A51" s="113" t="s">
        <v>96</v>
      </c>
      <c r="B51" s="338">
        <v>94.625510000000006</v>
      </c>
      <c r="C51" s="124">
        <v>24.552026999999999</v>
      </c>
      <c r="D51" s="131">
        <v>2186.1423009999999</v>
      </c>
      <c r="E51" s="131">
        <v>-2066.9647639999998</v>
      </c>
      <c r="F51" s="490"/>
      <c r="G51" s="490"/>
      <c r="H51" s="474"/>
      <c r="I51" s="474"/>
      <c r="J51" s="490"/>
      <c r="K51" s="490"/>
      <c r="L51" s="490"/>
      <c r="M51" s="333"/>
    </row>
    <row r="52" spans="1:13" s="332" customFormat="1" ht="27" customHeight="1">
      <c r="A52" s="265" t="s">
        <v>97</v>
      </c>
      <c r="B52" s="338">
        <v>64.564832999999993</v>
      </c>
      <c r="C52" s="124">
        <v>59.341707999999997</v>
      </c>
      <c r="D52" s="131">
        <v>3635.564104</v>
      </c>
      <c r="E52" s="131">
        <v>-3511.6575630000002</v>
      </c>
      <c r="F52" s="490"/>
      <c r="G52" s="490"/>
      <c r="H52" s="474"/>
      <c r="I52" s="474"/>
      <c r="J52" s="490"/>
      <c r="K52" s="490"/>
      <c r="L52" s="490"/>
      <c r="M52" s="333"/>
    </row>
    <row r="53" spans="1:13" s="332" customFormat="1" ht="27" customHeight="1">
      <c r="A53" s="265" t="s">
        <v>98</v>
      </c>
      <c r="B53" s="338">
        <v>175.40353099999999</v>
      </c>
      <c r="C53" s="124">
        <v>1.5808549999999999</v>
      </c>
      <c r="D53" s="131">
        <v>509.402063</v>
      </c>
      <c r="E53" s="131">
        <v>-332.41767700000003</v>
      </c>
      <c r="F53" s="490"/>
      <c r="G53" s="490"/>
      <c r="H53" s="474"/>
      <c r="I53" s="474"/>
      <c r="J53" s="490"/>
      <c r="K53" s="490"/>
      <c r="L53" s="490"/>
      <c r="M53" s="333"/>
    </row>
    <row r="54" spans="1:13" s="332" customFormat="1" ht="27" customHeight="1">
      <c r="A54" s="265" t="s">
        <v>99</v>
      </c>
      <c r="B54" s="338">
        <v>188.734655</v>
      </c>
      <c r="C54" s="124">
        <v>29.383461</v>
      </c>
      <c r="D54" s="131">
        <v>1859.381721</v>
      </c>
      <c r="E54" s="131">
        <v>-1641.2636049999999</v>
      </c>
      <c r="F54" s="490"/>
      <c r="G54" s="490"/>
      <c r="H54" s="474"/>
      <c r="I54" s="474"/>
      <c r="J54" s="490"/>
      <c r="K54" s="490"/>
      <c r="L54" s="490"/>
      <c r="M54" s="333"/>
    </row>
    <row r="55" spans="1:13" s="332" customFormat="1" ht="27" customHeight="1">
      <c r="A55" s="265" t="s">
        <v>100</v>
      </c>
      <c r="B55" s="338">
        <v>47.817323999999999</v>
      </c>
      <c r="C55" s="124">
        <v>29.752704000000001</v>
      </c>
      <c r="D55" s="131">
        <v>4844.3170259999997</v>
      </c>
      <c r="E55" s="131">
        <v>-4766.7469979999996</v>
      </c>
      <c r="F55" s="490"/>
      <c r="G55" s="490"/>
      <c r="H55" s="474"/>
      <c r="I55" s="474"/>
      <c r="J55" s="490"/>
      <c r="K55" s="490"/>
      <c r="L55" s="490"/>
      <c r="M55" s="333"/>
    </row>
    <row r="56" spans="1:13" s="332" customFormat="1" ht="27" customHeight="1">
      <c r="A56" s="265" t="s">
        <v>101</v>
      </c>
      <c r="B56" s="338">
        <v>337.01843300000002</v>
      </c>
      <c r="C56" s="124">
        <v>605.76643000000001</v>
      </c>
      <c r="D56" s="131">
        <v>6957.5848779999997</v>
      </c>
      <c r="E56" s="131">
        <v>-6014.8000149999998</v>
      </c>
      <c r="F56" s="490"/>
      <c r="G56" s="490"/>
      <c r="H56" s="474"/>
      <c r="I56" s="474"/>
      <c r="J56" s="490"/>
      <c r="K56" s="490"/>
      <c r="L56" s="490"/>
      <c r="M56" s="333"/>
    </row>
    <row r="57" spans="1:13" s="332" customFormat="1" ht="27" customHeight="1">
      <c r="A57" s="265" t="s">
        <v>102</v>
      </c>
      <c r="B57" s="338">
        <v>2441.9885199999999</v>
      </c>
      <c r="C57" s="124">
        <v>130.86917800000001</v>
      </c>
      <c r="D57" s="131">
        <v>4963.3532640000003</v>
      </c>
      <c r="E57" s="131">
        <v>-2390.4955660000005</v>
      </c>
      <c r="F57" s="490"/>
      <c r="G57" s="490"/>
      <c r="H57" s="474"/>
      <c r="I57" s="474"/>
      <c r="J57" s="490"/>
      <c r="K57" s="490"/>
      <c r="L57" s="490"/>
      <c r="M57" s="333"/>
    </row>
    <row r="58" spans="1:13" s="332" customFormat="1" ht="27" customHeight="1">
      <c r="A58" s="265" t="s">
        <v>732</v>
      </c>
      <c r="B58" s="338">
        <v>0.77714099999999997</v>
      </c>
      <c r="C58" s="124">
        <v>28.181408999999999</v>
      </c>
      <c r="D58" s="131">
        <v>86.734459999999999</v>
      </c>
      <c r="E58" s="131">
        <v>-57.775909999999996</v>
      </c>
      <c r="F58" s="490"/>
      <c r="G58" s="490"/>
      <c r="H58" s="474"/>
      <c r="I58" s="474"/>
      <c r="J58" s="490"/>
      <c r="K58" s="490"/>
      <c r="L58" s="490"/>
      <c r="M58" s="333"/>
    </row>
    <row r="59" spans="1:13" s="332" customFormat="1" ht="27" customHeight="1">
      <c r="A59" s="265" t="s">
        <v>522</v>
      </c>
      <c r="B59" s="338">
        <v>6.5477999999999996</v>
      </c>
      <c r="C59" s="124">
        <v>60.359209</v>
      </c>
      <c r="D59" s="131">
        <v>438.425431</v>
      </c>
      <c r="E59" s="131">
        <v>-371.51842199999999</v>
      </c>
      <c r="F59" s="490"/>
      <c r="G59" s="490"/>
      <c r="H59" s="474"/>
      <c r="I59" s="474"/>
      <c r="J59" s="490"/>
      <c r="K59" s="490"/>
      <c r="L59" s="490"/>
      <c r="M59" s="333"/>
    </row>
    <row r="60" spans="1:13" s="332" customFormat="1" ht="27" customHeight="1">
      <c r="A60" s="265" t="s">
        <v>104</v>
      </c>
      <c r="B60" s="338">
        <v>232.210823</v>
      </c>
      <c r="C60" s="124">
        <v>36.959169000000003</v>
      </c>
      <c r="D60" s="131">
        <v>1403.9846649999999</v>
      </c>
      <c r="E60" s="131">
        <v>-1134.8146729999999</v>
      </c>
      <c r="F60" s="490"/>
      <c r="G60" s="490"/>
      <c r="H60" s="474"/>
      <c r="I60" s="474"/>
      <c r="J60" s="490"/>
      <c r="K60" s="490"/>
      <c r="L60" s="490"/>
      <c r="M60" s="333"/>
    </row>
    <row r="61" spans="1:13" s="332" customFormat="1" ht="27" customHeight="1">
      <c r="A61" s="265" t="s">
        <v>105</v>
      </c>
      <c r="B61" s="338">
        <v>116.764411</v>
      </c>
      <c r="C61" s="124">
        <v>1417.1252979999999</v>
      </c>
      <c r="D61" s="131">
        <v>987.12371099999996</v>
      </c>
      <c r="E61" s="131">
        <v>546.76599800000008</v>
      </c>
      <c r="F61" s="490"/>
      <c r="G61" s="490"/>
      <c r="H61" s="474"/>
      <c r="I61" s="474"/>
      <c r="J61" s="490"/>
      <c r="K61" s="490"/>
      <c r="L61" s="490"/>
      <c r="M61" s="333"/>
    </row>
    <row r="62" spans="1:13" s="332" customFormat="1" ht="27" customHeight="1">
      <c r="A62" s="265" t="s">
        <v>106</v>
      </c>
      <c r="B62" s="338">
        <v>4.0936399999999997</v>
      </c>
      <c r="C62" s="124">
        <v>138.73278300000001</v>
      </c>
      <c r="D62" s="131">
        <v>142.75447800000001</v>
      </c>
      <c r="E62" s="131">
        <v>7.1944999999999482E-2</v>
      </c>
      <c r="F62" s="490"/>
      <c r="G62" s="490"/>
      <c r="H62" s="474"/>
      <c r="I62" s="491"/>
      <c r="J62" s="490"/>
      <c r="K62" s="490"/>
      <c r="L62" s="490"/>
      <c r="M62" s="333"/>
    </row>
    <row r="63" spans="1:13" s="332" customFormat="1" ht="27" customHeight="1">
      <c r="A63" s="265" t="s">
        <v>107</v>
      </c>
      <c r="B63" s="338">
        <v>174.242142</v>
      </c>
      <c r="C63" s="124">
        <v>95.936510999999996</v>
      </c>
      <c r="D63" s="131">
        <v>2301.9720929999999</v>
      </c>
      <c r="E63" s="131">
        <v>-2031.7934399999999</v>
      </c>
      <c r="F63" s="490"/>
      <c r="G63" s="490"/>
      <c r="H63" s="490"/>
      <c r="I63" s="491"/>
      <c r="J63" s="490"/>
      <c r="K63" s="490"/>
      <c r="L63" s="490"/>
      <c r="M63" s="333"/>
    </row>
    <row r="64" spans="1:13" s="332" customFormat="1" ht="27" customHeight="1">
      <c r="A64" s="265" t="s">
        <v>523</v>
      </c>
      <c r="B64" s="338">
        <v>3.5398399999999999</v>
      </c>
      <c r="C64" s="124">
        <v>12.472160000000001</v>
      </c>
      <c r="D64" s="131">
        <v>432.563446</v>
      </c>
      <c r="E64" s="131">
        <v>-416.551446</v>
      </c>
      <c r="F64" s="490"/>
      <c r="G64" s="490"/>
      <c r="H64" s="490"/>
      <c r="I64" s="491"/>
      <c r="J64" s="490"/>
      <c r="K64" s="490"/>
      <c r="L64" s="490"/>
      <c r="M64" s="333"/>
    </row>
    <row r="65" spans="1:13" s="332" customFormat="1" ht="27" customHeight="1">
      <c r="A65" s="265" t="s">
        <v>109</v>
      </c>
      <c r="B65" s="338">
        <v>2525.3072080000002</v>
      </c>
      <c r="C65" s="124">
        <v>399.35149200000001</v>
      </c>
      <c r="D65" s="131">
        <v>24603.488857</v>
      </c>
      <c r="E65" s="131">
        <v>-21678.830157</v>
      </c>
      <c r="F65" s="490"/>
      <c r="G65" s="490"/>
      <c r="H65" s="490"/>
      <c r="I65" s="490"/>
      <c r="J65" s="490"/>
      <c r="K65" s="490"/>
      <c r="L65" s="490"/>
      <c r="M65" s="333"/>
    </row>
    <row r="66" spans="1:13" s="332" customFormat="1" ht="27" customHeight="1">
      <c r="A66" s="265" t="s">
        <v>393</v>
      </c>
      <c r="B66" s="338">
        <v>476.81194099999999</v>
      </c>
      <c r="C66" s="124">
        <v>5980.9883220000002</v>
      </c>
      <c r="D66" s="131">
        <v>34375.179893</v>
      </c>
      <c r="E66" s="131">
        <v>-27917.379629999999</v>
      </c>
      <c r="F66" s="490"/>
      <c r="G66" s="490"/>
      <c r="H66" s="474"/>
      <c r="I66" s="490"/>
      <c r="J66" s="490"/>
      <c r="K66" s="490"/>
      <c r="L66" s="490"/>
      <c r="M66" s="333"/>
    </row>
    <row r="67" spans="1:13" s="332" customFormat="1" ht="27" customHeight="1">
      <c r="A67" s="265" t="s">
        <v>111</v>
      </c>
      <c r="B67" s="338">
        <v>4529.3809440000005</v>
      </c>
      <c r="C67" s="124">
        <v>1765.9084170000001</v>
      </c>
      <c r="D67" s="131">
        <v>22504.552553000001</v>
      </c>
      <c r="E67" s="131">
        <v>-16209.263192</v>
      </c>
      <c r="F67" s="490"/>
      <c r="G67" s="490"/>
      <c r="H67" s="474"/>
      <c r="I67" s="474"/>
      <c r="J67" s="490"/>
      <c r="K67" s="490"/>
      <c r="L67" s="490"/>
      <c r="M67" s="333"/>
    </row>
    <row r="68" spans="1:13" s="332" customFormat="1" ht="27" customHeight="1">
      <c r="A68" s="265" t="s">
        <v>112</v>
      </c>
      <c r="B68" s="338">
        <v>6.2959170000000002</v>
      </c>
      <c r="C68" s="124">
        <v>135.401939</v>
      </c>
      <c r="D68" s="131">
        <v>2418.3182219999999</v>
      </c>
      <c r="E68" s="131">
        <v>-2276.6203660000001</v>
      </c>
      <c r="F68" s="490"/>
      <c r="G68" s="490"/>
      <c r="H68" s="474"/>
      <c r="I68" s="474"/>
      <c r="J68" s="490"/>
      <c r="K68" s="490"/>
      <c r="L68" s="490"/>
      <c r="M68" s="333"/>
    </row>
    <row r="69" spans="1:13" s="332" customFormat="1" ht="27" customHeight="1">
      <c r="A69" s="265" t="s">
        <v>524</v>
      </c>
      <c r="B69" s="338">
        <v>10.342734999999999</v>
      </c>
      <c r="C69" s="124">
        <v>8.2093389999999999</v>
      </c>
      <c r="D69" s="131">
        <v>761.90749900000003</v>
      </c>
      <c r="E69" s="131">
        <v>-743.35542500000008</v>
      </c>
      <c r="F69" s="490"/>
      <c r="G69" s="490"/>
      <c r="H69" s="474"/>
      <c r="I69" s="474"/>
      <c r="J69" s="490"/>
      <c r="K69" s="490"/>
      <c r="L69" s="490"/>
      <c r="M69" s="333"/>
    </row>
    <row r="70" spans="1:13" s="332" customFormat="1" ht="27" customHeight="1">
      <c r="A70" s="265" t="s">
        <v>114</v>
      </c>
      <c r="B70" s="338">
        <v>39.943114000000001</v>
      </c>
      <c r="C70" s="124">
        <v>117.38624900000001</v>
      </c>
      <c r="D70" s="131">
        <v>858.15165500000001</v>
      </c>
      <c r="E70" s="131">
        <v>-700.82229200000006</v>
      </c>
      <c r="F70" s="490"/>
      <c r="G70" s="490"/>
      <c r="H70" s="474"/>
      <c r="I70" s="474"/>
      <c r="J70" s="490"/>
      <c r="K70" s="490"/>
      <c r="L70" s="490"/>
      <c r="M70" s="333"/>
    </row>
    <row r="71" spans="1:13" s="332" customFormat="1" ht="27" customHeight="1">
      <c r="A71" s="109" t="s">
        <v>115</v>
      </c>
      <c r="B71" s="126">
        <v>1.5971409999999999</v>
      </c>
      <c r="C71" s="125">
        <v>488.76063399999998</v>
      </c>
      <c r="D71" s="132">
        <v>103.10569099999999</v>
      </c>
      <c r="E71" s="132">
        <v>387.25208400000002</v>
      </c>
      <c r="F71" s="490"/>
      <c r="G71" s="490"/>
      <c r="H71" s="474"/>
      <c r="I71" s="474"/>
      <c r="J71" s="490"/>
      <c r="K71" s="490"/>
      <c r="L71" s="490"/>
      <c r="M71" s="333"/>
    </row>
    <row r="72" spans="1:13" s="41" customFormat="1" ht="15" customHeight="1">
      <c r="A72" s="138" t="s">
        <v>231</v>
      </c>
      <c r="B72" s="104"/>
      <c r="C72" s="104"/>
      <c r="D72" s="104"/>
      <c r="E72" s="331"/>
      <c r="F72" s="486"/>
      <c r="G72" s="361"/>
      <c r="H72" s="361"/>
      <c r="I72" s="361"/>
      <c r="J72" s="361"/>
      <c r="K72" s="361"/>
      <c r="L72" s="361"/>
    </row>
    <row r="73" spans="1:13" s="41" customFormat="1" ht="15" customHeight="1">
      <c r="A73" s="88"/>
      <c r="B73" s="30"/>
      <c r="C73" s="30"/>
      <c r="D73" s="30"/>
      <c r="E73" s="30"/>
      <c r="F73" s="361"/>
      <c r="G73" s="361"/>
      <c r="H73" s="361"/>
      <c r="I73" s="361"/>
      <c r="J73" s="361"/>
      <c r="K73" s="361"/>
      <c r="L73" s="361"/>
    </row>
    <row r="74" spans="1:13" s="137" customFormat="1" ht="20.100000000000001" customHeight="1">
      <c r="A74" s="2555" t="s">
        <v>924</v>
      </c>
      <c r="B74" s="2555"/>
      <c r="C74" s="2555"/>
      <c r="D74" s="2555"/>
      <c r="E74" s="2555"/>
      <c r="F74" s="156"/>
      <c r="G74" s="156"/>
      <c r="H74" s="156"/>
      <c r="I74" s="156"/>
      <c r="J74" s="156"/>
      <c r="K74" s="156"/>
      <c r="L74" s="156"/>
    </row>
    <row r="75" spans="1:13" s="88" customFormat="1" ht="17.25" customHeight="1">
      <c r="A75" s="30" t="s">
        <v>260</v>
      </c>
      <c r="B75" s="334"/>
      <c r="C75" s="334"/>
      <c r="D75" s="334"/>
      <c r="E75" s="334"/>
      <c r="F75" s="361"/>
      <c r="G75" s="361"/>
      <c r="H75" s="361"/>
      <c r="I75" s="361"/>
      <c r="J75" s="361"/>
      <c r="K75" s="361"/>
      <c r="L75" s="361"/>
    </row>
    <row r="76" spans="1:13" s="141" customFormat="1" ht="27" customHeight="1">
      <c r="A76" s="27" t="s">
        <v>671</v>
      </c>
      <c r="B76" s="28">
        <v>2005</v>
      </c>
      <c r="C76" s="28">
        <v>2009</v>
      </c>
      <c r="D76" s="28">
        <v>2010</v>
      </c>
      <c r="E76" s="28">
        <v>2011</v>
      </c>
      <c r="F76" s="278"/>
      <c r="G76" s="278"/>
      <c r="H76" s="278"/>
      <c r="I76" s="278"/>
      <c r="J76" s="278"/>
      <c r="K76" s="278"/>
      <c r="L76" s="278"/>
    </row>
    <row r="77" spans="1:13" s="141" customFormat="1" ht="27" customHeight="1">
      <c r="A77" s="570" t="s">
        <v>234</v>
      </c>
      <c r="B77" s="130">
        <v>18.21286978216089</v>
      </c>
      <c r="C77" s="130">
        <v>19.38274826224194</v>
      </c>
      <c r="D77" s="130">
        <v>26.101107465457101</v>
      </c>
      <c r="E77" s="130">
        <v>19.802554961260523</v>
      </c>
      <c r="F77" s="278"/>
      <c r="G77" s="278"/>
      <c r="H77" s="278"/>
      <c r="I77" s="278"/>
      <c r="J77" s="483"/>
      <c r="K77" s="278"/>
      <c r="L77" s="278"/>
    </row>
    <row r="78" spans="1:13" s="141" customFormat="1" ht="27" customHeight="1">
      <c r="A78" s="59" t="s">
        <v>96</v>
      </c>
      <c r="B78" s="127">
        <v>8.8035417326519898</v>
      </c>
      <c r="C78" s="127">
        <v>7.8892493478349524</v>
      </c>
      <c r="D78" s="133">
        <v>7.0275412397323027</v>
      </c>
      <c r="E78" s="133">
        <v>5.451499517917247</v>
      </c>
      <c r="F78" s="492"/>
      <c r="G78" s="492"/>
      <c r="H78" s="492"/>
      <c r="I78" s="492"/>
      <c r="J78" s="465"/>
      <c r="K78" s="465"/>
      <c r="L78" s="483"/>
      <c r="M78" s="143"/>
    </row>
    <row r="79" spans="1:13" s="141" customFormat="1" ht="27" customHeight="1">
      <c r="A79" s="59" t="s">
        <v>97</v>
      </c>
      <c r="B79" s="127">
        <v>5.6602701566435334</v>
      </c>
      <c r="C79" s="127">
        <v>1.9737261970968589</v>
      </c>
      <c r="D79" s="133">
        <v>4.4376746401413616</v>
      </c>
      <c r="E79" s="133">
        <v>3.4081792386406504</v>
      </c>
      <c r="F79" s="493"/>
      <c r="G79" s="493"/>
      <c r="H79" s="494"/>
      <c r="I79" s="494"/>
      <c r="J79" s="465"/>
      <c r="K79" s="465"/>
      <c r="L79" s="483"/>
      <c r="M79" s="143"/>
    </row>
    <row r="80" spans="1:13" s="141" customFormat="1" ht="27" customHeight="1">
      <c r="A80" s="59" t="s">
        <v>98</v>
      </c>
      <c r="B80" s="127">
        <v>84.055252981477565</v>
      </c>
      <c r="C80" s="127">
        <v>43.717268655387322</v>
      </c>
      <c r="D80" s="133">
        <v>47.396717725878716</v>
      </c>
      <c r="E80" s="133">
        <v>34.743555013831973</v>
      </c>
      <c r="F80" s="493"/>
      <c r="G80" s="493"/>
      <c r="H80" s="494"/>
      <c r="I80" s="494"/>
      <c r="J80" s="465"/>
      <c r="K80" s="465"/>
      <c r="L80" s="483"/>
      <c r="M80" s="143"/>
    </row>
    <row r="81" spans="1:13" s="141" customFormat="1" ht="27" customHeight="1">
      <c r="A81" s="59" t="s">
        <v>99</v>
      </c>
      <c r="B81" s="127">
        <v>11.378983562289108</v>
      </c>
      <c r="C81" s="127">
        <v>12.232984981014319</v>
      </c>
      <c r="D81" s="133">
        <v>13.244954619034047</v>
      </c>
      <c r="E81" s="133">
        <v>11.730679802676194</v>
      </c>
      <c r="F81" s="493"/>
      <c r="G81" s="493"/>
      <c r="H81" s="494"/>
      <c r="I81" s="494"/>
      <c r="J81" s="465"/>
      <c r="K81" s="465"/>
      <c r="L81" s="483"/>
      <c r="M81" s="143"/>
    </row>
    <row r="82" spans="1:13" s="141" customFormat="1" ht="27" customHeight="1">
      <c r="A82" s="59" t="s">
        <v>100</v>
      </c>
      <c r="B82" s="127">
        <v>15.910484282452348</v>
      </c>
      <c r="C82" s="127">
        <v>6.1486246465039152</v>
      </c>
      <c r="D82" s="133">
        <v>2.7599027919343668</v>
      </c>
      <c r="E82" s="133">
        <v>1.6012582905634138</v>
      </c>
      <c r="F82" s="493"/>
      <c r="G82" s="493"/>
      <c r="H82" s="494"/>
      <c r="I82" s="494"/>
      <c r="J82" s="465"/>
      <c r="K82" s="465"/>
      <c r="L82" s="483"/>
      <c r="M82" s="143"/>
    </row>
    <row r="83" spans="1:13" s="141" customFormat="1" ht="27" customHeight="1">
      <c r="A83" s="59" t="s">
        <v>101</v>
      </c>
      <c r="B83" s="127">
        <v>10.866452263284597</v>
      </c>
      <c r="C83" s="127">
        <v>12.861353295728986</v>
      </c>
      <c r="D83" s="133">
        <v>23.855902723779867</v>
      </c>
      <c r="E83" s="133">
        <v>13.550461539910231</v>
      </c>
      <c r="F83" s="493"/>
      <c r="G83" s="493"/>
      <c r="H83" s="494"/>
      <c r="I83" s="494"/>
      <c r="J83" s="465"/>
      <c r="K83" s="465"/>
      <c r="L83" s="483"/>
      <c r="M83" s="143"/>
    </row>
    <row r="84" spans="1:13" s="141" customFormat="1" ht="27" customHeight="1">
      <c r="A84" s="59" t="s">
        <v>102</v>
      </c>
      <c r="B84" s="127">
        <v>86.326920002490823</v>
      </c>
      <c r="C84" s="127">
        <v>67.659789225392231</v>
      </c>
      <c r="D84" s="133">
        <v>52.789662422596621</v>
      </c>
      <c r="E84" s="133">
        <v>51.837085960843254</v>
      </c>
      <c r="F84" s="493"/>
      <c r="G84" s="493"/>
      <c r="H84" s="494"/>
      <c r="I84" s="494"/>
      <c r="J84" s="465"/>
      <c r="K84" s="465"/>
      <c r="L84" s="483"/>
      <c r="M84" s="143"/>
    </row>
    <row r="85" spans="1:13" s="141" customFormat="1" ht="27" customHeight="1">
      <c r="A85" s="59" t="s">
        <v>732</v>
      </c>
      <c r="B85" s="127">
        <v>14.938948670453378</v>
      </c>
      <c r="C85" s="127">
        <v>169.18638944826353</v>
      </c>
      <c r="D85" s="133">
        <v>88.036096225255363</v>
      </c>
      <c r="E85" s="133">
        <v>33.387594734549566</v>
      </c>
      <c r="F85" s="493"/>
      <c r="G85" s="493"/>
      <c r="H85" s="494"/>
      <c r="I85" s="494"/>
      <c r="J85" s="465"/>
      <c r="K85" s="465"/>
      <c r="L85" s="483"/>
      <c r="M85" s="143"/>
    </row>
    <row r="86" spans="1:13" s="141" customFormat="1" ht="27" customHeight="1">
      <c r="A86" s="59" t="s">
        <v>522</v>
      </c>
      <c r="B86" s="127">
        <v>16.830112997657441</v>
      </c>
      <c r="C86" s="127">
        <v>8.1544402317652107</v>
      </c>
      <c r="D86" s="133">
        <v>19.751418515601046</v>
      </c>
      <c r="E86" s="133">
        <v>15.260750008819629</v>
      </c>
      <c r="F86" s="493"/>
      <c r="G86" s="493"/>
      <c r="H86" s="494"/>
      <c r="I86" s="494"/>
      <c r="J86" s="465"/>
      <c r="K86" s="465"/>
      <c r="L86" s="483"/>
      <c r="M86" s="143"/>
    </row>
    <row r="87" spans="1:13" s="141" customFormat="1" ht="27" customHeight="1">
      <c r="A87" s="59" t="s">
        <v>394</v>
      </c>
      <c r="B87" s="127">
        <v>20.770694814585571</v>
      </c>
      <c r="C87" s="127">
        <v>37.09252493035055</v>
      </c>
      <c r="D87" s="133">
        <v>30.421262093024389</v>
      </c>
      <c r="E87" s="133">
        <v>19.171861253911914</v>
      </c>
      <c r="F87" s="493"/>
      <c r="G87" s="493"/>
      <c r="H87" s="494"/>
      <c r="I87" s="494"/>
      <c r="J87" s="465"/>
      <c r="K87" s="465"/>
      <c r="L87" s="483"/>
      <c r="M87" s="143"/>
    </row>
    <row r="88" spans="1:13" s="141" customFormat="1" ht="27" customHeight="1">
      <c r="A88" s="59" t="s">
        <v>105</v>
      </c>
      <c r="B88" s="127">
        <v>49.297404371213048</v>
      </c>
      <c r="C88" s="127">
        <v>83.846047767920297</v>
      </c>
      <c r="D88" s="133">
        <v>159.82350397200119</v>
      </c>
      <c r="E88" s="133">
        <v>155.3898150664522</v>
      </c>
      <c r="F88" s="493"/>
      <c r="G88" s="493"/>
      <c r="H88" s="494"/>
      <c r="I88" s="494"/>
      <c r="J88" s="465"/>
      <c r="K88" s="465"/>
      <c r="L88" s="483"/>
      <c r="M88" s="143"/>
    </row>
    <row r="89" spans="1:13" s="141" customFormat="1" ht="27" customHeight="1">
      <c r="A89" s="59" t="s">
        <v>106</v>
      </c>
      <c r="B89" s="127">
        <v>8.1929933589440971</v>
      </c>
      <c r="C89" s="127">
        <v>40.629135108066215</v>
      </c>
      <c r="D89" s="133">
        <v>63.178481207937295</v>
      </c>
      <c r="E89" s="133">
        <v>100.05039771852199</v>
      </c>
      <c r="F89" s="493"/>
      <c r="G89" s="493"/>
      <c r="H89" s="494"/>
      <c r="I89" s="494"/>
      <c r="J89" s="465"/>
      <c r="K89" s="465"/>
      <c r="L89" s="483"/>
      <c r="M89" s="143"/>
    </row>
    <row r="90" spans="1:13" s="141" customFormat="1" ht="27" customHeight="1">
      <c r="A90" s="59" t="s">
        <v>107</v>
      </c>
      <c r="B90" s="127">
        <v>12.292225277181396</v>
      </c>
      <c r="C90" s="127">
        <v>13.581472984464737</v>
      </c>
      <c r="D90" s="133">
        <v>22.251840614692181</v>
      </c>
      <c r="E90" s="133">
        <v>11.736834422171251</v>
      </c>
      <c r="F90" s="493"/>
      <c r="G90" s="493"/>
      <c r="H90" s="494"/>
      <c r="I90" s="494"/>
      <c r="J90" s="465"/>
      <c r="K90" s="465"/>
      <c r="L90" s="483"/>
      <c r="M90" s="143"/>
    </row>
    <row r="91" spans="1:13" s="141" customFormat="1" ht="27" customHeight="1">
      <c r="A91" s="59" t="s">
        <v>108</v>
      </c>
      <c r="B91" s="127">
        <v>7.5448564123744806</v>
      </c>
      <c r="C91" s="127">
        <v>14.959069826017149</v>
      </c>
      <c r="D91" s="133">
        <v>8.4640658192097629</v>
      </c>
      <c r="E91" s="133">
        <v>3.7016535141991636</v>
      </c>
      <c r="F91" s="493"/>
      <c r="G91" s="493"/>
      <c r="H91" s="494"/>
      <c r="I91" s="494"/>
      <c r="J91" s="465"/>
      <c r="K91" s="465"/>
      <c r="L91" s="483"/>
      <c r="M91" s="143"/>
    </row>
    <row r="92" spans="1:13" s="141" customFormat="1" ht="27" customHeight="1">
      <c r="A92" s="59" t="s">
        <v>109</v>
      </c>
      <c r="B92" s="127">
        <v>10.196563128783186</v>
      </c>
      <c r="C92" s="127">
        <v>10.439313230255069</v>
      </c>
      <c r="D92" s="133">
        <v>11.345919425963194</v>
      </c>
      <c r="E92" s="133">
        <v>11.887170624453523</v>
      </c>
      <c r="F92" s="493"/>
      <c r="G92" s="493"/>
      <c r="H92" s="494"/>
      <c r="I92" s="494"/>
      <c r="J92" s="465"/>
      <c r="K92" s="465"/>
      <c r="L92" s="483"/>
      <c r="M92" s="143"/>
    </row>
    <row r="93" spans="1:13" s="141" customFormat="1" ht="27" customHeight="1">
      <c r="A93" s="59" t="s">
        <v>110</v>
      </c>
      <c r="B93" s="127">
        <v>12.218808247028571</v>
      </c>
      <c r="C93" s="127">
        <v>16.396806934596857</v>
      </c>
      <c r="D93" s="133">
        <v>26.026912620749059</v>
      </c>
      <c r="E93" s="133">
        <v>18.786229724764397</v>
      </c>
      <c r="F93" s="493"/>
      <c r="G93" s="493"/>
      <c r="H93" s="494"/>
      <c r="I93" s="494"/>
      <c r="J93" s="465"/>
      <c r="K93" s="465"/>
      <c r="L93" s="483"/>
      <c r="M93" s="143"/>
    </row>
    <row r="94" spans="1:13" s="141" customFormat="1" ht="27" customHeight="1">
      <c r="A94" s="59" t="s">
        <v>111</v>
      </c>
      <c r="B94" s="127">
        <v>14.702588205001184</v>
      </c>
      <c r="C94" s="127">
        <v>23.056399700708376</v>
      </c>
      <c r="D94" s="133">
        <v>34.210886354743458</v>
      </c>
      <c r="E94" s="133">
        <v>27.973403808736464</v>
      </c>
      <c r="F94" s="493"/>
      <c r="G94" s="493"/>
      <c r="H94" s="494"/>
      <c r="I94" s="494"/>
      <c r="J94" s="465"/>
      <c r="K94" s="465"/>
      <c r="L94" s="483"/>
      <c r="M94" s="143"/>
    </row>
    <row r="95" spans="1:13" s="141" customFormat="1" ht="27" customHeight="1">
      <c r="A95" s="59" t="s">
        <v>112</v>
      </c>
      <c r="B95" s="127">
        <v>9.4005326817865438</v>
      </c>
      <c r="C95" s="127">
        <v>6.8192968558453915</v>
      </c>
      <c r="D95" s="133">
        <v>10.972851371680754</v>
      </c>
      <c r="E95" s="133">
        <v>5.8593552623034411</v>
      </c>
      <c r="F95" s="493"/>
      <c r="G95" s="493"/>
      <c r="H95" s="494"/>
      <c r="I95" s="494"/>
      <c r="J95" s="465"/>
      <c r="K95" s="465"/>
      <c r="L95" s="483"/>
      <c r="M95" s="143"/>
    </row>
    <row r="96" spans="1:13" s="141" customFormat="1" ht="27" customHeight="1">
      <c r="A96" s="59" t="s">
        <v>524</v>
      </c>
      <c r="B96" s="127">
        <v>0.93625396718163367</v>
      </c>
      <c r="C96" s="127">
        <v>2.8856968825641602</v>
      </c>
      <c r="D96" s="133">
        <v>12.902375237398767</v>
      </c>
      <c r="E96" s="133">
        <v>2.4349509650908421</v>
      </c>
      <c r="F96" s="493"/>
      <c r="G96" s="493"/>
      <c r="H96" s="494"/>
      <c r="I96" s="494"/>
      <c r="J96" s="465"/>
      <c r="K96" s="465"/>
      <c r="L96" s="483"/>
      <c r="M96" s="143"/>
    </row>
    <row r="97" spans="1:13" s="141" customFormat="1" ht="27" customHeight="1">
      <c r="A97" s="59" t="s">
        <v>114</v>
      </c>
      <c r="B97" s="127">
        <v>31.663493243717088</v>
      </c>
      <c r="C97" s="127">
        <v>9.0552927658580469</v>
      </c>
      <c r="D97" s="133">
        <v>21.129181813787344</v>
      </c>
      <c r="E97" s="133">
        <v>18.333515070829758</v>
      </c>
      <c r="F97" s="493"/>
      <c r="G97" s="493"/>
      <c r="H97" s="494"/>
      <c r="I97" s="494"/>
      <c r="J97" s="465"/>
      <c r="K97" s="465"/>
      <c r="L97" s="483"/>
      <c r="M97" s="143"/>
    </row>
    <row r="98" spans="1:13" s="141" customFormat="1" ht="27" customHeight="1">
      <c r="A98" s="61" t="s">
        <v>115</v>
      </c>
      <c r="B98" s="127">
        <v>4.8957114896722018</v>
      </c>
      <c r="C98" s="127">
        <v>120.53534748527753</v>
      </c>
      <c r="D98" s="120">
        <v>572.23039697064678</v>
      </c>
      <c r="E98" s="120">
        <v>475.58749691130055</v>
      </c>
      <c r="F98" s="493"/>
      <c r="G98" s="493"/>
      <c r="H98" s="494"/>
      <c r="I98" s="494"/>
      <c r="J98" s="465"/>
      <c r="K98" s="465"/>
      <c r="L98" s="483"/>
      <c r="M98" s="143"/>
    </row>
    <row r="99" spans="1:13" s="41" customFormat="1" ht="15" customHeight="1">
      <c r="A99" s="138" t="s">
        <v>231</v>
      </c>
      <c r="B99" s="580"/>
      <c r="C99" s="580"/>
      <c r="D99" s="580"/>
      <c r="E99" s="30"/>
      <c r="F99" s="495"/>
      <c r="G99" s="495"/>
      <c r="H99" s="496"/>
      <c r="I99" s="496"/>
      <c r="J99" s="362"/>
      <c r="K99" s="362"/>
      <c r="L99" s="486"/>
    </row>
    <row r="100" spans="1:13" s="41" customFormat="1" ht="15" customHeight="1">
      <c r="A100" s="138"/>
      <c r="B100" s="104"/>
      <c r="C100" s="104"/>
      <c r="D100" s="104"/>
      <c r="E100" s="30"/>
      <c r="F100" s="361"/>
      <c r="G100" s="361"/>
      <c r="H100" s="361"/>
      <c r="I100" s="361"/>
      <c r="J100" s="361"/>
      <c r="K100" s="361"/>
      <c r="L100" s="361"/>
    </row>
    <row r="101" spans="1:13" ht="20.100000000000001" customHeight="1">
      <c r="A101" s="2555" t="s">
        <v>925</v>
      </c>
      <c r="B101" s="2555"/>
      <c r="C101" s="2555"/>
      <c r="D101" s="2555"/>
      <c r="E101" s="2555"/>
    </row>
    <row r="102" spans="1:13" s="41" customFormat="1" ht="15" customHeight="1">
      <c r="A102" s="599" t="s">
        <v>370</v>
      </c>
      <c r="B102" s="600"/>
      <c r="C102" s="600"/>
      <c r="D102" s="600"/>
      <c r="E102" s="104"/>
      <c r="F102" s="361"/>
      <c r="G102" s="361"/>
      <c r="H102" s="361"/>
      <c r="I102" s="361"/>
      <c r="J102" s="361"/>
      <c r="K102" s="361"/>
      <c r="L102" s="361"/>
    </row>
    <row r="103" spans="1:13" s="135" customFormat="1" ht="20.100000000000001" customHeight="1">
      <c r="A103" s="27" t="s">
        <v>82</v>
      </c>
      <c r="B103" s="28">
        <v>2008</v>
      </c>
      <c r="C103" s="28">
        <v>2009</v>
      </c>
      <c r="D103" s="28">
        <v>2010</v>
      </c>
      <c r="E103" s="28">
        <v>2011</v>
      </c>
      <c r="F103" s="278"/>
      <c r="G103" s="278"/>
      <c r="H103" s="278"/>
      <c r="I103" s="278"/>
      <c r="J103" s="278"/>
      <c r="K103" s="278"/>
      <c r="L103" s="278"/>
    </row>
    <row r="104" spans="1:13" s="135" customFormat="1" ht="20.100000000000001" customHeight="1">
      <c r="A104" s="570" t="s">
        <v>234</v>
      </c>
      <c r="B104" s="130">
        <v>6252.0257890000003</v>
      </c>
      <c r="C104" s="130">
        <v>9500.8363050000007</v>
      </c>
      <c r="D104" s="130">
        <v>11610.816511999999</v>
      </c>
      <c r="E104" s="130">
        <v>11478.007602999998</v>
      </c>
      <c r="F104" s="278"/>
      <c r="G104" s="278"/>
      <c r="H104" s="278"/>
      <c r="I104" s="278"/>
      <c r="J104" s="483"/>
      <c r="K104" s="278"/>
      <c r="L104" s="278"/>
    </row>
    <row r="105" spans="1:13" s="135" customFormat="1" ht="20.100000000000001" customHeight="1">
      <c r="A105" s="59" t="s">
        <v>143</v>
      </c>
      <c r="B105" s="121">
        <v>16.410834000000001</v>
      </c>
      <c r="C105" s="121">
        <v>17.150382</v>
      </c>
      <c r="D105" s="121">
        <v>21.299734000000001</v>
      </c>
      <c r="E105" s="121">
        <v>46.786659</v>
      </c>
      <c r="F105" s="278"/>
      <c r="G105" s="278"/>
      <c r="H105" s="278"/>
      <c r="I105" s="278"/>
      <c r="J105" s="483"/>
      <c r="K105" s="483"/>
      <c r="L105" s="483"/>
      <c r="M105" s="136"/>
    </row>
    <row r="106" spans="1:13" s="135" customFormat="1" ht="20.100000000000001" customHeight="1">
      <c r="A106" s="59" t="s">
        <v>118</v>
      </c>
      <c r="B106" s="121">
        <v>521.07030499999996</v>
      </c>
      <c r="C106" s="121">
        <v>385.83199000000002</v>
      </c>
      <c r="D106" s="121">
        <v>493.54550499999999</v>
      </c>
      <c r="E106" s="121">
        <v>509.69133499999998</v>
      </c>
      <c r="F106" s="278"/>
      <c r="G106" s="278"/>
      <c r="H106" s="278"/>
      <c r="I106" s="278"/>
      <c r="J106" s="483"/>
      <c r="K106" s="483"/>
      <c r="L106" s="483"/>
      <c r="M106" s="136"/>
    </row>
    <row r="107" spans="1:13" s="135" customFormat="1" ht="20.100000000000001" customHeight="1">
      <c r="A107" s="59" t="s">
        <v>79</v>
      </c>
      <c r="B107" s="121">
        <v>5549.5506740000001</v>
      </c>
      <c r="C107" s="121">
        <v>8838.3333789999997</v>
      </c>
      <c r="D107" s="121">
        <v>10319.497647</v>
      </c>
      <c r="E107" s="121">
        <v>9880.5820839999997</v>
      </c>
      <c r="F107" s="278"/>
      <c r="G107" s="278"/>
      <c r="H107" s="278"/>
      <c r="I107" s="278"/>
      <c r="J107" s="483"/>
      <c r="K107" s="483"/>
      <c r="L107" s="483"/>
      <c r="M107" s="136"/>
    </row>
    <row r="108" spans="1:13" s="135" customFormat="1" ht="20.100000000000001" customHeight="1">
      <c r="A108" s="59" t="s">
        <v>404</v>
      </c>
      <c r="B108" s="121">
        <v>97.169327999999993</v>
      </c>
      <c r="C108" s="121">
        <v>216.14126099999999</v>
      </c>
      <c r="D108" s="121">
        <v>737.74015399999996</v>
      </c>
      <c r="E108" s="121">
        <v>989.27300100000002</v>
      </c>
      <c r="F108" s="278"/>
      <c r="G108" s="278"/>
      <c r="H108" s="278"/>
      <c r="I108" s="278"/>
      <c r="J108" s="483"/>
      <c r="K108" s="483"/>
      <c r="L108" s="483"/>
      <c r="M108" s="136"/>
    </row>
    <row r="109" spans="1:13" s="135" customFormat="1" ht="20.100000000000001" customHeight="1">
      <c r="A109" s="61" t="s">
        <v>144</v>
      </c>
      <c r="B109" s="126">
        <v>67.824648000000707</v>
      </c>
      <c r="C109" s="126">
        <v>43.379292999999961</v>
      </c>
      <c r="D109" s="126">
        <v>38.733471999999892</v>
      </c>
      <c r="E109" s="126">
        <v>51.674524000000019</v>
      </c>
      <c r="F109" s="278"/>
      <c r="G109" s="278"/>
      <c r="H109" s="278"/>
      <c r="I109" s="278"/>
      <c r="J109" s="483"/>
      <c r="K109" s="483"/>
      <c r="L109" s="483"/>
      <c r="M109" s="136"/>
    </row>
    <row r="110" spans="1:13" s="41" customFormat="1" ht="15" customHeight="1">
      <c r="A110" s="138" t="s">
        <v>231</v>
      </c>
      <c r="B110" s="30"/>
      <c r="C110" s="336"/>
      <c r="D110" s="336"/>
      <c r="E110" s="30"/>
      <c r="F110" s="361"/>
      <c r="G110" s="361"/>
      <c r="H110" s="361"/>
      <c r="I110" s="361"/>
      <c r="J110" s="486"/>
      <c r="K110" s="486"/>
      <c r="L110" s="486"/>
      <c r="M110" s="329"/>
    </row>
    <row r="111" spans="1:13" s="41" customFormat="1" ht="15" customHeight="1">
      <c r="A111" s="88"/>
      <c r="B111" s="30"/>
      <c r="C111" s="30"/>
      <c r="D111" s="336"/>
      <c r="E111" s="30"/>
      <c r="F111" s="361"/>
      <c r="G111" s="361"/>
      <c r="H111" s="361"/>
      <c r="I111" s="361"/>
      <c r="J111" s="361"/>
      <c r="K111" s="361"/>
      <c r="L111" s="361"/>
    </row>
    <row r="112" spans="1:13" ht="20.100000000000001" customHeight="1">
      <c r="A112" s="2555" t="s">
        <v>926</v>
      </c>
      <c r="B112" s="2555"/>
      <c r="C112" s="2555"/>
      <c r="D112" s="2555"/>
      <c r="E112" s="2555"/>
    </row>
    <row r="113" spans="1:16" s="41" customFormat="1" ht="15" customHeight="1">
      <c r="A113" s="599" t="s">
        <v>370</v>
      </c>
      <c r="B113" s="601"/>
      <c r="C113" s="601"/>
      <c r="D113" s="601"/>
      <c r="E113" s="601"/>
      <c r="F113" s="361"/>
      <c r="G113" s="361"/>
      <c r="H113" s="361"/>
      <c r="I113" s="361"/>
      <c r="J113" s="361"/>
      <c r="K113" s="361"/>
      <c r="L113" s="361"/>
    </row>
    <row r="114" spans="1:16" s="135" customFormat="1" ht="15" customHeight="1">
      <c r="A114" s="2564" t="s">
        <v>496</v>
      </c>
      <c r="B114" s="2571">
        <v>2010</v>
      </c>
      <c r="C114" s="2572"/>
      <c r="D114" s="2572">
        <v>2011</v>
      </c>
      <c r="E114" s="2575"/>
      <c r="F114" s="278"/>
      <c r="G114" s="278"/>
      <c r="H114" s="278"/>
      <c r="I114" s="278"/>
      <c r="J114" s="278"/>
      <c r="K114" s="278"/>
      <c r="L114" s="278"/>
    </row>
    <row r="115" spans="1:16" s="135" customFormat="1" ht="15" customHeight="1">
      <c r="A115" s="2565"/>
      <c r="B115" s="144" t="s">
        <v>88</v>
      </c>
      <c r="C115" s="145" t="s">
        <v>223</v>
      </c>
      <c r="D115" s="145" t="s">
        <v>88</v>
      </c>
      <c r="E115" s="146" t="s">
        <v>223</v>
      </c>
      <c r="F115" s="278"/>
      <c r="G115" s="278"/>
      <c r="H115" s="278"/>
      <c r="I115" s="278"/>
      <c r="J115" s="278"/>
      <c r="K115" s="278"/>
      <c r="L115" s="278"/>
    </row>
    <row r="116" spans="1:16" s="135" customFormat="1" ht="20.100000000000001" customHeight="1">
      <c r="A116" s="43" t="s">
        <v>234</v>
      </c>
      <c r="B116" s="134">
        <v>11610.816511999999</v>
      </c>
      <c r="C116" s="347">
        <v>100</v>
      </c>
      <c r="D116" s="134">
        <v>11478.007603</v>
      </c>
      <c r="E116" s="347">
        <v>99.999999999999986</v>
      </c>
      <c r="F116" s="278"/>
      <c r="G116" s="278"/>
      <c r="H116" s="278"/>
      <c r="I116" s="278"/>
      <c r="J116" s="483"/>
      <c r="K116" s="483"/>
      <c r="L116" s="483"/>
      <c r="M116" s="136"/>
      <c r="N116" s="136"/>
      <c r="O116" s="136"/>
      <c r="P116" s="136"/>
    </row>
    <row r="117" spans="1:16" s="135" customFormat="1" ht="20.100000000000001" customHeight="1">
      <c r="A117" s="59" t="s">
        <v>120</v>
      </c>
      <c r="B117" s="128">
        <v>5372.2147869999999</v>
      </c>
      <c r="C117" s="128">
        <v>46.269052494695046</v>
      </c>
      <c r="D117" s="128">
        <v>6345.9070469999997</v>
      </c>
      <c r="E117" s="128">
        <v>55.287531307623226</v>
      </c>
      <c r="F117" s="278"/>
      <c r="G117" s="278"/>
      <c r="H117" s="278"/>
      <c r="I117" s="278"/>
      <c r="J117" s="483"/>
      <c r="K117" s="483"/>
      <c r="L117" s="483"/>
      <c r="M117" s="136"/>
      <c r="N117" s="136"/>
      <c r="O117" s="136"/>
      <c r="P117" s="136"/>
    </row>
    <row r="118" spans="1:16" s="135" customFormat="1" ht="20.100000000000001" customHeight="1">
      <c r="A118" s="59" t="s">
        <v>121</v>
      </c>
      <c r="B118" s="128">
        <v>746.06223899999998</v>
      </c>
      <c r="C118" s="128">
        <v>6.4255794433486262</v>
      </c>
      <c r="D118" s="128">
        <v>575.20315500000004</v>
      </c>
      <c r="E118" s="128">
        <v>5.0113501828458409</v>
      </c>
      <c r="F118" s="278"/>
      <c r="G118" s="278"/>
      <c r="H118" s="278"/>
      <c r="I118" s="278"/>
      <c r="J118" s="483"/>
      <c r="K118" s="483"/>
      <c r="L118" s="483"/>
      <c r="M118" s="136"/>
      <c r="N118" s="136"/>
      <c r="O118" s="136"/>
      <c r="P118" s="136"/>
    </row>
    <row r="119" spans="1:16" s="135" customFormat="1" ht="20.100000000000001" customHeight="1">
      <c r="A119" s="59" t="s">
        <v>417</v>
      </c>
      <c r="B119" s="128">
        <v>21.886564</v>
      </c>
      <c r="C119" s="128">
        <v>0.18850150613765895</v>
      </c>
      <c r="D119" s="128">
        <v>5.6257700000000002</v>
      </c>
      <c r="E119" s="128">
        <v>4.9013471628382578E-2</v>
      </c>
      <c r="F119" s="278"/>
      <c r="G119" s="278"/>
      <c r="H119" s="278"/>
      <c r="I119" s="278"/>
      <c r="J119" s="483"/>
      <c r="K119" s="483"/>
      <c r="L119" s="483"/>
      <c r="M119" s="136"/>
      <c r="N119" s="136"/>
      <c r="O119" s="136"/>
      <c r="P119" s="136"/>
    </row>
    <row r="120" spans="1:16" s="135" customFormat="1" ht="20.100000000000001" customHeight="1">
      <c r="A120" s="113" t="s">
        <v>418</v>
      </c>
      <c r="B120" s="128">
        <v>1.4456260000000001</v>
      </c>
      <c r="C120" s="128">
        <v>1.2450683364997786E-2</v>
      </c>
      <c r="D120" s="128">
        <v>4.6390130000000003</v>
      </c>
      <c r="E120" s="128">
        <v>4.0416535347018799E-2</v>
      </c>
      <c r="F120" s="278"/>
      <c r="G120" s="278"/>
      <c r="H120" s="278"/>
      <c r="I120" s="278"/>
      <c r="J120" s="483"/>
      <c r="K120" s="483"/>
      <c r="L120" s="483"/>
      <c r="M120" s="136"/>
      <c r="N120" s="136"/>
      <c r="O120" s="136"/>
      <c r="P120" s="136"/>
    </row>
    <row r="121" spans="1:16" s="135" customFormat="1" ht="20.100000000000001" customHeight="1">
      <c r="A121" s="59" t="s">
        <v>335</v>
      </c>
      <c r="B121" s="128">
        <v>3.6997429999999998</v>
      </c>
      <c r="C121" s="128">
        <v>3.1864623785728116E-2</v>
      </c>
      <c r="D121" s="128">
        <v>5.1466750000000001</v>
      </c>
      <c r="E121" s="128">
        <v>4.4839445816840344E-2</v>
      </c>
      <c r="F121" s="278"/>
      <c r="G121" s="278"/>
      <c r="H121" s="278"/>
      <c r="I121" s="278"/>
      <c r="J121" s="483"/>
      <c r="K121" s="483"/>
      <c r="L121" s="483"/>
      <c r="M121" s="136"/>
      <c r="N121" s="136"/>
      <c r="O121" s="136"/>
      <c r="P121" s="136"/>
    </row>
    <row r="122" spans="1:16" s="135" customFormat="1" ht="20.100000000000001" customHeight="1">
      <c r="A122" s="59" t="s">
        <v>396</v>
      </c>
      <c r="B122" s="128">
        <v>2636.6592959999998</v>
      </c>
      <c r="C122" s="128">
        <v>22.70864665956061</v>
      </c>
      <c r="D122" s="128">
        <v>131.44978399999999</v>
      </c>
      <c r="E122" s="128">
        <v>1.1452317209272718</v>
      </c>
      <c r="F122" s="278"/>
      <c r="G122" s="278"/>
      <c r="H122" s="278"/>
      <c r="I122" s="278"/>
      <c r="J122" s="483"/>
      <c r="K122" s="483"/>
      <c r="L122" s="483"/>
      <c r="M122" s="136"/>
      <c r="N122" s="136"/>
      <c r="O122" s="136"/>
      <c r="P122" s="136"/>
    </row>
    <row r="123" spans="1:16" s="135" customFormat="1" ht="20.100000000000001" customHeight="1">
      <c r="A123" s="59" t="s">
        <v>316</v>
      </c>
      <c r="B123" s="128">
        <v>27.021850000000001</v>
      </c>
      <c r="C123" s="128">
        <v>0.2327299718505792</v>
      </c>
      <c r="D123" s="128">
        <v>2740.3776509999998</v>
      </c>
      <c r="E123" s="128">
        <v>23.875029062393622</v>
      </c>
      <c r="F123" s="278"/>
      <c r="G123" s="278"/>
      <c r="H123" s="278"/>
      <c r="I123" s="278"/>
      <c r="J123" s="483"/>
      <c r="K123" s="483"/>
      <c r="L123" s="483"/>
      <c r="M123" s="136"/>
      <c r="N123" s="136"/>
      <c r="O123" s="136"/>
      <c r="P123" s="136"/>
    </row>
    <row r="124" spans="1:16" s="135" customFormat="1" ht="20.100000000000001" customHeight="1">
      <c r="A124" s="61" t="s">
        <v>573</v>
      </c>
      <c r="B124" s="129">
        <v>2801.826407</v>
      </c>
      <c r="C124" s="129">
        <v>24.131174617256757</v>
      </c>
      <c r="D124" s="129">
        <v>1669.658508</v>
      </c>
      <c r="E124" s="129">
        <v>14.546588273417788</v>
      </c>
      <c r="F124" s="278"/>
      <c r="G124" s="278"/>
      <c r="H124" s="278"/>
      <c r="I124" s="278"/>
      <c r="J124" s="483"/>
      <c r="K124" s="483"/>
      <c r="L124" s="483"/>
      <c r="M124" s="136"/>
      <c r="N124" s="136"/>
      <c r="O124" s="136"/>
      <c r="P124" s="136"/>
    </row>
    <row r="125" spans="1:16" s="41" customFormat="1" ht="15" customHeight="1">
      <c r="A125" s="177" t="s">
        <v>93</v>
      </c>
      <c r="B125" s="352"/>
      <c r="C125" s="352"/>
      <c r="D125" s="352"/>
      <c r="E125" s="352"/>
      <c r="F125" s="361"/>
      <c r="G125" s="361"/>
      <c r="H125" s="361"/>
      <c r="I125" s="361"/>
      <c r="J125" s="486"/>
      <c r="K125" s="486"/>
      <c r="L125" s="486"/>
      <c r="M125" s="329"/>
      <c r="N125" s="329"/>
      <c r="O125" s="329"/>
      <c r="P125" s="329"/>
    </row>
    <row r="126" spans="1:16" s="41" customFormat="1" ht="15" customHeight="1">
      <c r="A126" s="138"/>
      <c r="B126" s="352"/>
      <c r="C126" s="352"/>
      <c r="D126" s="352"/>
      <c r="E126" s="352"/>
      <c r="F126" s="361"/>
      <c r="G126" s="361"/>
      <c r="H126" s="361"/>
      <c r="I126" s="361"/>
      <c r="J126" s="486"/>
      <c r="K126" s="486"/>
      <c r="L126" s="486"/>
      <c r="M126" s="329"/>
      <c r="N126" s="329"/>
      <c r="O126" s="329"/>
      <c r="P126" s="329"/>
    </row>
    <row r="127" spans="1:16" ht="20.100000000000001" customHeight="1">
      <c r="A127" s="2555" t="s">
        <v>927</v>
      </c>
      <c r="B127" s="2555"/>
      <c r="C127" s="2555"/>
      <c r="D127" s="2555"/>
      <c r="E127" s="2555"/>
      <c r="J127" s="487"/>
      <c r="K127" s="487"/>
      <c r="L127" s="487"/>
      <c r="M127" s="123"/>
      <c r="N127" s="123"/>
      <c r="O127" s="123"/>
      <c r="P127" s="123"/>
    </row>
    <row r="128" spans="1:16" s="41" customFormat="1" ht="15" customHeight="1">
      <c r="A128" s="599" t="s">
        <v>370</v>
      </c>
      <c r="B128" s="600"/>
      <c r="C128" s="600"/>
      <c r="D128" s="600"/>
      <c r="E128" s="30"/>
      <c r="F128" s="361"/>
      <c r="G128" s="361"/>
      <c r="H128" s="361"/>
      <c r="I128" s="361"/>
      <c r="J128" s="486"/>
      <c r="K128" s="486"/>
      <c r="L128" s="486"/>
      <c r="M128" s="329"/>
      <c r="N128" s="329"/>
      <c r="O128" s="329"/>
      <c r="P128" s="329"/>
    </row>
    <row r="129" spans="1:16" s="135" customFormat="1" ht="27" customHeight="1">
      <c r="A129" s="27" t="s">
        <v>671</v>
      </c>
      <c r="B129" s="28">
        <v>2005</v>
      </c>
      <c r="C129" s="28">
        <v>2009</v>
      </c>
      <c r="D129" s="28">
        <v>2010</v>
      </c>
      <c r="E129" s="28">
        <v>2011</v>
      </c>
      <c r="F129" s="278"/>
      <c r="G129" s="278"/>
      <c r="H129" s="278"/>
      <c r="I129" s="278"/>
      <c r="J129" s="483"/>
      <c r="K129" s="483"/>
      <c r="L129" s="483"/>
      <c r="M129" s="136"/>
      <c r="N129" s="136"/>
      <c r="O129" s="136"/>
      <c r="P129" s="136"/>
    </row>
    <row r="130" spans="1:16" s="135" customFormat="1" ht="27" customHeight="1">
      <c r="A130" s="570" t="s">
        <v>454</v>
      </c>
      <c r="B130" s="330">
        <v>3186.3912770000002</v>
      </c>
      <c r="C130" s="330">
        <v>9500.8363050000007</v>
      </c>
      <c r="D130" s="330">
        <v>11610.816511999999</v>
      </c>
      <c r="E130" s="330">
        <v>11478.007603</v>
      </c>
      <c r="F130" s="278"/>
      <c r="G130" s="278"/>
      <c r="H130" s="278"/>
      <c r="I130" s="278"/>
      <c r="J130" s="483"/>
      <c r="K130" s="483"/>
      <c r="L130" s="483"/>
      <c r="M130" s="136"/>
      <c r="N130" s="136"/>
      <c r="O130" s="136"/>
      <c r="P130" s="136"/>
    </row>
    <row r="131" spans="1:16" s="135" customFormat="1" ht="27" customHeight="1">
      <c r="A131" s="59" t="s">
        <v>96</v>
      </c>
      <c r="B131" s="128">
        <v>48.646966999999997</v>
      </c>
      <c r="C131" s="128">
        <v>107.913068</v>
      </c>
      <c r="D131" s="128">
        <v>112.270416</v>
      </c>
      <c r="E131" s="338">
        <v>94.625510000000006</v>
      </c>
      <c r="F131" s="278"/>
      <c r="G131" s="483"/>
      <c r="H131" s="278"/>
      <c r="I131" s="278"/>
      <c r="J131" s="483"/>
      <c r="K131" s="483"/>
      <c r="L131" s="483"/>
      <c r="M131" s="136"/>
    </row>
    <row r="132" spans="1:16" s="135" customFormat="1" ht="27" customHeight="1">
      <c r="A132" s="59" t="s">
        <v>97</v>
      </c>
      <c r="B132" s="128">
        <v>34.120258999999997</v>
      </c>
      <c r="C132" s="128">
        <v>37.666778000000001</v>
      </c>
      <c r="D132" s="128">
        <v>60.009157000000002</v>
      </c>
      <c r="E132" s="338">
        <v>64.564832999999993</v>
      </c>
      <c r="F132" s="278"/>
      <c r="G132" s="483"/>
      <c r="H132" s="278"/>
      <c r="I132" s="278"/>
      <c r="J132" s="483"/>
      <c r="K132" s="483"/>
      <c r="L132" s="483"/>
      <c r="M132" s="136"/>
    </row>
    <row r="133" spans="1:16" s="135" customFormat="1" ht="27" customHeight="1">
      <c r="A133" s="59" t="s">
        <v>98</v>
      </c>
      <c r="B133" s="128">
        <v>125.750758</v>
      </c>
      <c r="C133" s="128">
        <v>107.554214</v>
      </c>
      <c r="D133" s="128">
        <v>154.475179</v>
      </c>
      <c r="E133" s="338">
        <v>175.40353099999999</v>
      </c>
      <c r="F133" s="278"/>
      <c r="G133" s="483"/>
      <c r="H133" s="278"/>
      <c r="I133" s="278"/>
      <c r="J133" s="483"/>
      <c r="K133" s="483"/>
      <c r="L133" s="483"/>
      <c r="M133" s="136"/>
    </row>
    <row r="134" spans="1:16" s="135" customFormat="1" ht="27" customHeight="1">
      <c r="A134" s="59" t="s">
        <v>99</v>
      </c>
      <c r="B134" s="128">
        <v>47.760586000000004</v>
      </c>
      <c r="C134" s="128">
        <v>143.32621700000001</v>
      </c>
      <c r="D134" s="128">
        <v>181.10819599999999</v>
      </c>
      <c r="E134" s="338">
        <v>188.734655</v>
      </c>
      <c r="F134" s="278"/>
      <c r="G134" s="483"/>
      <c r="H134" s="278"/>
      <c r="I134" s="278"/>
      <c r="J134" s="483"/>
      <c r="K134" s="483"/>
      <c r="L134" s="483"/>
      <c r="M134" s="136"/>
    </row>
    <row r="135" spans="1:16" s="135" customFormat="1" ht="27" customHeight="1">
      <c r="A135" s="59" t="s">
        <v>100</v>
      </c>
      <c r="B135" s="128">
        <v>61.407594000000003</v>
      </c>
      <c r="C135" s="128">
        <v>43.643000999999998</v>
      </c>
      <c r="D135" s="128">
        <v>35.912781000000003</v>
      </c>
      <c r="E135" s="338">
        <v>47.817323999999999</v>
      </c>
      <c r="F135" s="278"/>
      <c r="G135" s="483"/>
      <c r="H135" s="278"/>
      <c r="I135" s="278"/>
      <c r="J135" s="483"/>
      <c r="K135" s="483"/>
      <c r="L135" s="483"/>
      <c r="M135" s="136"/>
    </row>
    <row r="136" spans="1:16" s="135" customFormat="1" ht="27" customHeight="1">
      <c r="A136" s="59" t="s">
        <v>101</v>
      </c>
      <c r="B136" s="128">
        <v>147.95201599999999</v>
      </c>
      <c r="C136" s="128">
        <v>237.721665</v>
      </c>
      <c r="D136" s="128">
        <v>508.98323499999998</v>
      </c>
      <c r="E136" s="338">
        <v>337.01843300000002</v>
      </c>
      <c r="F136" s="278"/>
      <c r="G136" s="483"/>
      <c r="H136" s="278"/>
      <c r="I136" s="278"/>
      <c r="J136" s="483"/>
      <c r="K136" s="483"/>
      <c r="L136" s="483"/>
      <c r="M136" s="136"/>
    </row>
    <row r="137" spans="1:16" s="135" customFormat="1" ht="27" customHeight="1">
      <c r="A137" s="59" t="s">
        <v>102</v>
      </c>
      <c r="B137" s="128">
        <v>1874.5171499999999</v>
      </c>
      <c r="C137" s="128">
        <v>2506.34674</v>
      </c>
      <c r="D137" s="128">
        <v>2147.805777</v>
      </c>
      <c r="E137" s="338">
        <v>2441.9885199999999</v>
      </c>
      <c r="F137" s="278"/>
      <c r="G137" s="483"/>
      <c r="H137" s="278"/>
      <c r="I137" s="278"/>
      <c r="J137" s="483"/>
      <c r="K137" s="483"/>
      <c r="L137" s="483"/>
      <c r="M137" s="136"/>
    </row>
    <row r="138" spans="1:16" s="135" customFormat="1" ht="27" customHeight="1">
      <c r="A138" s="59" t="s">
        <v>732</v>
      </c>
      <c r="B138" s="128">
        <v>8.8472340000000003</v>
      </c>
      <c r="C138" s="128">
        <v>1.382352</v>
      </c>
      <c r="D138" s="128">
        <v>1.389219</v>
      </c>
      <c r="E138" s="338">
        <v>0.77714099999999997</v>
      </c>
      <c r="F138" s="278"/>
      <c r="G138" s="483"/>
      <c r="H138" s="278"/>
      <c r="I138" s="278"/>
      <c r="J138" s="483"/>
      <c r="K138" s="483"/>
      <c r="L138" s="483"/>
      <c r="M138" s="136"/>
    </row>
    <row r="139" spans="1:16" s="135" customFormat="1" ht="27" customHeight="1">
      <c r="A139" s="59" t="s">
        <v>522</v>
      </c>
      <c r="B139" s="128">
        <v>39.656385999999998</v>
      </c>
      <c r="C139" s="128">
        <v>3.6432500000000001</v>
      </c>
      <c r="D139" s="128">
        <v>11.487769999999999</v>
      </c>
      <c r="E139" s="338">
        <v>6.5477999999999996</v>
      </c>
      <c r="F139" s="278"/>
      <c r="G139" s="483"/>
      <c r="H139" s="278"/>
      <c r="I139" s="278"/>
      <c r="J139" s="483"/>
      <c r="K139" s="483"/>
      <c r="L139" s="483"/>
      <c r="M139" s="136"/>
    </row>
    <row r="140" spans="1:16" s="135" customFormat="1" ht="27" customHeight="1">
      <c r="A140" s="59" t="s">
        <v>394</v>
      </c>
      <c r="B140" s="128">
        <v>114.883124</v>
      </c>
      <c r="C140" s="128">
        <v>217.88822400000001</v>
      </c>
      <c r="D140" s="128">
        <v>184.10165799999999</v>
      </c>
      <c r="E140" s="338">
        <v>232.210823</v>
      </c>
      <c r="F140" s="278"/>
      <c r="G140" s="483"/>
      <c r="H140" s="278"/>
      <c r="I140" s="278"/>
      <c r="J140" s="483"/>
      <c r="K140" s="483"/>
      <c r="L140" s="483"/>
      <c r="M140" s="136"/>
    </row>
    <row r="141" spans="1:16" s="135" customFormat="1" ht="27" customHeight="1">
      <c r="A141" s="59" t="s">
        <v>105</v>
      </c>
      <c r="B141" s="128">
        <v>38.511668999999998</v>
      </c>
      <c r="C141" s="128">
        <v>33.405979000000002</v>
      </c>
      <c r="D141" s="128">
        <v>69.956659999999999</v>
      </c>
      <c r="E141" s="338">
        <v>116.764411</v>
      </c>
      <c r="F141" s="278"/>
      <c r="G141" s="483"/>
      <c r="H141" s="278"/>
      <c r="I141" s="278"/>
      <c r="J141" s="483"/>
      <c r="K141" s="483"/>
      <c r="L141" s="483"/>
      <c r="M141" s="136"/>
    </row>
    <row r="142" spans="1:16" s="135" customFormat="1" ht="27" customHeight="1">
      <c r="A142" s="59" t="s">
        <v>106</v>
      </c>
      <c r="B142" s="128">
        <v>0.39665499999999998</v>
      </c>
      <c r="C142" s="128">
        <v>6.0470319999999997</v>
      </c>
      <c r="D142" s="128">
        <v>9.0796050000000008</v>
      </c>
      <c r="E142" s="338">
        <v>4.0936399999999997</v>
      </c>
      <c r="F142" s="278"/>
      <c r="G142" s="483"/>
      <c r="H142" s="278"/>
      <c r="I142" s="278"/>
      <c r="J142" s="483"/>
      <c r="K142" s="483"/>
      <c r="L142" s="483"/>
      <c r="M142" s="136"/>
    </row>
    <row r="143" spans="1:16" s="135" customFormat="1" ht="27" customHeight="1">
      <c r="A143" s="59" t="s">
        <v>107</v>
      </c>
      <c r="B143" s="128">
        <v>76.395649000000006</v>
      </c>
      <c r="C143" s="128">
        <v>270.37397499999997</v>
      </c>
      <c r="D143" s="128">
        <v>398.98666500000002</v>
      </c>
      <c r="E143" s="338">
        <v>174.242142</v>
      </c>
      <c r="F143" s="278"/>
      <c r="G143" s="483"/>
      <c r="H143" s="278"/>
      <c r="I143" s="278"/>
      <c r="J143" s="483"/>
      <c r="K143" s="483"/>
      <c r="L143" s="483"/>
      <c r="M143" s="136"/>
    </row>
    <row r="144" spans="1:16" s="135" customFormat="1" ht="27" customHeight="1">
      <c r="A144" s="59" t="s">
        <v>108</v>
      </c>
      <c r="B144" s="128">
        <v>3.9267970000000001</v>
      </c>
      <c r="C144" s="128">
        <v>5.1724309999999996</v>
      </c>
      <c r="D144" s="128">
        <v>12.266532</v>
      </c>
      <c r="E144" s="338">
        <v>3.5398399999999999</v>
      </c>
      <c r="F144" s="278"/>
      <c r="G144" s="483"/>
      <c r="H144" s="278"/>
      <c r="I144" s="278"/>
      <c r="J144" s="483"/>
      <c r="K144" s="483"/>
      <c r="L144" s="483"/>
      <c r="M144" s="136"/>
    </row>
    <row r="145" spans="1:14" s="135" customFormat="1" ht="27" customHeight="1">
      <c r="A145" s="59" t="s">
        <v>840</v>
      </c>
      <c r="B145" s="128">
        <v>229.432096</v>
      </c>
      <c r="C145" s="128">
        <v>1188.4000000000001</v>
      </c>
      <c r="D145" s="128">
        <v>1414.402644</v>
      </c>
      <c r="E145" s="338">
        <v>2525.3072080000002</v>
      </c>
      <c r="F145" s="278"/>
      <c r="G145" s="483"/>
      <c r="H145" s="278"/>
      <c r="I145" s="278"/>
      <c r="J145" s="483"/>
      <c r="K145" s="483"/>
      <c r="L145" s="483"/>
      <c r="M145" s="136"/>
    </row>
    <row r="146" spans="1:14" s="135" customFormat="1" ht="27" customHeight="1">
      <c r="A146" s="59" t="s">
        <v>110</v>
      </c>
      <c r="B146" s="128">
        <v>260.86878000000002</v>
      </c>
      <c r="C146" s="128">
        <v>703.65893800000003</v>
      </c>
      <c r="D146" s="128">
        <v>553.421469</v>
      </c>
      <c r="E146" s="338">
        <v>476.81194099999999</v>
      </c>
      <c r="F146" s="278"/>
      <c r="G146" s="483"/>
      <c r="H146" s="278"/>
      <c r="I146" s="278"/>
      <c r="J146" s="483"/>
      <c r="K146" s="483"/>
      <c r="L146" s="483"/>
      <c r="M146" s="136"/>
    </row>
    <row r="147" spans="1:14" s="135" customFormat="1" ht="27" customHeight="1">
      <c r="A147" s="59" t="s">
        <v>841</v>
      </c>
      <c r="B147" s="128">
        <v>39.821105000000003</v>
      </c>
      <c r="C147" s="128">
        <v>3814.3</v>
      </c>
      <c r="D147" s="128">
        <v>5699.3882039999999</v>
      </c>
      <c r="E147" s="338">
        <v>4529.3809440000005</v>
      </c>
      <c r="F147" s="278"/>
      <c r="G147" s="483"/>
      <c r="H147" s="483"/>
      <c r="I147" s="278"/>
      <c r="J147" s="483"/>
      <c r="K147" s="483"/>
      <c r="L147" s="483"/>
      <c r="M147" s="136"/>
    </row>
    <row r="148" spans="1:14" s="135" customFormat="1" ht="27" customHeight="1">
      <c r="A148" s="59" t="s">
        <v>112</v>
      </c>
      <c r="B148" s="128">
        <v>11.423543</v>
      </c>
      <c r="C148" s="128">
        <v>45.077041999999999</v>
      </c>
      <c r="D148" s="128">
        <v>8.3352050000000002</v>
      </c>
      <c r="E148" s="338">
        <v>6.2959170000000002</v>
      </c>
      <c r="F148" s="278"/>
      <c r="G148" s="483"/>
      <c r="H148" s="278"/>
      <c r="I148" s="278"/>
      <c r="J148" s="483"/>
      <c r="K148" s="483"/>
      <c r="L148" s="483"/>
      <c r="M148" s="136"/>
    </row>
    <row r="149" spans="1:14" s="135" customFormat="1" ht="27" customHeight="1">
      <c r="A149" s="59" t="s">
        <v>524</v>
      </c>
      <c r="B149" s="128">
        <v>1.1895180000000001</v>
      </c>
      <c r="C149" s="128">
        <v>3.7612869999999998</v>
      </c>
      <c r="D149" s="128">
        <v>35.770786999999999</v>
      </c>
      <c r="E149" s="338">
        <v>10.342734999999999</v>
      </c>
      <c r="F149" s="278"/>
      <c r="G149" s="483"/>
      <c r="H149" s="278"/>
      <c r="I149" s="278"/>
      <c r="J149" s="483"/>
      <c r="K149" s="483"/>
      <c r="L149" s="483"/>
      <c r="M149" s="136"/>
    </row>
    <row r="150" spans="1:14" s="135" customFormat="1" ht="27" customHeight="1">
      <c r="A150" s="59" t="s">
        <v>114</v>
      </c>
      <c r="B150" s="128">
        <v>20.506913000000001</v>
      </c>
      <c r="C150" s="128">
        <v>22.505759000000001</v>
      </c>
      <c r="D150" s="128">
        <v>10.071265</v>
      </c>
      <c r="E150" s="338">
        <v>39.943114000000001</v>
      </c>
      <c r="F150" s="278"/>
      <c r="G150" s="483"/>
      <c r="H150" s="278"/>
      <c r="I150" s="278"/>
      <c r="J150" s="483"/>
      <c r="K150" s="483"/>
      <c r="L150" s="483"/>
      <c r="M150" s="136"/>
    </row>
    <row r="151" spans="1:14" s="135" customFormat="1" ht="27" customHeight="1">
      <c r="A151" s="61" t="s">
        <v>568</v>
      </c>
      <c r="B151" s="129">
        <v>0.33549299999999999</v>
      </c>
      <c r="C151" s="129">
        <v>1.0635110000000001</v>
      </c>
      <c r="D151" s="129">
        <v>1.5940879999999999</v>
      </c>
      <c r="E151" s="126">
        <v>1.5971409999999999</v>
      </c>
      <c r="F151" s="278"/>
      <c r="G151" s="483"/>
      <c r="H151" s="278"/>
      <c r="I151" s="278"/>
      <c r="J151" s="483"/>
      <c r="K151" s="483"/>
      <c r="L151" s="483"/>
      <c r="M151" s="136"/>
    </row>
    <row r="152" spans="1:14" s="88" customFormat="1" ht="15" customHeight="1">
      <c r="A152" s="138" t="s">
        <v>93</v>
      </c>
      <c r="B152" s="336"/>
      <c r="C152" s="336"/>
      <c r="D152" s="336"/>
      <c r="E152" s="336"/>
      <c r="F152" s="361"/>
      <c r="G152" s="361"/>
      <c r="H152" s="361"/>
      <c r="I152" s="361"/>
      <c r="J152" s="486"/>
      <c r="K152" s="486"/>
      <c r="L152" s="486"/>
      <c r="M152" s="335"/>
    </row>
    <row r="153" spans="1:14" s="88" customFormat="1" ht="15" customHeight="1">
      <c r="A153" s="337" t="s">
        <v>895</v>
      </c>
      <c r="B153" s="336"/>
      <c r="C153" s="336"/>
      <c r="D153" s="336"/>
      <c r="E153" s="336"/>
      <c r="F153" s="361"/>
      <c r="G153" s="361"/>
      <c r="H153" s="361"/>
      <c r="I153" s="361"/>
      <c r="J153" s="486"/>
      <c r="K153" s="486"/>
      <c r="L153" s="486"/>
      <c r="M153" s="335"/>
    </row>
    <row r="154" spans="1:14" s="88" customFormat="1" ht="15" customHeight="1">
      <c r="A154" s="104" t="s">
        <v>842</v>
      </c>
      <c r="B154" s="336"/>
      <c r="C154" s="336"/>
      <c r="D154" s="336"/>
      <c r="E154" s="336"/>
      <c r="F154" s="361"/>
      <c r="G154" s="361"/>
      <c r="H154" s="361"/>
      <c r="I154" s="361"/>
      <c r="J154" s="486"/>
      <c r="K154" s="486"/>
      <c r="L154" s="486"/>
      <c r="M154" s="335"/>
    </row>
    <row r="155" spans="1:14" ht="15" customHeight="1"/>
    <row r="156" spans="1:14" ht="20.100000000000001" customHeight="1">
      <c r="A156" s="2555" t="s">
        <v>928</v>
      </c>
      <c r="B156" s="2555"/>
      <c r="C156" s="2555"/>
      <c r="D156" s="2555"/>
      <c r="E156" s="2555"/>
    </row>
    <row r="157" spans="1:14" s="41" customFormat="1" ht="15" customHeight="1">
      <c r="A157" s="599" t="s">
        <v>370</v>
      </c>
      <c r="B157" s="601"/>
      <c r="C157" s="601"/>
      <c r="D157" s="601"/>
      <c r="E157" s="601"/>
      <c r="F157" s="361"/>
      <c r="G157" s="361"/>
      <c r="H157" s="361"/>
      <c r="I157" s="361"/>
      <c r="J157" s="361"/>
      <c r="K157" s="361"/>
      <c r="L157" s="361"/>
    </row>
    <row r="158" spans="1:14" s="135" customFormat="1" ht="15" customHeight="1">
      <c r="A158" s="2566" t="s">
        <v>460</v>
      </c>
      <c r="B158" s="2571">
        <v>2010</v>
      </c>
      <c r="C158" s="2572"/>
      <c r="D158" s="2572">
        <v>2011</v>
      </c>
      <c r="E158" s="2575"/>
      <c r="F158" s="278"/>
      <c r="G158" s="278"/>
      <c r="H158" s="278"/>
      <c r="I158" s="278"/>
      <c r="J158" s="278"/>
      <c r="K158" s="278"/>
      <c r="L158" s="278"/>
    </row>
    <row r="159" spans="1:14" s="135" customFormat="1" ht="15" customHeight="1">
      <c r="A159" s="2567"/>
      <c r="B159" s="572" t="s">
        <v>88</v>
      </c>
      <c r="C159" s="573" t="s">
        <v>223</v>
      </c>
      <c r="D159" s="573" t="s">
        <v>88</v>
      </c>
      <c r="E159" s="575" t="s">
        <v>223</v>
      </c>
      <c r="F159" s="278"/>
      <c r="G159" s="278"/>
      <c r="H159" s="278"/>
      <c r="I159" s="278"/>
      <c r="J159" s="278"/>
      <c r="K159" s="278"/>
      <c r="L159" s="278"/>
    </row>
    <row r="160" spans="1:14" s="135" customFormat="1" ht="20.100000000000001" customHeight="1">
      <c r="A160" s="570" t="s">
        <v>234</v>
      </c>
      <c r="B160" s="134">
        <v>3096.0089339999995</v>
      </c>
      <c r="C160" s="443">
        <v>100.00000000000001</v>
      </c>
      <c r="D160" s="134">
        <v>3904.6</v>
      </c>
      <c r="E160" s="443">
        <v>100</v>
      </c>
      <c r="F160" s="278"/>
      <c r="G160" s="278"/>
      <c r="H160" s="278"/>
      <c r="I160" s="278"/>
      <c r="J160" s="483"/>
      <c r="K160" s="483"/>
      <c r="L160" s="483"/>
      <c r="M160" s="136"/>
      <c r="N160" s="136"/>
    </row>
    <row r="161" spans="1:14" s="135" customFormat="1" ht="20.100000000000001" customHeight="1">
      <c r="A161" s="113" t="s">
        <v>570</v>
      </c>
      <c r="B161" s="338">
        <v>1205.5718429999999</v>
      </c>
      <c r="C161" s="133">
        <v>38.939546645378002</v>
      </c>
      <c r="D161" s="128">
        <v>2057.9506070000002</v>
      </c>
      <c r="E161" s="128">
        <v>52.706612960180152</v>
      </c>
      <c r="F161" s="278"/>
      <c r="G161" s="278"/>
      <c r="H161" s="278"/>
      <c r="I161" s="278"/>
      <c r="J161" s="483"/>
      <c r="K161" s="483"/>
      <c r="L161" s="483"/>
      <c r="M161" s="136"/>
      <c r="N161" s="136"/>
    </row>
    <row r="162" spans="1:14" s="135" customFormat="1" ht="20.100000000000001" customHeight="1">
      <c r="A162" s="113" t="s">
        <v>571</v>
      </c>
      <c r="B162" s="338">
        <v>976.86318100000005</v>
      </c>
      <c r="C162" s="133">
        <v>31.552337277590048</v>
      </c>
      <c r="D162" s="128">
        <v>775.99415699999997</v>
      </c>
      <c r="E162" s="128">
        <v>19.874152252848635</v>
      </c>
      <c r="F162" s="278"/>
      <c r="G162" s="278"/>
      <c r="H162" s="278"/>
      <c r="I162" s="278"/>
      <c r="J162" s="483"/>
      <c r="K162" s="483"/>
      <c r="L162" s="483"/>
      <c r="M162" s="136"/>
      <c r="N162" s="136"/>
    </row>
    <row r="163" spans="1:14" s="135" customFormat="1" ht="20.100000000000001" customHeight="1">
      <c r="A163" s="113" t="s">
        <v>122</v>
      </c>
      <c r="B163" s="338">
        <v>650.452539</v>
      </c>
      <c r="C163" s="133">
        <v>21.009388308179865</v>
      </c>
      <c r="D163" s="128">
        <v>632.02138500000001</v>
      </c>
      <c r="E163" s="128">
        <v>16.186834809564505</v>
      </c>
      <c r="F163" s="278"/>
      <c r="G163" s="278"/>
      <c r="H163" s="278"/>
      <c r="I163" s="278"/>
      <c r="J163" s="483"/>
      <c r="K163" s="483"/>
      <c r="L163" s="483"/>
      <c r="M163" s="136"/>
      <c r="N163" s="136"/>
    </row>
    <row r="164" spans="1:14" s="135" customFormat="1" ht="20.100000000000001" customHeight="1">
      <c r="A164" s="113" t="s">
        <v>123</v>
      </c>
      <c r="B164" s="338">
        <v>157.89236399999999</v>
      </c>
      <c r="C164" s="133">
        <v>5.0998678416604344</v>
      </c>
      <c r="D164" s="128">
        <v>277.28718300000003</v>
      </c>
      <c r="E164" s="128">
        <v>7.1016613243719346</v>
      </c>
      <c r="F164" s="278"/>
      <c r="G164" s="278"/>
      <c r="H164" s="278"/>
      <c r="I164" s="278"/>
      <c r="J164" s="483"/>
      <c r="K164" s="483"/>
      <c r="L164" s="483"/>
      <c r="M164" s="136"/>
      <c r="N164" s="136"/>
    </row>
    <row r="165" spans="1:14" s="135" customFormat="1" ht="20.100000000000001" customHeight="1">
      <c r="A165" s="109" t="s">
        <v>574</v>
      </c>
      <c r="B165" s="126">
        <v>105.229007</v>
      </c>
      <c r="C165" s="120">
        <v>3.3988599271916704</v>
      </c>
      <c r="D165" s="129">
        <v>161.28632899999999</v>
      </c>
      <c r="E165" s="129">
        <v>4.1307386530347756</v>
      </c>
      <c r="F165" s="278"/>
      <c r="G165" s="278"/>
      <c r="H165" s="278"/>
      <c r="I165" s="278"/>
      <c r="J165" s="483"/>
      <c r="K165" s="483"/>
      <c r="L165" s="483"/>
      <c r="M165" s="136"/>
      <c r="N165" s="136"/>
    </row>
    <row r="166" spans="1:14" s="41" customFormat="1" ht="15" customHeight="1">
      <c r="A166" s="177" t="s">
        <v>93</v>
      </c>
      <c r="B166" s="602"/>
      <c r="C166" s="602"/>
      <c r="D166" s="602"/>
      <c r="E166" s="602"/>
      <c r="F166" s="361"/>
      <c r="G166" s="361"/>
      <c r="H166" s="361"/>
      <c r="I166" s="361"/>
      <c r="J166" s="486"/>
      <c r="K166" s="486"/>
      <c r="L166" s="486"/>
      <c r="M166" s="329"/>
    </row>
    <row r="167" spans="1:14" s="41" customFormat="1" ht="15" customHeight="1">
      <c r="A167" s="88"/>
      <c r="B167" s="30"/>
      <c r="C167" s="30"/>
      <c r="D167" s="30"/>
      <c r="E167" s="30"/>
      <c r="F167" s="361"/>
      <c r="G167" s="361"/>
      <c r="H167" s="361"/>
      <c r="I167" s="361"/>
      <c r="J167" s="361"/>
      <c r="K167" s="361"/>
      <c r="L167" s="361"/>
    </row>
    <row r="168" spans="1:14" ht="20.100000000000001" customHeight="1">
      <c r="A168" s="2555" t="s">
        <v>930</v>
      </c>
      <c r="B168" s="2555"/>
      <c r="C168" s="2555"/>
      <c r="D168" s="2555"/>
      <c r="E168" s="2555"/>
    </row>
    <row r="169" spans="1:14" s="41" customFormat="1" ht="20.100000000000001" customHeight="1">
      <c r="A169" s="599" t="s">
        <v>370</v>
      </c>
      <c r="B169" s="601"/>
      <c r="C169" s="601"/>
      <c r="D169" s="601"/>
      <c r="E169" s="601"/>
      <c r="F169" s="361"/>
      <c r="G169" s="361"/>
      <c r="H169" s="361"/>
      <c r="I169" s="361"/>
      <c r="J169" s="361"/>
      <c r="K169" s="361"/>
      <c r="L169" s="361"/>
    </row>
    <row r="170" spans="1:14" s="135" customFormat="1" ht="15" customHeight="1">
      <c r="A170" s="2562" t="s">
        <v>460</v>
      </c>
      <c r="B170" s="2571">
        <v>2010</v>
      </c>
      <c r="C170" s="2572"/>
      <c r="D170" s="2572">
        <v>2011</v>
      </c>
      <c r="E170" s="2575"/>
      <c r="F170" s="278"/>
      <c r="G170" s="278"/>
      <c r="H170" s="278"/>
      <c r="I170" s="278"/>
      <c r="J170" s="278"/>
      <c r="K170" s="278"/>
      <c r="L170" s="278"/>
    </row>
    <row r="171" spans="1:14" s="135" customFormat="1" ht="15" customHeight="1">
      <c r="A171" s="2563"/>
      <c r="B171" s="572" t="s">
        <v>88</v>
      </c>
      <c r="C171" s="573" t="s">
        <v>223</v>
      </c>
      <c r="D171" s="573" t="s">
        <v>88</v>
      </c>
      <c r="E171" s="575" t="s">
        <v>223</v>
      </c>
      <c r="F171" s="278"/>
      <c r="G171" s="278"/>
      <c r="H171" s="278"/>
      <c r="I171" s="278"/>
      <c r="J171" s="278"/>
      <c r="K171" s="278"/>
      <c r="L171" s="278"/>
    </row>
    <row r="172" spans="1:14" s="135" customFormat="1" ht="20.100000000000001" customHeight="1">
      <c r="A172" s="43" t="s">
        <v>234</v>
      </c>
      <c r="B172" s="134">
        <v>11610.816512000001</v>
      </c>
      <c r="C172" s="346">
        <v>99.999999999999986</v>
      </c>
      <c r="D172" s="134">
        <v>11478.007603000002</v>
      </c>
      <c r="E172" s="347">
        <v>100</v>
      </c>
      <c r="F172" s="278"/>
      <c r="G172" s="278"/>
      <c r="H172" s="278"/>
      <c r="I172" s="278"/>
      <c r="J172" s="278"/>
      <c r="K172" s="278"/>
      <c r="L172" s="278"/>
    </row>
    <row r="173" spans="1:14" s="135" customFormat="1" ht="20.100000000000001" customHeight="1">
      <c r="A173" s="113" t="s">
        <v>569</v>
      </c>
      <c r="B173" s="338">
        <v>1.9095869999999999</v>
      </c>
      <c r="C173" s="133">
        <v>1.6446621114255017E-2</v>
      </c>
      <c r="D173" s="338">
        <v>2647.413024</v>
      </c>
      <c r="E173" s="133">
        <v>23.065092092359713</v>
      </c>
      <c r="F173" s="278"/>
      <c r="G173" s="278"/>
      <c r="H173" s="278"/>
      <c r="I173" s="278"/>
      <c r="J173" s="483"/>
      <c r="K173" s="483"/>
      <c r="L173" s="483"/>
      <c r="M173" s="136"/>
    </row>
    <row r="174" spans="1:14" s="135" customFormat="1" ht="20.100000000000001" customHeight="1">
      <c r="A174" s="113" t="s">
        <v>570</v>
      </c>
      <c r="B174" s="338">
        <v>1205.5718429999999</v>
      </c>
      <c r="C174" s="133">
        <v>10.38317883806034</v>
      </c>
      <c r="D174" s="338">
        <v>2057.9506070000002</v>
      </c>
      <c r="E174" s="133">
        <v>17.929510749427578</v>
      </c>
      <c r="F174" s="278"/>
      <c r="G174" s="278"/>
      <c r="H174" s="278"/>
      <c r="I174" s="278"/>
      <c r="J174" s="483"/>
      <c r="K174" s="483"/>
      <c r="L174" s="483"/>
      <c r="M174" s="136"/>
    </row>
    <row r="175" spans="1:14" s="135" customFormat="1" ht="20.100000000000001" customHeight="1">
      <c r="A175" s="113" t="s">
        <v>145</v>
      </c>
      <c r="B175" s="338">
        <v>2800.9393789999999</v>
      </c>
      <c r="C175" s="133">
        <v>24.123534947823654</v>
      </c>
      <c r="D175" s="338">
        <v>1667.708928</v>
      </c>
      <c r="E175" s="133">
        <v>14.529602921365131</v>
      </c>
      <c r="F175" s="278"/>
      <c r="G175" s="278"/>
      <c r="H175" s="278"/>
      <c r="I175" s="278"/>
      <c r="J175" s="483"/>
      <c r="K175" s="483"/>
      <c r="L175" s="483"/>
      <c r="M175" s="136"/>
    </row>
    <row r="176" spans="1:14" s="135" customFormat="1" ht="20.100000000000001" customHeight="1">
      <c r="A176" s="113" t="s">
        <v>571</v>
      </c>
      <c r="B176" s="338">
        <v>976.86318100000005</v>
      </c>
      <c r="C176" s="133">
        <v>8.4133891874907611</v>
      </c>
      <c r="D176" s="338">
        <v>775.99415699999997</v>
      </c>
      <c r="E176" s="133">
        <v>6.7607043298802028</v>
      </c>
      <c r="F176" s="278"/>
      <c r="G176" s="278"/>
      <c r="H176" s="278"/>
      <c r="I176" s="278"/>
      <c r="J176" s="483"/>
      <c r="K176" s="483"/>
      <c r="L176" s="483"/>
      <c r="M176" s="136"/>
    </row>
    <row r="177" spans="1:13" s="135" customFormat="1" ht="20.100000000000001" customHeight="1">
      <c r="A177" s="113" t="s">
        <v>122</v>
      </c>
      <c r="B177" s="338">
        <v>650.452539</v>
      </c>
      <c r="C177" s="133">
        <v>5.6021257275726031</v>
      </c>
      <c r="D177" s="338">
        <v>632.02138500000001</v>
      </c>
      <c r="E177" s="133">
        <v>5.506368412186875</v>
      </c>
      <c r="F177" s="278"/>
      <c r="G177" s="278"/>
      <c r="H177" s="278"/>
      <c r="I177" s="278"/>
      <c r="J177" s="483"/>
      <c r="K177" s="483"/>
      <c r="L177" s="483"/>
      <c r="M177" s="136"/>
    </row>
    <row r="178" spans="1:13" s="135" customFormat="1" ht="20.100000000000001" customHeight="1">
      <c r="A178" s="113" t="s">
        <v>128</v>
      </c>
      <c r="B178" s="338">
        <v>434.24087400000002</v>
      </c>
      <c r="C178" s="133">
        <v>3.739968447104506</v>
      </c>
      <c r="D178" s="338">
        <v>629.27960099999996</v>
      </c>
      <c r="E178" s="133">
        <v>5.4824811305711751</v>
      </c>
      <c r="F178" s="278"/>
      <c r="G178" s="278"/>
      <c r="H178" s="278"/>
      <c r="I178" s="278"/>
      <c r="J178" s="483"/>
      <c r="K178" s="483"/>
      <c r="L178" s="483"/>
      <c r="M178" s="136"/>
    </row>
    <row r="179" spans="1:13" s="135" customFormat="1" ht="20.100000000000001" customHeight="1">
      <c r="A179" s="113" t="s">
        <v>127</v>
      </c>
      <c r="B179" s="338">
        <v>508.520735</v>
      </c>
      <c r="C179" s="133">
        <v>4.3797155391650033</v>
      </c>
      <c r="D179" s="338">
        <v>545.28107499999999</v>
      </c>
      <c r="E179" s="133">
        <v>4.7506596428589241</v>
      </c>
      <c r="F179" s="278"/>
      <c r="G179" s="278"/>
      <c r="H179" s="278"/>
      <c r="I179" s="278"/>
      <c r="J179" s="483"/>
      <c r="K179" s="483"/>
      <c r="L179" s="483"/>
      <c r="M179" s="136"/>
    </row>
    <row r="180" spans="1:13" s="135" customFormat="1" ht="20.100000000000001" customHeight="1">
      <c r="A180" s="113" t="s">
        <v>142</v>
      </c>
      <c r="B180" s="338">
        <v>258.73930300000001</v>
      </c>
      <c r="C180" s="133">
        <v>2.2284333124426516</v>
      </c>
      <c r="D180" s="338">
        <v>352.65977500000002</v>
      </c>
      <c r="E180" s="133">
        <v>3.0724825004282583</v>
      </c>
      <c r="F180" s="278"/>
      <c r="G180" s="278"/>
      <c r="H180" s="278"/>
      <c r="I180" s="278"/>
      <c r="J180" s="483"/>
      <c r="K180" s="483"/>
      <c r="L180" s="483"/>
      <c r="M180" s="136"/>
    </row>
    <row r="181" spans="1:13" s="135" customFormat="1" ht="20.100000000000001" customHeight="1">
      <c r="A181" s="113" t="s">
        <v>123</v>
      </c>
      <c r="B181" s="338">
        <v>157.89236399999999</v>
      </c>
      <c r="C181" s="133">
        <v>1.359873044559917</v>
      </c>
      <c r="D181" s="338">
        <v>277.28718300000003</v>
      </c>
      <c r="E181" s="133">
        <v>2.4158128535088754</v>
      </c>
      <c r="F181" s="278"/>
      <c r="G181" s="278"/>
      <c r="H181" s="278"/>
      <c r="I181" s="278"/>
      <c r="J181" s="483"/>
      <c r="K181" s="483"/>
      <c r="L181" s="483"/>
      <c r="M181" s="136"/>
    </row>
    <row r="182" spans="1:13" s="135" customFormat="1" ht="20.100000000000001" customHeight="1">
      <c r="A182" s="113" t="s">
        <v>422</v>
      </c>
      <c r="B182" s="338">
        <v>518.67588899999998</v>
      </c>
      <c r="C182" s="133">
        <v>4.4671784147474778</v>
      </c>
      <c r="D182" s="338">
        <v>227.383388</v>
      </c>
      <c r="E182" s="133">
        <v>1.9810353492061541</v>
      </c>
      <c r="F182" s="278"/>
      <c r="G182" s="278"/>
      <c r="H182" s="278"/>
      <c r="I182" s="278"/>
      <c r="J182" s="483"/>
      <c r="K182" s="483"/>
      <c r="L182" s="483"/>
      <c r="M182" s="136"/>
    </row>
    <row r="183" spans="1:13" s="135" customFormat="1" ht="20.100000000000001" customHeight="1">
      <c r="A183" s="109" t="s">
        <v>146</v>
      </c>
      <c r="B183" s="126">
        <v>4097.0108179999997</v>
      </c>
      <c r="C183" s="120">
        <v>35.286155919918812</v>
      </c>
      <c r="D183" s="126">
        <v>1665.0284799999999</v>
      </c>
      <c r="E183" s="120">
        <v>14.506250018207098</v>
      </c>
      <c r="F183" s="278"/>
      <c r="G183" s="278"/>
      <c r="H183" s="278"/>
      <c r="I183" s="278"/>
      <c r="J183" s="483"/>
      <c r="K183" s="483"/>
      <c r="L183" s="483"/>
      <c r="M183" s="136"/>
    </row>
    <row r="184" spans="1:13" s="41" customFormat="1" ht="15" customHeight="1">
      <c r="A184" s="138" t="s">
        <v>93</v>
      </c>
      <c r="B184" s="603"/>
      <c r="C184" s="603"/>
      <c r="D184" s="603"/>
      <c r="E184" s="603"/>
      <c r="F184" s="361"/>
      <c r="G184" s="361"/>
      <c r="H184" s="361"/>
      <c r="I184" s="361"/>
      <c r="J184" s="486"/>
      <c r="K184" s="486"/>
      <c r="L184" s="486"/>
      <c r="M184" s="329"/>
    </row>
    <row r="185" spans="1:13" s="41" customFormat="1" ht="15" customHeight="1">
      <c r="A185" s="88"/>
      <c r="B185" s="30"/>
      <c r="C185" s="30"/>
      <c r="D185" s="30"/>
      <c r="E185" s="30"/>
      <c r="F185" s="361"/>
      <c r="G185" s="361"/>
      <c r="H185" s="361"/>
      <c r="I185" s="361"/>
      <c r="J185" s="361"/>
      <c r="K185" s="361"/>
      <c r="L185" s="361"/>
    </row>
    <row r="186" spans="1:13" ht="20.100000000000001" customHeight="1">
      <c r="A186" s="2555" t="s">
        <v>929</v>
      </c>
      <c r="B186" s="2555"/>
      <c r="C186" s="2555"/>
      <c r="D186" s="2555"/>
      <c r="E186" s="2555"/>
    </row>
    <row r="187" spans="1:13" s="41" customFormat="1" ht="15" customHeight="1">
      <c r="A187" s="599" t="s">
        <v>370</v>
      </c>
      <c r="B187" s="601"/>
      <c r="C187" s="601"/>
      <c r="D187" s="601"/>
      <c r="E187" s="601"/>
      <c r="F187" s="361"/>
      <c r="G187" s="361"/>
      <c r="H187" s="361"/>
      <c r="I187" s="361"/>
      <c r="J187" s="361"/>
      <c r="K187" s="361"/>
      <c r="L187" s="361"/>
    </row>
    <row r="188" spans="1:13" s="135" customFormat="1" ht="15" customHeight="1">
      <c r="A188" s="2562" t="s">
        <v>89</v>
      </c>
      <c r="B188" s="2571">
        <v>2010</v>
      </c>
      <c r="C188" s="2572"/>
      <c r="D188" s="2572">
        <v>2011</v>
      </c>
      <c r="E188" s="2575"/>
      <c r="F188" s="278"/>
      <c r="G188" s="278"/>
      <c r="H188" s="278"/>
      <c r="I188" s="278"/>
      <c r="J188" s="278"/>
      <c r="K188" s="278"/>
      <c r="L188" s="278"/>
    </row>
    <row r="189" spans="1:13" s="135" customFormat="1" ht="15" customHeight="1">
      <c r="A189" s="2563"/>
      <c r="B189" s="572" t="s">
        <v>88</v>
      </c>
      <c r="C189" s="573" t="s">
        <v>223</v>
      </c>
      <c r="D189" s="573" t="s">
        <v>88</v>
      </c>
      <c r="E189" s="575" t="s">
        <v>223</v>
      </c>
      <c r="F189" s="278"/>
      <c r="G189" s="278"/>
      <c r="H189" s="278"/>
      <c r="I189" s="278"/>
      <c r="J189" s="278"/>
      <c r="K189" s="278"/>
      <c r="L189" s="278"/>
    </row>
    <row r="190" spans="1:13" s="135" customFormat="1" ht="20.100000000000001" customHeight="1">
      <c r="A190" s="43" t="s">
        <v>234</v>
      </c>
      <c r="B190" s="134">
        <v>11610.816511999999</v>
      </c>
      <c r="C190" s="347">
        <v>100.00000000000001</v>
      </c>
      <c r="D190" s="134">
        <v>11478.007602999998</v>
      </c>
      <c r="E190" s="347">
        <v>100.00000000000003</v>
      </c>
      <c r="F190" s="278"/>
      <c r="G190" s="278"/>
      <c r="H190" s="278"/>
      <c r="I190" s="278"/>
      <c r="J190" s="483"/>
      <c r="K190" s="483"/>
      <c r="L190" s="483"/>
      <c r="M190" s="136"/>
    </row>
    <row r="191" spans="1:13" s="135" customFormat="1" ht="20.100000000000001" customHeight="1">
      <c r="A191" s="113" t="s">
        <v>90</v>
      </c>
      <c r="B191" s="128">
        <v>8348.3247769999998</v>
      </c>
      <c r="C191" s="128">
        <v>71.901272131652831</v>
      </c>
      <c r="D191" s="128">
        <v>7262.5501359999998</v>
      </c>
      <c r="E191" s="128">
        <v>63.273613219264583</v>
      </c>
      <c r="F191" s="483"/>
      <c r="G191" s="278"/>
      <c r="H191" s="278"/>
      <c r="I191" s="278"/>
      <c r="J191" s="483"/>
      <c r="K191" s="483"/>
      <c r="L191" s="483"/>
      <c r="M191" s="136"/>
    </row>
    <row r="192" spans="1:13" s="135" customFormat="1" ht="20.100000000000001" customHeight="1">
      <c r="A192" s="113" t="s">
        <v>91</v>
      </c>
      <c r="B192" s="128">
        <v>3124.3916140000001</v>
      </c>
      <c r="C192" s="128">
        <v>26.909318657915936</v>
      </c>
      <c r="D192" s="128">
        <v>3914.7145300000002</v>
      </c>
      <c r="E192" s="128">
        <v>34.106220046210936</v>
      </c>
      <c r="F192" s="278"/>
      <c r="G192" s="278"/>
      <c r="H192" s="278"/>
      <c r="I192" s="278"/>
      <c r="J192" s="483"/>
      <c r="K192" s="483"/>
      <c r="L192" s="483"/>
      <c r="M192" s="136"/>
    </row>
    <row r="193" spans="1:13" s="135" customFormat="1" ht="20.100000000000001" customHeight="1">
      <c r="A193" s="109" t="s">
        <v>92</v>
      </c>
      <c r="B193" s="129">
        <v>138.100121</v>
      </c>
      <c r="C193" s="129">
        <v>1.1894092104312466</v>
      </c>
      <c r="D193" s="129">
        <v>300.74293699999998</v>
      </c>
      <c r="E193" s="129">
        <v>2.6201667345245094</v>
      </c>
      <c r="F193" s="278"/>
      <c r="G193" s="278"/>
      <c r="H193" s="278"/>
      <c r="I193" s="278"/>
      <c r="J193" s="483"/>
      <c r="K193" s="483"/>
      <c r="L193" s="483"/>
      <c r="M193" s="136"/>
    </row>
    <row r="194" spans="1:13" s="41" customFormat="1" ht="15" customHeight="1">
      <c r="A194" s="177" t="s">
        <v>93</v>
      </c>
      <c r="B194" s="602"/>
      <c r="C194" s="602"/>
      <c r="D194" s="602"/>
      <c r="E194" s="602"/>
      <c r="F194" s="361"/>
      <c r="G194" s="361"/>
      <c r="H194" s="361"/>
      <c r="I194" s="361"/>
      <c r="J194" s="361"/>
      <c r="K194" s="361"/>
      <c r="L194" s="361"/>
      <c r="M194" s="329"/>
    </row>
    <row r="195" spans="1:13" s="41" customFormat="1" ht="15" customHeight="1">
      <c r="A195" s="138"/>
      <c r="B195" s="352"/>
      <c r="C195" s="352"/>
      <c r="D195" s="352"/>
      <c r="E195" s="352"/>
      <c r="F195" s="361"/>
      <c r="G195" s="361"/>
      <c r="H195" s="361"/>
      <c r="I195" s="361"/>
      <c r="J195" s="361"/>
      <c r="K195" s="361"/>
      <c r="L195" s="361"/>
    </row>
    <row r="196" spans="1:13" ht="150" customHeight="1">
      <c r="A196" s="2561" t="s">
        <v>949</v>
      </c>
      <c r="B196" s="2561"/>
      <c r="C196" s="2561"/>
      <c r="D196" s="2561"/>
      <c r="E196" s="2561"/>
    </row>
    <row r="197" spans="1:13">
      <c r="A197" s="138"/>
      <c r="B197" s="352"/>
      <c r="C197" s="352"/>
      <c r="D197" s="352"/>
      <c r="E197" s="352"/>
    </row>
    <row r="198" spans="1:13" ht="20.100000000000001" customHeight="1">
      <c r="A198" s="2555" t="s">
        <v>843</v>
      </c>
      <c r="B198" s="2555"/>
      <c r="C198" s="2555"/>
      <c r="D198" s="2555"/>
      <c r="E198" s="2555"/>
    </row>
    <row r="199" spans="1:13" s="41" customFormat="1" ht="15" customHeight="1">
      <c r="A199" s="599" t="s">
        <v>386</v>
      </c>
      <c r="B199" s="600"/>
      <c r="C199" s="600"/>
      <c r="D199" s="604"/>
      <c r="E199" s="604"/>
      <c r="F199" s="361"/>
      <c r="G199" s="361"/>
      <c r="H199" s="361"/>
      <c r="I199" s="361"/>
      <c r="J199" s="361"/>
      <c r="K199" s="361"/>
      <c r="L199" s="361"/>
    </row>
    <row r="200" spans="1:13" s="135" customFormat="1" ht="15" customHeight="1">
      <c r="A200" s="2562" t="s">
        <v>461</v>
      </c>
      <c r="B200" s="2571">
        <v>2009</v>
      </c>
      <c r="C200" s="2572"/>
      <c r="D200" s="2572">
        <v>2010</v>
      </c>
      <c r="E200" s="2575"/>
      <c r="F200" s="278"/>
      <c r="G200" s="278"/>
      <c r="H200" s="278"/>
      <c r="I200" s="278"/>
      <c r="J200" s="278"/>
      <c r="K200" s="278"/>
      <c r="L200" s="278"/>
    </row>
    <row r="201" spans="1:13" s="135" customFormat="1" ht="15" customHeight="1">
      <c r="A201" s="2563"/>
      <c r="B201" s="148" t="s">
        <v>147</v>
      </c>
      <c r="C201" s="149" t="s">
        <v>223</v>
      </c>
      <c r="D201" s="149" t="s">
        <v>147</v>
      </c>
      <c r="E201" s="150" t="s">
        <v>223</v>
      </c>
      <c r="F201" s="278"/>
      <c r="G201" s="278"/>
      <c r="H201" s="278"/>
      <c r="I201" s="278"/>
      <c r="J201" s="278"/>
      <c r="K201" s="278"/>
      <c r="L201" s="278"/>
    </row>
    <row r="202" spans="1:13" s="135" customFormat="1" ht="27" customHeight="1">
      <c r="A202" s="89" t="s">
        <v>234</v>
      </c>
      <c r="B202" s="339">
        <v>712994</v>
      </c>
      <c r="C202" s="350">
        <v>100</v>
      </c>
      <c r="D202" s="339">
        <v>747184.44300000009</v>
      </c>
      <c r="E202" s="350">
        <v>100</v>
      </c>
      <c r="F202" s="278"/>
      <c r="G202" s="278"/>
      <c r="H202" s="278"/>
      <c r="I202" s="278"/>
      <c r="J202" s="279"/>
      <c r="K202" s="279"/>
      <c r="L202" s="279"/>
      <c r="M202" s="147"/>
    </row>
    <row r="203" spans="1:13" s="135" customFormat="1" ht="27" customHeight="1">
      <c r="A203" s="113" t="s">
        <v>124</v>
      </c>
      <c r="B203" s="340">
        <v>269891</v>
      </c>
      <c r="C203" s="119">
        <v>37.85319371551514</v>
      </c>
      <c r="D203" s="340">
        <v>265954.56</v>
      </c>
      <c r="E203" s="119">
        <v>35.594231450024978</v>
      </c>
      <c r="F203" s="278"/>
      <c r="G203" s="278"/>
      <c r="H203" s="278"/>
      <c r="I203" s="278"/>
      <c r="J203" s="279"/>
      <c r="K203" s="279"/>
      <c r="L203" s="279"/>
      <c r="M203" s="147"/>
    </row>
    <row r="204" spans="1:13" s="135" customFormat="1" ht="27" customHeight="1">
      <c r="A204" s="113" t="s">
        <v>129</v>
      </c>
      <c r="B204" s="340">
        <v>113153</v>
      </c>
      <c r="C204" s="119">
        <v>15.870119524147469</v>
      </c>
      <c r="D204" s="340">
        <v>101997.93799999999</v>
      </c>
      <c r="E204" s="119">
        <v>13.650971852474717</v>
      </c>
      <c r="F204" s="278"/>
      <c r="G204" s="278"/>
      <c r="H204" s="278"/>
      <c r="I204" s="278"/>
      <c r="J204" s="279"/>
      <c r="K204" s="279"/>
      <c r="L204" s="279"/>
      <c r="M204" s="147"/>
    </row>
    <row r="205" spans="1:13" s="135" customFormat="1" ht="27" customHeight="1">
      <c r="A205" s="113" t="s">
        <v>130</v>
      </c>
      <c r="B205" s="340">
        <v>97278</v>
      </c>
      <c r="C205" s="119">
        <v>13.643593073714506</v>
      </c>
      <c r="D205" s="340">
        <v>100374.098</v>
      </c>
      <c r="E205" s="119">
        <v>13.433643987151376</v>
      </c>
      <c r="F205" s="278"/>
      <c r="G205" s="278"/>
      <c r="H205" s="278"/>
      <c r="I205" s="278"/>
      <c r="J205" s="279"/>
      <c r="K205" s="279"/>
      <c r="L205" s="279"/>
      <c r="M205" s="147"/>
    </row>
    <row r="206" spans="1:13" s="135" customFormat="1" ht="27" customHeight="1">
      <c r="A206" s="113" t="s">
        <v>128</v>
      </c>
      <c r="B206" s="340">
        <v>74534</v>
      </c>
      <c r="C206" s="119">
        <v>10.453664406713099</v>
      </c>
      <c r="D206" s="340">
        <v>99754.865999999995</v>
      </c>
      <c r="E206" s="119">
        <v>13.350768599982747</v>
      </c>
      <c r="F206" s="278"/>
      <c r="G206" s="278"/>
      <c r="H206" s="278"/>
      <c r="I206" s="278"/>
      <c r="J206" s="279"/>
      <c r="K206" s="279"/>
      <c r="L206" s="279"/>
      <c r="M206" s="147"/>
    </row>
    <row r="207" spans="1:13" s="135" customFormat="1" ht="27" customHeight="1">
      <c r="A207" s="113" t="s">
        <v>131</v>
      </c>
      <c r="B207" s="340">
        <v>42116</v>
      </c>
      <c r="C207" s="119">
        <v>5.9069220778856488</v>
      </c>
      <c r="D207" s="340">
        <v>45467</v>
      </c>
      <c r="E207" s="119">
        <v>6.0851106344568251</v>
      </c>
      <c r="F207" s="278"/>
      <c r="G207" s="278"/>
      <c r="H207" s="278"/>
      <c r="I207" s="278"/>
      <c r="J207" s="279"/>
      <c r="K207" s="279"/>
      <c r="L207" s="279"/>
      <c r="M207" s="147"/>
    </row>
    <row r="208" spans="1:13" s="135" customFormat="1" ht="27" customHeight="1">
      <c r="A208" s="113" t="s">
        <v>127</v>
      </c>
      <c r="B208" s="340">
        <v>24224</v>
      </c>
      <c r="C208" s="119">
        <v>3.3975040463173602</v>
      </c>
      <c r="D208" s="340">
        <v>40894.548999999999</v>
      </c>
      <c r="E208" s="119">
        <v>5.4731531662791859</v>
      </c>
      <c r="F208" s="278"/>
      <c r="G208" s="278"/>
      <c r="H208" s="278"/>
      <c r="I208" s="278"/>
      <c r="J208" s="279"/>
      <c r="K208" s="279"/>
      <c r="L208" s="279"/>
      <c r="M208" s="147"/>
    </row>
    <row r="209" spans="1:13" s="135" customFormat="1" ht="27" customHeight="1">
      <c r="A209" s="113" t="s">
        <v>132</v>
      </c>
      <c r="B209" s="340">
        <v>16694</v>
      </c>
      <c r="C209" s="119">
        <v>2.3413941772301028</v>
      </c>
      <c r="D209" s="340">
        <v>12994</v>
      </c>
      <c r="E209" s="119">
        <v>1.7390619038892381</v>
      </c>
      <c r="F209" s="278"/>
      <c r="G209" s="278"/>
      <c r="H209" s="278"/>
      <c r="I209" s="278"/>
      <c r="J209" s="279"/>
      <c r="K209" s="279"/>
      <c r="L209" s="279"/>
      <c r="M209" s="147"/>
    </row>
    <row r="210" spans="1:13" s="135" customFormat="1" ht="27" customHeight="1">
      <c r="A210" s="113" t="s">
        <v>133</v>
      </c>
      <c r="B210" s="340">
        <v>14833</v>
      </c>
      <c r="C210" s="119">
        <v>2.0803821631037569</v>
      </c>
      <c r="D210" s="340">
        <v>15369</v>
      </c>
      <c r="E210" s="119">
        <v>2.0569218409168615</v>
      </c>
      <c r="F210" s="278"/>
      <c r="G210" s="278"/>
      <c r="H210" s="278"/>
      <c r="I210" s="278"/>
      <c r="J210" s="279"/>
      <c r="K210" s="279"/>
      <c r="L210" s="279"/>
      <c r="M210" s="147"/>
    </row>
    <row r="211" spans="1:13" s="135" customFormat="1" ht="27" customHeight="1">
      <c r="A211" s="113" t="s">
        <v>134</v>
      </c>
      <c r="B211" s="340">
        <v>13485</v>
      </c>
      <c r="C211" s="119">
        <v>1.8913202635646305</v>
      </c>
      <c r="D211" s="340">
        <v>16004.956</v>
      </c>
      <c r="E211" s="119">
        <v>2.1420354973852151</v>
      </c>
      <c r="F211" s="278"/>
      <c r="G211" s="278"/>
      <c r="H211" s="278"/>
      <c r="I211" s="278"/>
      <c r="J211" s="279"/>
      <c r="K211" s="279"/>
      <c r="L211" s="279"/>
      <c r="M211" s="147"/>
    </row>
    <row r="212" spans="1:13" s="135" customFormat="1" ht="27" customHeight="1">
      <c r="A212" s="113" t="s">
        <v>135</v>
      </c>
      <c r="B212" s="340">
        <v>11698</v>
      </c>
      <c r="C212" s="119">
        <v>1.6406870184040818</v>
      </c>
      <c r="D212" s="340">
        <v>11265</v>
      </c>
      <c r="E212" s="119">
        <v>1.507659869733128</v>
      </c>
      <c r="F212" s="278"/>
      <c r="G212" s="278"/>
      <c r="H212" s="278"/>
      <c r="I212" s="278"/>
      <c r="J212" s="279"/>
      <c r="K212" s="279"/>
      <c r="L212" s="279"/>
      <c r="M212" s="147"/>
    </row>
    <row r="213" spans="1:13" s="135" customFormat="1" ht="27" customHeight="1">
      <c r="A213" s="113" t="s">
        <v>136</v>
      </c>
      <c r="B213" s="340">
        <v>8794</v>
      </c>
      <c r="C213" s="119">
        <v>1.2333904633138568</v>
      </c>
      <c r="D213" s="340">
        <v>14949</v>
      </c>
      <c r="E213" s="119">
        <v>2.0007108204740818</v>
      </c>
      <c r="F213" s="278"/>
      <c r="G213" s="278"/>
      <c r="H213" s="278"/>
      <c r="I213" s="278"/>
      <c r="J213" s="279"/>
      <c r="K213" s="279"/>
      <c r="L213" s="279"/>
      <c r="M213" s="147"/>
    </row>
    <row r="214" spans="1:13" s="135" customFormat="1" ht="27" customHeight="1">
      <c r="A214" s="113" t="s">
        <v>126</v>
      </c>
      <c r="B214" s="340">
        <v>985</v>
      </c>
      <c r="C214" s="119">
        <v>0.1381498301528484</v>
      </c>
      <c r="D214" s="121">
        <v>0</v>
      </c>
      <c r="E214" s="119">
        <v>0</v>
      </c>
      <c r="F214" s="278"/>
      <c r="G214" s="278"/>
      <c r="H214" s="278"/>
      <c r="I214" s="278"/>
      <c r="J214" s="279"/>
      <c r="K214" s="279"/>
      <c r="L214" s="279"/>
      <c r="M214" s="147"/>
    </row>
    <row r="215" spans="1:13" s="135" customFormat="1" ht="27" customHeight="1">
      <c r="A215" s="113" t="s">
        <v>539</v>
      </c>
      <c r="B215" s="340">
        <v>3019</v>
      </c>
      <c r="C215" s="119">
        <v>0.4234257230776135</v>
      </c>
      <c r="D215" s="340">
        <v>6266</v>
      </c>
      <c r="E215" s="119">
        <v>0.83861489070109019</v>
      </c>
      <c r="F215" s="278"/>
      <c r="G215" s="278"/>
      <c r="H215" s="278"/>
      <c r="I215" s="278"/>
      <c r="J215" s="279"/>
      <c r="K215" s="279"/>
      <c r="L215" s="279"/>
      <c r="M215" s="147"/>
    </row>
    <row r="216" spans="1:13" s="135" customFormat="1" ht="27" customHeight="1">
      <c r="A216" s="113" t="s">
        <v>580</v>
      </c>
      <c r="B216" s="340">
        <v>13483</v>
      </c>
      <c r="C216" s="119">
        <v>1.8910397562952843</v>
      </c>
      <c r="D216" s="121">
        <v>0</v>
      </c>
      <c r="E216" s="119">
        <v>0</v>
      </c>
      <c r="F216" s="278"/>
      <c r="G216" s="278"/>
      <c r="H216" s="278"/>
      <c r="I216" s="278"/>
      <c r="J216" s="279"/>
      <c r="K216" s="279"/>
      <c r="L216" s="279"/>
      <c r="M216" s="147"/>
    </row>
    <row r="217" spans="1:13" s="135" customFormat="1" ht="27" customHeight="1">
      <c r="A217" s="113" t="s">
        <v>137</v>
      </c>
      <c r="B217" s="340">
        <v>3254</v>
      </c>
      <c r="C217" s="119">
        <v>0.45638532722575503</v>
      </c>
      <c r="D217" s="340">
        <v>4172.4759999999997</v>
      </c>
      <c r="E217" s="119">
        <v>0.55842650888811396</v>
      </c>
      <c r="F217" s="278"/>
      <c r="G217" s="278"/>
      <c r="H217" s="278"/>
      <c r="I217" s="278"/>
      <c r="J217" s="279"/>
      <c r="K217" s="279"/>
      <c r="L217" s="279"/>
      <c r="M217" s="147"/>
    </row>
    <row r="218" spans="1:13" s="135" customFormat="1" ht="27" customHeight="1">
      <c r="A218" s="113" t="s">
        <v>138</v>
      </c>
      <c r="B218" s="340">
        <v>2493</v>
      </c>
      <c r="C218" s="119">
        <v>0.34965231123964574</v>
      </c>
      <c r="D218" s="340">
        <v>749</v>
      </c>
      <c r="E218" s="119">
        <v>0.10024298645629054</v>
      </c>
      <c r="F218" s="278"/>
      <c r="G218" s="278"/>
      <c r="H218" s="278"/>
      <c r="I218" s="278"/>
      <c r="J218" s="279"/>
      <c r="K218" s="279"/>
      <c r="L218" s="279"/>
      <c r="M218" s="147"/>
    </row>
    <row r="219" spans="1:13" s="135" customFormat="1" ht="27" customHeight="1">
      <c r="A219" s="113" t="s">
        <v>139</v>
      </c>
      <c r="B219" s="340">
        <v>2369</v>
      </c>
      <c r="C219" s="119">
        <v>0.33226086054020088</v>
      </c>
      <c r="D219" s="340">
        <v>6328</v>
      </c>
      <c r="E219" s="119">
        <v>0.8469127080045481</v>
      </c>
      <c r="F219" s="278"/>
      <c r="G219" s="278"/>
      <c r="H219" s="278"/>
      <c r="I219" s="278"/>
      <c r="J219" s="279"/>
      <c r="K219" s="279"/>
      <c r="L219" s="279"/>
      <c r="M219" s="147"/>
    </row>
    <row r="220" spans="1:13" s="135" customFormat="1" ht="27" customHeight="1">
      <c r="A220" s="113" t="s">
        <v>140</v>
      </c>
      <c r="B220" s="121">
        <v>0</v>
      </c>
      <c r="C220" s="119">
        <v>0</v>
      </c>
      <c r="D220" s="340">
        <v>285</v>
      </c>
      <c r="E220" s="119">
        <v>3.8143192443314822E-2</v>
      </c>
      <c r="F220" s="278"/>
      <c r="G220" s="278"/>
      <c r="H220" s="278"/>
      <c r="I220" s="278"/>
      <c r="J220" s="279"/>
      <c r="K220" s="279"/>
      <c r="L220" s="279"/>
      <c r="M220" s="147"/>
    </row>
    <row r="221" spans="1:13" s="135" customFormat="1" ht="27" customHeight="1">
      <c r="A221" s="113" t="s">
        <v>141</v>
      </c>
      <c r="B221" s="340">
        <v>500</v>
      </c>
      <c r="C221" s="119">
        <v>7.0126817336471275E-2</v>
      </c>
      <c r="D221" s="340">
        <v>1035</v>
      </c>
      <c r="E221" s="119">
        <v>0.13852001466256436</v>
      </c>
      <c r="F221" s="278"/>
      <c r="G221" s="278"/>
      <c r="H221" s="278"/>
      <c r="I221" s="278"/>
      <c r="J221" s="279"/>
      <c r="K221" s="279"/>
      <c r="L221" s="279"/>
      <c r="M221" s="147"/>
    </row>
    <row r="222" spans="1:13" s="135" customFormat="1" ht="27" customHeight="1">
      <c r="A222" s="113" t="s">
        <v>826</v>
      </c>
      <c r="B222" s="121">
        <v>0</v>
      </c>
      <c r="C222" s="119">
        <v>0</v>
      </c>
      <c r="D222" s="340">
        <v>1931</v>
      </c>
      <c r="E222" s="119">
        <v>0.25843685827382784</v>
      </c>
      <c r="F222" s="278"/>
      <c r="G222" s="278"/>
      <c r="H222" s="278"/>
      <c r="I222" s="278"/>
      <c r="J222" s="279"/>
      <c r="K222" s="279"/>
      <c r="L222" s="279"/>
      <c r="M222" s="147"/>
    </row>
    <row r="223" spans="1:13" s="135" customFormat="1" ht="27" customHeight="1">
      <c r="A223" s="109" t="s">
        <v>572</v>
      </c>
      <c r="B223" s="341">
        <v>191</v>
      </c>
      <c r="C223" s="120">
        <v>2.6788444222532026E-2</v>
      </c>
      <c r="D223" s="341">
        <v>1393</v>
      </c>
      <c r="E223" s="120">
        <v>0.18643321780188613</v>
      </c>
      <c r="F223" s="278"/>
      <c r="G223" s="278"/>
      <c r="H223" s="278"/>
      <c r="I223" s="278"/>
      <c r="J223" s="279"/>
      <c r="K223" s="279"/>
      <c r="L223" s="279"/>
      <c r="M223" s="147"/>
    </row>
    <row r="224" spans="1:13" s="41" customFormat="1" ht="15" customHeight="1">
      <c r="A224" s="88" t="s">
        <v>39</v>
      </c>
      <c r="B224" s="30"/>
      <c r="C224" s="30"/>
      <c r="D224" s="605"/>
      <c r="E224" s="30"/>
      <c r="F224" s="361"/>
      <c r="G224" s="361"/>
      <c r="H224" s="361"/>
      <c r="I224" s="361"/>
      <c r="J224" s="361"/>
      <c r="K224" s="361"/>
      <c r="L224" s="361"/>
    </row>
    <row r="225" spans="1:13" s="41" customFormat="1" ht="15" customHeight="1">
      <c r="A225" s="88"/>
      <c r="B225" s="30"/>
      <c r="C225" s="30"/>
      <c r="D225" s="30"/>
      <c r="E225" s="30"/>
      <c r="F225" s="361"/>
      <c r="G225" s="361"/>
      <c r="H225" s="361"/>
      <c r="I225" s="361"/>
      <c r="J225" s="361"/>
      <c r="K225" s="361"/>
      <c r="L225" s="361"/>
    </row>
    <row r="226" spans="1:13" ht="20.100000000000001" customHeight="1">
      <c r="A226" s="2555" t="s">
        <v>844</v>
      </c>
      <c r="B226" s="2555"/>
      <c r="C226" s="2555"/>
      <c r="D226" s="2555"/>
      <c r="E226" s="2555"/>
    </row>
    <row r="227" spans="1:13" s="41" customFormat="1" ht="15" customHeight="1">
      <c r="A227" s="599" t="s">
        <v>148</v>
      </c>
      <c r="B227" s="599"/>
      <c r="C227" s="599"/>
      <c r="D227" s="599"/>
      <c r="E227" s="104"/>
      <c r="F227" s="361"/>
      <c r="G227" s="361"/>
      <c r="H227" s="361"/>
      <c r="I227" s="361"/>
      <c r="J227" s="361"/>
      <c r="K227" s="361"/>
      <c r="L227" s="361"/>
    </row>
    <row r="228" spans="1:13" s="135" customFormat="1" ht="15" customHeight="1">
      <c r="A228" s="2562" t="s">
        <v>461</v>
      </c>
      <c r="B228" s="2568" t="s">
        <v>923</v>
      </c>
      <c r="C228" s="2569"/>
      <c r="D228" s="2568" t="s">
        <v>922</v>
      </c>
      <c r="E228" s="2569"/>
      <c r="F228" s="278"/>
      <c r="G228" s="278"/>
      <c r="H228" s="278"/>
      <c r="I228" s="278"/>
      <c r="J228" s="278"/>
      <c r="K228" s="278"/>
      <c r="L228" s="278"/>
    </row>
    <row r="229" spans="1:13" s="135" customFormat="1" ht="15" customHeight="1">
      <c r="A229" s="2563"/>
      <c r="B229" s="572" t="s">
        <v>147</v>
      </c>
      <c r="C229" s="149" t="s">
        <v>223</v>
      </c>
      <c r="D229" s="573" t="s">
        <v>147</v>
      </c>
      <c r="E229" s="150" t="s">
        <v>223</v>
      </c>
      <c r="F229" s="278"/>
      <c r="G229" s="278"/>
      <c r="H229" s="278"/>
      <c r="I229" s="278"/>
      <c r="J229" s="278"/>
      <c r="K229" s="278"/>
      <c r="L229" s="278"/>
    </row>
    <row r="230" spans="1:13" s="136" customFormat="1" ht="27" customHeight="1">
      <c r="A230" s="270" t="s">
        <v>234</v>
      </c>
      <c r="B230" s="733">
        <v>8288700.0329999998</v>
      </c>
      <c r="C230" s="733">
        <v>100</v>
      </c>
      <c r="D230" s="733">
        <v>10001547.5</v>
      </c>
      <c r="E230" s="733">
        <v>100</v>
      </c>
      <c r="F230" s="483"/>
      <c r="G230" s="483"/>
      <c r="H230" s="483"/>
      <c r="I230" s="483"/>
      <c r="J230" s="483"/>
      <c r="K230" s="483"/>
      <c r="L230" s="483"/>
    </row>
    <row r="231" spans="1:13" s="136" customFormat="1" ht="27" customHeight="1">
      <c r="A231" s="173" t="s">
        <v>540</v>
      </c>
      <c r="B231" s="734">
        <v>1122807.696</v>
      </c>
      <c r="C231" s="729">
        <v>13.546245991889425</v>
      </c>
      <c r="D231" s="734">
        <v>1688484.371</v>
      </c>
      <c r="E231" s="729">
        <v>16.882231083446435</v>
      </c>
      <c r="F231" s="483"/>
      <c r="G231" s="483"/>
      <c r="H231" s="483"/>
      <c r="I231" s="483"/>
      <c r="J231" s="483"/>
      <c r="K231" s="483"/>
      <c r="L231" s="483"/>
    </row>
    <row r="232" spans="1:13" s="136" customFormat="1" ht="27" customHeight="1">
      <c r="A232" s="173" t="s">
        <v>124</v>
      </c>
      <c r="B232" s="734">
        <v>1523784.28</v>
      </c>
      <c r="C232" s="729">
        <v>18.383875323432157</v>
      </c>
      <c r="D232" s="734">
        <v>1391354.692</v>
      </c>
      <c r="E232" s="729">
        <v>13.91139404830265</v>
      </c>
      <c r="F232" s="483"/>
      <c r="G232" s="483"/>
      <c r="H232" s="483"/>
      <c r="I232" s="483"/>
      <c r="J232" s="483"/>
      <c r="K232" s="483"/>
      <c r="L232" s="483"/>
    </row>
    <row r="233" spans="1:13" s="136" customFormat="1" ht="27" customHeight="1">
      <c r="A233" s="173" t="s">
        <v>129</v>
      </c>
      <c r="B233" s="734">
        <v>1297917.868</v>
      </c>
      <c r="C233" s="729">
        <v>15.658883333123031</v>
      </c>
      <c r="D233" s="734">
        <v>1231475.8119999999</v>
      </c>
      <c r="E233" s="729">
        <v>12.312852632178044</v>
      </c>
      <c r="F233" s="483"/>
      <c r="G233" s="483"/>
      <c r="H233" s="483"/>
      <c r="I233" s="483"/>
      <c r="J233" s="483"/>
      <c r="K233" s="483"/>
      <c r="L233" s="483"/>
    </row>
    <row r="234" spans="1:13" s="136" customFormat="1" ht="27" customHeight="1">
      <c r="A234" s="173" t="s">
        <v>133</v>
      </c>
      <c r="B234" s="734">
        <v>913315.81600000011</v>
      </c>
      <c r="C234" s="729">
        <v>11.018806475850182</v>
      </c>
      <c r="D234" s="734">
        <v>1212292.6109999998</v>
      </c>
      <c r="E234" s="729">
        <v>12.121050304739029</v>
      </c>
      <c r="F234" s="483"/>
      <c r="G234" s="483"/>
      <c r="H234" s="483"/>
      <c r="I234" s="483"/>
      <c r="J234" s="483"/>
      <c r="K234" s="483"/>
      <c r="L234" s="483"/>
    </row>
    <row r="235" spans="1:13" s="143" customFormat="1" ht="27" customHeight="1">
      <c r="A235" s="173" t="s">
        <v>126</v>
      </c>
      <c r="B235" s="734">
        <v>1622369.0069999998</v>
      </c>
      <c r="C235" s="729">
        <v>19.573262399903761</v>
      </c>
      <c r="D235" s="734">
        <v>718563.79800000007</v>
      </c>
      <c r="E235" s="729">
        <v>7.1845261314739925</v>
      </c>
      <c r="F235" s="483"/>
      <c r="G235" s="483"/>
      <c r="H235" s="483"/>
      <c r="I235" s="483"/>
      <c r="J235" s="483"/>
      <c r="K235" s="483"/>
      <c r="L235" s="483"/>
      <c r="M235" s="136"/>
    </row>
    <row r="236" spans="1:13" s="143" customFormat="1" ht="27" customHeight="1">
      <c r="A236" s="173" t="s">
        <v>827</v>
      </c>
      <c r="B236" s="729">
        <v>0</v>
      </c>
      <c r="C236" s="729">
        <v>0</v>
      </c>
      <c r="D236" s="734">
        <v>488132.64099999989</v>
      </c>
      <c r="E236" s="729">
        <v>4.8805711123369342</v>
      </c>
      <c r="F236" s="483"/>
      <c r="G236" s="483"/>
      <c r="H236" s="483"/>
      <c r="I236" s="483"/>
      <c r="J236" s="483"/>
      <c r="K236" s="483"/>
      <c r="L236" s="483"/>
      <c r="M236" s="136"/>
    </row>
    <row r="237" spans="1:13" s="143" customFormat="1" ht="27" customHeight="1">
      <c r="A237" s="173" t="s">
        <v>125</v>
      </c>
      <c r="B237" s="734">
        <v>276469.304</v>
      </c>
      <c r="C237" s="729">
        <v>3.3354965543364599</v>
      </c>
      <c r="D237" s="734">
        <v>394164.78100000002</v>
      </c>
      <c r="E237" s="729">
        <v>3.9410379107370828</v>
      </c>
      <c r="F237" s="483"/>
      <c r="G237" s="483"/>
      <c r="H237" s="483"/>
      <c r="I237" s="483"/>
      <c r="J237" s="483"/>
      <c r="K237" s="483"/>
      <c r="L237" s="483"/>
      <c r="M237" s="136"/>
    </row>
    <row r="238" spans="1:13" s="143" customFormat="1" ht="27" customHeight="1">
      <c r="A238" s="173" t="s">
        <v>141</v>
      </c>
      <c r="B238" s="734">
        <v>155050.285</v>
      </c>
      <c r="C238" s="729">
        <v>1.8706224665230327</v>
      </c>
      <c r="D238" s="734">
        <v>236218.348</v>
      </c>
      <c r="E238" s="729">
        <v>2.3618179744975367</v>
      </c>
      <c r="F238" s="483"/>
      <c r="G238" s="483"/>
      <c r="H238" s="483"/>
      <c r="I238" s="483"/>
      <c r="J238" s="483"/>
      <c r="K238" s="483"/>
      <c r="L238" s="483"/>
      <c r="M238" s="136"/>
    </row>
    <row r="239" spans="1:13" s="143" customFormat="1" ht="27" customHeight="1">
      <c r="A239" s="173" t="s">
        <v>131</v>
      </c>
      <c r="B239" s="734">
        <v>141871.04199999999</v>
      </c>
      <c r="C239" s="729">
        <v>1.711619933586273</v>
      </c>
      <c r="D239" s="734">
        <v>235383.21400000001</v>
      </c>
      <c r="E239" s="729">
        <v>2.3534679267175314</v>
      </c>
      <c r="F239" s="483"/>
      <c r="G239" s="483"/>
      <c r="H239" s="483"/>
      <c r="I239" s="483"/>
      <c r="J239" s="483"/>
      <c r="K239" s="483"/>
      <c r="L239" s="483"/>
      <c r="M239" s="136"/>
    </row>
    <row r="240" spans="1:13" s="143" customFormat="1" ht="27" customHeight="1">
      <c r="A240" s="173" t="s">
        <v>128</v>
      </c>
      <c r="B240" s="734">
        <v>262991.97699999996</v>
      </c>
      <c r="C240" s="729">
        <v>3.1728977517939327</v>
      </c>
      <c r="D240" s="734">
        <v>210106.60500000001</v>
      </c>
      <c r="E240" s="729">
        <v>2.100740947733891</v>
      </c>
      <c r="F240" s="483"/>
      <c r="G240" s="483"/>
      <c r="H240" s="483"/>
      <c r="I240" s="483"/>
      <c r="J240" s="483"/>
      <c r="K240" s="483"/>
      <c r="L240" s="483"/>
      <c r="M240" s="136"/>
    </row>
    <row r="241" spans="1:13" s="143" customFormat="1" ht="27" customHeight="1">
      <c r="A241" s="173" t="s">
        <v>145</v>
      </c>
      <c r="B241" s="729">
        <v>0</v>
      </c>
      <c r="C241" s="729">
        <v>0</v>
      </c>
      <c r="D241" s="734">
        <v>207678.06400000001</v>
      </c>
      <c r="E241" s="729">
        <v>2.0764592954652694</v>
      </c>
      <c r="F241" s="483"/>
      <c r="G241" s="483"/>
      <c r="H241" s="483"/>
      <c r="I241" s="483"/>
      <c r="J241" s="483"/>
      <c r="K241" s="483"/>
      <c r="L241" s="483"/>
      <c r="M241" s="136"/>
    </row>
    <row r="242" spans="1:13" s="143" customFormat="1" ht="27" customHeight="1">
      <c r="A242" s="173" t="s">
        <v>570</v>
      </c>
      <c r="B242" s="734">
        <v>237024.33799999999</v>
      </c>
      <c r="C242" s="729">
        <v>2.8596081056900275</v>
      </c>
      <c r="D242" s="734">
        <v>191099.89500000002</v>
      </c>
      <c r="E242" s="729">
        <v>1.9107032572067264</v>
      </c>
      <c r="F242" s="483"/>
      <c r="G242" s="483"/>
      <c r="H242" s="483"/>
      <c r="I242" s="483"/>
      <c r="J242" s="483"/>
      <c r="K242" s="483"/>
      <c r="L242" s="483"/>
      <c r="M242" s="136"/>
    </row>
    <row r="243" spans="1:13" s="143" customFormat="1" ht="27" customHeight="1">
      <c r="A243" s="173" t="s">
        <v>134</v>
      </c>
      <c r="B243" s="734">
        <v>39014.303999999996</v>
      </c>
      <c r="C243" s="729">
        <v>0.47069267610929838</v>
      </c>
      <c r="D243" s="734">
        <v>167380.30099999998</v>
      </c>
      <c r="E243" s="729">
        <v>1.6735440190217907</v>
      </c>
      <c r="F243" s="483"/>
      <c r="G243" s="483"/>
      <c r="H243" s="483"/>
      <c r="I243" s="483"/>
      <c r="J243" s="483"/>
      <c r="K243" s="483"/>
      <c r="L243" s="483"/>
      <c r="M243" s="136"/>
    </row>
    <row r="244" spans="1:13" s="143" customFormat="1" ht="27" customHeight="1">
      <c r="A244" s="173" t="s">
        <v>429</v>
      </c>
      <c r="B244" s="734">
        <v>95846.083000000013</v>
      </c>
      <c r="C244" s="729">
        <v>1.1563463826463223</v>
      </c>
      <c r="D244" s="734">
        <v>162319.60700000002</v>
      </c>
      <c r="E244" s="729">
        <v>1.6229449095375783</v>
      </c>
      <c r="F244" s="483"/>
      <c r="G244" s="483"/>
      <c r="H244" s="483"/>
      <c r="I244" s="483"/>
      <c r="J244" s="483"/>
      <c r="K244" s="483"/>
      <c r="L244" s="483"/>
      <c r="M244" s="136"/>
    </row>
    <row r="245" spans="1:13" s="143" customFormat="1" ht="27" customHeight="1">
      <c r="A245" s="173" t="s">
        <v>127</v>
      </c>
      <c r="B245" s="729">
        <v>0</v>
      </c>
      <c r="C245" s="729">
        <v>0</v>
      </c>
      <c r="D245" s="734">
        <v>152271.19</v>
      </c>
      <c r="E245" s="729">
        <v>1.5224762876596256</v>
      </c>
      <c r="F245" s="483"/>
      <c r="G245" s="483"/>
      <c r="H245" s="483"/>
      <c r="I245" s="483"/>
      <c r="J245" s="483"/>
      <c r="K245" s="483"/>
      <c r="L245" s="483"/>
      <c r="M245" s="136"/>
    </row>
    <row r="246" spans="1:13" s="143" customFormat="1" ht="27" customHeight="1">
      <c r="A246" s="173" t="s">
        <v>135</v>
      </c>
      <c r="B246" s="734">
        <v>134929.731</v>
      </c>
      <c r="C246" s="729">
        <v>1.6278756676294355</v>
      </c>
      <c r="D246" s="734">
        <v>131272.76800000001</v>
      </c>
      <c r="E246" s="729">
        <v>1.3125245589493544</v>
      </c>
      <c r="F246" s="483"/>
      <c r="G246" s="483"/>
      <c r="H246" s="483"/>
      <c r="I246" s="483"/>
      <c r="J246" s="483"/>
      <c r="K246" s="483"/>
      <c r="L246" s="483"/>
      <c r="M246" s="136"/>
    </row>
    <row r="247" spans="1:13" s="143" customFormat="1" ht="27" customHeight="1">
      <c r="A247" s="173" t="s">
        <v>669</v>
      </c>
      <c r="B247" s="729">
        <v>0</v>
      </c>
      <c r="C247" s="729">
        <v>0</v>
      </c>
      <c r="D247" s="734">
        <v>129543.52800000001</v>
      </c>
      <c r="E247" s="729">
        <v>1.2952348346379297</v>
      </c>
      <c r="F247" s="483"/>
      <c r="G247" s="483"/>
      <c r="H247" s="483"/>
      <c r="I247" s="483"/>
      <c r="J247" s="483"/>
      <c r="K247" s="483"/>
      <c r="L247" s="483"/>
      <c r="M247" s="136"/>
    </row>
    <row r="248" spans="1:13" s="143" customFormat="1" ht="27" customHeight="1">
      <c r="A248" s="173" t="s">
        <v>122</v>
      </c>
      <c r="B248" s="734">
        <v>27000</v>
      </c>
      <c r="C248" s="729">
        <v>0.32574468725498879</v>
      </c>
      <c r="D248" s="734">
        <v>118396.33100000001</v>
      </c>
      <c r="E248" s="729">
        <v>1.1837801129248433</v>
      </c>
      <c r="F248" s="483"/>
      <c r="G248" s="483"/>
      <c r="H248" s="483"/>
      <c r="I248" s="483"/>
      <c r="J248" s="483"/>
      <c r="K248" s="483"/>
      <c r="L248" s="483"/>
      <c r="M248" s="136"/>
    </row>
    <row r="249" spans="1:13" s="136" customFormat="1" ht="27" customHeight="1">
      <c r="A249" s="173" t="s">
        <v>670</v>
      </c>
      <c r="B249" s="729">
        <v>0</v>
      </c>
      <c r="C249" s="729">
        <v>0</v>
      </c>
      <c r="D249" s="734">
        <v>94814.967000000019</v>
      </c>
      <c r="E249" s="729">
        <v>0.94800296085378943</v>
      </c>
      <c r="F249" s="483"/>
      <c r="G249" s="483"/>
      <c r="H249" s="483"/>
      <c r="I249" s="483"/>
      <c r="J249" s="483"/>
      <c r="K249" s="483"/>
      <c r="L249" s="483"/>
    </row>
    <row r="250" spans="1:13" s="136" customFormat="1" ht="27" customHeight="1">
      <c r="A250" s="173" t="s">
        <v>425</v>
      </c>
      <c r="B250" s="734">
        <v>41902.366000000002</v>
      </c>
      <c r="C250" s="729">
        <v>0.50553604103385463</v>
      </c>
      <c r="D250" s="734">
        <v>80141.782999999996</v>
      </c>
      <c r="E250" s="729">
        <v>0.80129382497282176</v>
      </c>
      <c r="F250" s="483"/>
      <c r="G250" s="483"/>
      <c r="H250" s="483"/>
      <c r="I250" s="483"/>
      <c r="J250" s="483"/>
      <c r="K250" s="483"/>
      <c r="L250" s="483"/>
    </row>
    <row r="251" spans="1:13" s="136" customFormat="1" ht="27" customHeight="1">
      <c r="A251" s="173" t="s">
        <v>828</v>
      </c>
      <c r="B251" s="734">
        <v>64889.401999999987</v>
      </c>
      <c r="C251" s="729">
        <v>0.78286585039456447</v>
      </c>
      <c r="D251" s="734">
        <v>68870.266000000003</v>
      </c>
      <c r="E251" s="729">
        <v>0.68859609562262525</v>
      </c>
      <c r="F251" s="483"/>
      <c r="G251" s="483"/>
      <c r="H251" s="483"/>
      <c r="I251" s="483"/>
      <c r="J251" s="483"/>
      <c r="K251" s="483"/>
      <c r="L251" s="483"/>
    </row>
    <row r="252" spans="1:13" s="136" customFormat="1" ht="27" customHeight="1">
      <c r="A252" s="173" t="s">
        <v>698</v>
      </c>
      <c r="B252" s="729">
        <v>0</v>
      </c>
      <c r="C252" s="729">
        <v>0</v>
      </c>
      <c r="D252" s="734">
        <v>47190.976000000002</v>
      </c>
      <c r="E252" s="729">
        <v>0.47183674043339713</v>
      </c>
      <c r="F252" s="483"/>
      <c r="G252" s="483"/>
      <c r="H252" s="483"/>
      <c r="I252" s="483"/>
      <c r="J252" s="483"/>
      <c r="K252" s="483"/>
      <c r="L252" s="483"/>
    </row>
    <row r="253" spans="1:13" s="136" customFormat="1" ht="27" customHeight="1">
      <c r="A253" s="173" t="s">
        <v>571</v>
      </c>
      <c r="B253" s="729">
        <v>0</v>
      </c>
      <c r="C253" s="729">
        <v>0</v>
      </c>
      <c r="D253" s="734">
        <v>38304.137999999999</v>
      </c>
      <c r="E253" s="729">
        <v>0.38298211122039566</v>
      </c>
      <c r="F253" s="483"/>
      <c r="G253" s="483"/>
      <c r="H253" s="483"/>
      <c r="I253" s="483"/>
      <c r="J253" s="483"/>
      <c r="K253" s="483"/>
      <c r="L253" s="483"/>
    </row>
    <row r="254" spans="1:13" s="136" customFormat="1" ht="27" customHeight="1">
      <c r="A254" s="173" t="s">
        <v>424</v>
      </c>
      <c r="B254" s="729">
        <v>0</v>
      </c>
      <c r="C254" s="729">
        <v>0</v>
      </c>
      <c r="D254" s="734">
        <v>25000</v>
      </c>
      <c r="E254" s="729">
        <v>0.24996131698642823</v>
      </c>
      <c r="F254" s="483"/>
      <c r="G254" s="483"/>
      <c r="H254" s="483"/>
      <c r="I254" s="483"/>
      <c r="J254" s="483"/>
      <c r="K254" s="483"/>
      <c r="L254" s="483"/>
    </row>
    <row r="255" spans="1:13" s="136" customFormat="1" ht="27" customHeight="1">
      <c r="A255" s="173" t="s">
        <v>426</v>
      </c>
      <c r="B255" s="734">
        <v>124984.33900000001</v>
      </c>
      <c r="C255" s="729">
        <v>1.5078883118269073</v>
      </c>
      <c r="D255" s="729">
        <v>0</v>
      </c>
      <c r="E255" s="729">
        <v>0</v>
      </c>
      <c r="F255" s="483"/>
      <c r="G255" s="483"/>
      <c r="H255" s="483"/>
      <c r="I255" s="483"/>
      <c r="J255" s="483"/>
      <c r="K255" s="483"/>
      <c r="L255" s="483"/>
    </row>
    <row r="256" spans="1:13" s="136" customFormat="1" ht="27" customHeight="1">
      <c r="A256" s="173" t="s">
        <v>139</v>
      </c>
      <c r="B256" s="734">
        <v>112417.745</v>
      </c>
      <c r="C256" s="729">
        <v>1.3562771550717065</v>
      </c>
      <c r="D256" s="729">
        <v>0</v>
      </c>
      <c r="E256" s="729">
        <v>0</v>
      </c>
      <c r="F256" s="483"/>
      <c r="G256" s="483"/>
      <c r="H256" s="483"/>
      <c r="I256" s="483"/>
      <c r="J256" s="483"/>
      <c r="K256" s="483"/>
      <c r="L256" s="483"/>
    </row>
    <row r="257" spans="1:13" s="136" customFormat="1" ht="27" customHeight="1">
      <c r="A257" s="173" t="s">
        <v>529</v>
      </c>
      <c r="B257" s="734">
        <v>39787.294000000002</v>
      </c>
      <c r="C257" s="729">
        <v>0.48001850521304779</v>
      </c>
      <c r="D257" s="729">
        <v>0</v>
      </c>
      <c r="E257" s="729">
        <v>0</v>
      </c>
      <c r="F257" s="483"/>
      <c r="G257" s="483"/>
      <c r="H257" s="483"/>
      <c r="I257" s="483"/>
      <c r="J257" s="483"/>
      <c r="K257" s="483"/>
      <c r="L257" s="483"/>
    </row>
    <row r="258" spans="1:13" s="136" customFormat="1" ht="27" customHeight="1">
      <c r="A258" s="173" t="s">
        <v>428</v>
      </c>
      <c r="B258" s="734">
        <v>33327.156000000003</v>
      </c>
      <c r="C258" s="729">
        <v>0.40207940771548972</v>
      </c>
      <c r="D258" s="729">
        <v>0</v>
      </c>
      <c r="E258" s="729">
        <v>0</v>
      </c>
      <c r="F258" s="483"/>
      <c r="G258" s="483"/>
      <c r="H258" s="483"/>
      <c r="I258" s="483"/>
      <c r="J258" s="483"/>
      <c r="K258" s="483"/>
      <c r="L258" s="483"/>
    </row>
    <row r="259" spans="1:13" s="136" customFormat="1" ht="27" customHeight="1">
      <c r="A259" s="173" t="s">
        <v>427</v>
      </c>
      <c r="B259" s="735">
        <v>21000</v>
      </c>
      <c r="C259" s="736">
        <v>0.25335697897610238</v>
      </c>
      <c r="D259" s="736">
        <v>0</v>
      </c>
      <c r="E259" s="736">
        <v>0</v>
      </c>
      <c r="F259" s="483"/>
      <c r="G259" s="483"/>
      <c r="H259" s="483"/>
      <c r="I259" s="483"/>
      <c r="J259" s="483"/>
      <c r="K259" s="483"/>
      <c r="L259" s="483"/>
    </row>
    <row r="260" spans="1:13" s="136" customFormat="1" ht="27" customHeight="1">
      <c r="A260" s="176" t="s">
        <v>697</v>
      </c>
      <c r="B260" s="732">
        <v>0</v>
      </c>
      <c r="C260" s="732">
        <v>0</v>
      </c>
      <c r="D260" s="737">
        <v>581086.87300000002</v>
      </c>
      <c r="E260" s="732">
        <v>5.8099696023442151</v>
      </c>
      <c r="F260" s="483"/>
      <c r="G260" s="483"/>
      <c r="H260" s="483"/>
      <c r="I260" s="483"/>
      <c r="J260" s="483"/>
      <c r="K260" s="483"/>
      <c r="L260" s="483"/>
    </row>
    <row r="261" spans="1:13" s="41" customFormat="1" ht="15" customHeight="1">
      <c r="A261" s="88" t="s">
        <v>39</v>
      </c>
      <c r="B261" s="30"/>
      <c r="C261" s="606"/>
      <c r="D261" s="30"/>
      <c r="E261" s="30"/>
      <c r="F261" s="361"/>
      <c r="G261" s="361"/>
      <c r="H261" s="361"/>
      <c r="I261" s="361"/>
      <c r="J261" s="470"/>
      <c r="K261" s="470"/>
      <c r="L261" s="470"/>
      <c r="M261" s="348"/>
    </row>
    <row r="262" spans="1:13" s="88" customFormat="1" ht="15" customHeight="1">
      <c r="A262" s="30" t="s">
        <v>567</v>
      </c>
      <c r="B262" s="30"/>
      <c r="C262" s="30"/>
      <c r="D262" s="30"/>
      <c r="E262" s="30"/>
      <c r="F262" s="361"/>
      <c r="G262" s="361"/>
      <c r="H262" s="361"/>
      <c r="I262" s="361"/>
      <c r="J262" s="361"/>
      <c r="K262" s="361"/>
      <c r="L262" s="361"/>
    </row>
    <row r="263" spans="1:13" s="41" customFormat="1" ht="15" customHeight="1">
      <c r="A263" s="88"/>
      <c r="B263" s="30"/>
      <c r="C263" s="30"/>
      <c r="D263" s="30"/>
      <c r="E263" s="30"/>
      <c r="F263" s="361"/>
      <c r="G263" s="361"/>
      <c r="H263" s="361"/>
      <c r="I263" s="361"/>
      <c r="J263" s="361"/>
      <c r="K263" s="361"/>
      <c r="L263" s="361"/>
    </row>
    <row r="264" spans="1:13" ht="20.100000000000001" customHeight="1">
      <c r="A264" s="2555" t="s">
        <v>845</v>
      </c>
      <c r="B264" s="2555"/>
      <c r="C264" s="2555"/>
      <c r="D264" s="2555"/>
      <c r="E264" s="2555"/>
    </row>
    <row r="265" spans="1:13" s="41" customFormat="1" ht="15" customHeight="1">
      <c r="A265" s="599" t="s">
        <v>149</v>
      </c>
      <c r="B265" s="30"/>
      <c r="C265" s="30"/>
      <c r="D265" s="30"/>
      <c r="E265" s="30"/>
      <c r="F265" s="361"/>
      <c r="G265" s="361"/>
      <c r="H265" s="361"/>
      <c r="I265" s="361"/>
      <c r="J265" s="361"/>
      <c r="K265" s="361"/>
      <c r="L265" s="361"/>
    </row>
    <row r="266" spans="1:13" s="135" customFormat="1" ht="20.100000000000001" customHeight="1">
      <c r="A266" s="26" t="s">
        <v>232</v>
      </c>
      <c r="B266" s="28">
        <v>2008</v>
      </c>
      <c r="C266" s="28">
        <v>2009</v>
      </c>
      <c r="D266" s="28">
        <v>2010</v>
      </c>
      <c r="E266" s="28">
        <v>2011</v>
      </c>
      <c r="F266" s="278"/>
      <c r="G266" s="278"/>
      <c r="H266" s="278"/>
      <c r="I266" s="278"/>
      <c r="J266" s="278"/>
      <c r="K266" s="278"/>
      <c r="L266" s="278"/>
    </row>
    <row r="267" spans="1:13" s="135" customFormat="1" ht="20.100000000000001" customHeight="1">
      <c r="A267" s="139" t="s">
        <v>150</v>
      </c>
      <c r="B267" s="338">
        <v>723022.59344804659</v>
      </c>
      <c r="C267" s="338">
        <v>755206.59000000008</v>
      </c>
      <c r="D267" s="338">
        <v>794785.69168000005</v>
      </c>
      <c r="E267" s="338">
        <v>828093.90619999997</v>
      </c>
      <c r="F267" s="278"/>
      <c r="G267" s="278"/>
      <c r="H267" s="278"/>
      <c r="I267" s="278"/>
      <c r="J267" s="278"/>
      <c r="K267" s="278"/>
      <c r="L267" s="278"/>
    </row>
    <row r="268" spans="1:13" s="135" customFormat="1" ht="20.100000000000001" customHeight="1">
      <c r="A268" s="76" t="s">
        <v>151</v>
      </c>
      <c r="B268" s="126">
        <v>1980.883817665881</v>
      </c>
      <c r="C268" s="126">
        <v>2069.0591506849319</v>
      </c>
      <c r="D268" s="126">
        <v>2177.4950456986298</v>
      </c>
      <c r="E268" s="126">
        <v>2268.7504279452055</v>
      </c>
      <c r="F268" s="278"/>
      <c r="G268" s="278"/>
      <c r="H268" s="278"/>
      <c r="I268" s="278"/>
      <c r="J268" s="278"/>
      <c r="K268" s="278"/>
      <c r="L268" s="278"/>
    </row>
    <row r="269" spans="1:13" s="41" customFormat="1" ht="15" customHeight="1">
      <c r="A269" s="138" t="s">
        <v>541</v>
      </c>
      <c r="B269" s="30"/>
      <c r="C269" s="30"/>
      <c r="D269" s="349"/>
      <c r="E269" s="30"/>
      <c r="F269" s="361"/>
      <c r="G269" s="361"/>
      <c r="H269" s="361"/>
      <c r="I269" s="361"/>
      <c r="J269" s="361"/>
      <c r="K269" s="361"/>
      <c r="L269" s="361"/>
    </row>
    <row r="270" spans="1:13" s="41" customFormat="1" ht="15" customHeight="1">
      <c r="A270" s="140"/>
      <c r="B270" s="30"/>
      <c r="C270" s="30"/>
      <c r="D270" s="30"/>
      <c r="E270" s="30"/>
      <c r="F270" s="361"/>
      <c r="G270" s="361"/>
      <c r="H270" s="361"/>
      <c r="I270" s="361"/>
      <c r="J270" s="361"/>
      <c r="K270" s="361"/>
      <c r="L270" s="361"/>
    </row>
    <row r="271" spans="1:13" ht="20.100000000000001" customHeight="1">
      <c r="A271" s="2555" t="s">
        <v>846</v>
      </c>
      <c r="B271" s="2555"/>
      <c r="C271" s="2555"/>
      <c r="D271" s="2555"/>
      <c r="E271" s="2555"/>
    </row>
    <row r="272" spans="1:13" s="41" customFormat="1" ht="15" customHeight="1">
      <c r="A272" s="599" t="s">
        <v>370</v>
      </c>
      <c r="B272" s="104"/>
      <c r="C272" s="104"/>
      <c r="D272" s="104"/>
      <c r="E272" s="104"/>
      <c r="F272" s="361"/>
      <c r="G272" s="361"/>
      <c r="H272" s="361"/>
      <c r="I272" s="361"/>
      <c r="J272" s="361"/>
      <c r="K272" s="361"/>
      <c r="L272" s="361"/>
    </row>
    <row r="273" spans="1:13" s="135" customFormat="1" ht="15" customHeight="1">
      <c r="A273" s="2562" t="s">
        <v>461</v>
      </c>
      <c r="B273" s="2568" t="s">
        <v>923</v>
      </c>
      <c r="C273" s="2569"/>
      <c r="D273" s="2568" t="s">
        <v>922</v>
      </c>
      <c r="E273" s="2569"/>
      <c r="F273" s="278"/>
      <c r="G273" s="278"/>
      <c r="H273" s="278"/>
      <c r="I273" s="278"/>
      <c r="J273" s="278"/>
      <c r="K273" s="278"/>
      <c r="L273" s="278"/>
    </row>
    <row r="274" spans="1:13" s="135" customFormat="1" ht="15" customHeight="1">
      <c r="A274" s="2563"/>
      <c r="B274" s="572" t="s">
        <v>88</v>
      </c>
      <c r="C274" s="149" t="s">
        <v>223</v>
      </c>
      <c r="D274" s="573" t="s">
        <v>88</v>
      </c>
      <c r="E274" s="150" t="s">
        <v>223</v>
      </c>
      <c r="F274" s="278"/>
      <c r="G274" s="278"/>
      <c r="H274" s="278"/>
      <c r="I274" s="278"/>
      <c r="J274" s="278"/>
      <c r="K274" s="278"/>
      <c r="L274" s="278"/>
    </row>
    <row r="275" spans="1:13" s="135" customFormat="1" ht="20.100000000000001" customHeight="1">
      <c r="A275" s="43" t="s">
        <v>234</v>
      </c>
      <c r="B275" s="727">
        <v>14155.170152500001</v>
      </c>
      <c r="C275" s="728">
        <v>100</v>
      </c>
      <c r="D275" s="727">
        <v>17128.176295982401</v>
      </c>
      <c r="E275" s="728">
        <v>100</v>
      </c>
      <c r="F275" s="278"/>
      <c r="G275" s="278"/>
      <c r="H275" s="278"/>
      <c r="I275" s="278"/>
      <c r="J275" s="483"/>
      <c r="K275" s="483"/>
      <c r="L275" s="483"/>
      <c r="M275" s="136"/>
    </row>
    <row r="276" spans="1:13" s="135" customFormat="1" ht="20.100000000000001" customHeight="1">
      <c r="A276" s="113" t="s">
        <v>124</v>
      </c>
      <c r="B276" s="729">
        <v>12367.698297499999</v>
      </c>
      <c r="C276" s="730">
        <v>87.372304000992102</v>
      </c>
      <c r="D276" s="729">
        <v>16853.473337298001</v>
      </c>
      <c r="E276" s="730">
        <v>98.396192601375603</v>
      </c>
      <c r="F276" s="278"/>
      <c r="G276" s="278"/>
      <c r="H276" s="278"/>
      <c r="I276" s="278"/>
      <c r="J276" s="483"/>
      <c r="K276" s="483"/>
      <c r="L276" s="483"/>
      <c r="M276" s="136"/>
    </row>
    <row r="277" spans="1:13" s="135" customFormat="1" ht="20.100000000000001" customHeight="1">
      <c r="A277" s="113" t="s">
        <v>128</v>
      </c>
      <c r="B277" s="729">
        <v>0</v>
      </c>
      <c r="C277" s="730">
        <v>0</v>
      </c>
      <c r="D277" s="729">
        <v>166.38132767587499</v>
      </c>
      <c r="E277" s="730">
        <v>0.97138962608004897</v>
      </c>
      <c r="F277" s="278"/>
      <c r="G277" s="278"/>
      <c r="H277" s="278"/>
      <c r="I277" s="278"/>
      <c r="J277" s="483"/>
      <c r="K277" s="483"/>
      <c r="L277" s="483"/>
      <c r="M277" s="136"/>
    </row>
    <row r="278" spans="1:13" s="135" customFormat="1" ht="20.100000000000001" customHeight="1">
      <c r="A278" s="113" t="s">
        <v>133</v>
      </c>
      <c r="B278" s="729">
        <v>796.62768249999999</v>
      </c>
      <c r="C278" s="730">
        <v>5.6278213113482387</v>
      </c>
      <c r="D278" s="729">
        <v>108.32163100849999</v>
      </c>
      <c r="E278" s="730">
        <v>0.63241777254422582</v>
      </c>
      <c r="F278" s="278"/>
      <c r="G278" s="278"/>
      <c r="H278" s="278"/>
      <c r="I278" s="278"/>
      <c r="J278" s="483"/>
      <c r="K278" s="483"/>
      <c r="L278" s="483"/>
      <c r="M278" s="136"/>
    </row>
    <row r="279" spans="1:13" s="135" customFormat="1" ht="20.100000000000001" customHeight="1">
      <c r="A279" s="113" t="s">
        <v>129</v>
      </c>
      <c r="B279" s="729">
        <v>308.03828249999998</v>
      </c>
      <c r="C279" s="730">
        <v>2.1761538659116444</v>
      </c>
      <c r="D279" s="729">
        <v>0</v>
      </c>
      <c r="E279" s="730">
        <v>0</v>
      </c>
      <c r="F279" s="278"/>
      <c r="G279" s="278"/>
      <c r="H279" s="278"/>
      <c r="I279" s="278"/>
      <c r="J279" s="483"/>
      <c r="K279" s="483"/>
      <c r="L279" s="483"/>
      <c r="M279" s="136"/>
    </row>
    <row r="280" spans="1:13" s="135" customFormat="1" ht="20.100000000000001" customHeight="1">
      <c r="A280" s="113" t="s">
        <v>529</v>
      </c>
      <c r="B280" s="729">
        <v>67.412409999999994</v>
      </c>
      <c r="C280" s="730">
        <v>0.47623878253483254</v>
      </c>
      <c r="D280" s="729">
        <v>0</v>
      </c>
      <c r="E280" s="730">
        <v>0</v>
      </c>
      <c r="F280" s="278"/>
      <c r="G280" s="278"/>
      <c r="H280" s="278"/>
      <c r="I280" s="278"/>
      <c r="J280" s="483"/>
      <c r="K280" s="483"/>
      <c r="L280" s="483"/>
      <c r="M280" s="136"/>
    </row>
    <row r="281" spans="1:13" s="135" customFormat="1" ht="20.100000000000001" customHeight="1">
      <c r="A281" s="109" t="s">
        <v>146</v>
      </c>
      <c r="B281" s="732">
        <v>615.39347999999995</v>
      </c>
      <c r="C281" s="723">
        <v>4.3474820392131619</v>
      </c>
      <c r="D281" s="732">
        <v>0</v>
      </c>
      <c r="E281" s="723">
        <v>0</v>
      </c>
      <c r="F281" s="278"/>
      <c r="G281" s="278"/>
      <c r="H281" s="278"/>
      <c r="I281" s="278"/>
      <c r="J281" s="483"/>
      <c r="K281" s="483"/>
      <c r="L281" s="483"/>
      <c r="M281" s="136"/>
    </row>
    <row r="282" spans="1:13" s="41" customFormat="1" ht="15" customHeight="1">
      <c r="A282" s="88" t="s">
        <v>39</v>
      </c>
      <c r="B282" s="30"/>
      <c r="C282" s="30"/>
      <c r="D282" s="30"/>
      <c r="E282" s="30"/>
      <c r="F282" s="361"/>
      <c r="G282" s="361"/>
      <c r="H282" s="361"/>
      <c r="I282" s="361"/>
      <c r="J282" s="361"/>
      <c r="K282" s="361"/>
      <c r="L282" s="361"/>
    </row>
    <row r="283" spans="1:13" s="88" customFormat="1" ht="15" customHeight="1">
      <c r="A283" s="30" t="s">
        <v>567</v>
      </c>
      <c r="B283" s="30"/>
      <c r="C283" s="30"/>
      <c r="D283" s="30"/>
      <c r="E283" s="30"/>
      <c r="F283" s="361"/>
      <c r="G283" s="361"/>
      <c r="H283" s="361"/>
      <c r="I283" s="361"/>
      <c r="J283" s="361"/>
      <c r="K283" s="361"/>
      <c r="L283" s="361"/>
    </row>
    <row r="284" spans="1:13" s="41" customFormat="1" ht="15" customHeight="1">
      <c r="A284" s="88"/>
      <c r="B284" s="30"/>
      <c r="C284" s="30"/>
      <c r="D284" s="30"/>
      <c r="E284" s="30"/>
      <c r="F284" s="361"/>
      <c r="G284" s="361"/>
      <c r="H284" s="361"/>
      <c r="I284" s="361"/>
      <c r="J284" s="361"/>
      <c r="K284" s="361"/>
      <c r="L284" s="361"/>
    </row>
    <row r="285" spans="1:13" ht="20.100000000000001" customHeight="1">
      <c r="A285" s="2555" t="s">
        <v>896</v>
      </c>
      <c r="B285" s="2555"/>
      <c r="C285" s="2555"/>
      <c r="D285" s="2555"/>
      <c r="E285" s="2555"/>
    </row>
    <row r="286" spans="1:13" s="41" customFormat="1" ht="15" customHeight="1">
      <c r="A286" s="599" t="s">
        <v>370</v>
      </c>
      <c r="B286" s="599"/>
      <c r="C286" s="599"/>
      <c r="D286" s="599"/>
      <c r="E286" s="599"/>
      <c r="F286" s="361"/>
      <c r="G286" s="361"/>
      <c r="H286" s="361"/>
      <c r="I286" s="361"/>
      <c r="J286" s="361"/>
      <c r="K286" s="361"/>
      <c r="L286" s="361"/>
    </row>
    <row r="287" spans="1:13" s="135" customFormat="1" ht="15" customHeight="1">
      <c r="A287" s="2564" t="s">
        <v>496</v>
      </c>
      <c r="B287" s="2568" t="s">
        <v>923</v>
      </c>
      <c r="C287" s="2569"/>
      <c r="D287" s="2568" t="s">
        <v>922</v>
      </c>
      <c r="E287" s="2569"/>
      <c r="F287" s="278"/>
      <c r="G287" s="278"/>
      <c r="H287" s="278"/>
      <c r="I287" s="278"/>
      <c r="J287" s="278"/>
      <c r="K287" s="278"/>
      <c r="L287" s="278"/>
    </row>
    <row r="288" spans="1:13" s="135" customFormat="1" ht="15" customHeight="1">
      <c r="A288" s="2563"/>
      <c r="B288" s="572" t="s">
        <v>88</v>
      </c>
      <c r="C288" s="149" t="s">
        <v>223</v>
      </c>
      <c r="D288" s="573" t="s">
        <v>88</v>
      </c>
      <c r="E288" s="575" t="s">
        <v>223</v>
      </c>
      <c r="F288" s="278"/>
      <c r="G288" s="278"/>
      <c r="H288" s="278"/>
      <c r="I288" s="278"/>
      <c r="J288" s="278"/>
      <c r="K288" s="278"/>
      <c r="L288" s="278"/>
    </row>
    <row r="289" spans="1:13" s="135" customFormat="1" ht="20.100000000000001" customHeight="1">
      <c r="A289" s="43" t="s">
        <v>234</v>
      </c>
      <c r="B289" s="727">
        <v>14155.170152500001</v>
      </c>
      <c r="C289" s="728">
        <v>100</v>
      </c>
      <c r="D289" s="727">
        <v>17128.176295982375</v>
      </c>
      <c r="E289" s="728">
        <v>100</v>
      </c>
      <c r="F289" s="483"/>
      <c r="G289" s="278"/>
      <c r="H289" s="278"/>
      <c r="I289" s="278"/>
      <c r="J289" s="483"/>
      <c r="K289" s="483"/>
      <c r="L289" s="483"/>
      <c r="M289" s="136"/>
    </row>
    <row r="290" spans="1:13" s="135" customFormat="1" ht="20.100000000000001" customHeight="1">
      <c r="A290" s="59" t="s">
        <v>120</v>
      </c>
      <c r="B290" s="729">
        <v>14087.7577425</v>
      </c>
      <c r="C290" s="730">
        <v>99.52376121746515</v>
      </c>
      <c r="D290" s="729">
        <v>17128.176295982401</v>
      </c>
      <c r="E290" s="731">
        <v>100</v>
      </c>
      <c r="F290" s="278"/>
      <c r="G290" s="278"/>
      <c r="H290" s="278"/>
      <c r="I290" s="278"/>
      <c r="J290" s="483"/>
      <c r="K290" s="483"/>
      <c r="L290" s="483"/>
      <c r="M290" s="136"/>
    </row>
    <row r="291" spans="1:13" s="135" customFormat="1" ht="20.100000000000001" customHeight="1">
      <c r="A291" s="61" t="s">
        <v>396</v>
      </c>
      <c r="B291" s="732">
        <v>67.412409999999994</v>
      </c>
      <c r="C291" s="723">
        <v>0.47623878253483254</v>
      </c>
      <c r="D291" s="732">
        <v>0</v>
      </c>
      <c r="E291" s="723">
        <v>0</v>
      </c>
      <c r="F291" s="278"/>
      <c r="G291" s="278"/>
      <c r="H291" s="278"/>
      <c r="I291" s="278"/>
      <c r="J291" s="483"/>
      <c r="K291" s="483"/>
      <c r="L291" s="483"/>
      <c r="M291" s="136"/>
    </row>
    <row r="292" spans="1:13" s="41" customFormat="1" ht="15" customHeight="1">
      <c r="A292" s="88" t="s">
        <v>39</v>
      </c>
      <c r="B292" s="30"/>
      <c r="C292" s="30"/>
      <c r="D292" s="30"/>
      <c r="E292" s="30"/>
      <c r="F292" s="361"/>
      <c r="G292" s="361"/>
      <c r="H292" s="361"/>
      <c r="I292" s="361"/>
      <c r="J292" s="361"/>
      <c r="K292" s="361"/>
      <c r="L292" s="361"/>
    </row>
    <row r="293" spans="1:13" s="88" customFormat="1" ht="15" customHeight="1">
      <c r="A293" s="30" t="s">
        <v>567</v>
      </c>
      <c r="B293" s="30"/>
      <c r="C293" s="30"/>
      <c r="D293" s="30"/>
      <c r="E293" s="30"/>
      <c r="F293" s="361"/>
      <c r="G293" s="361"/>
      <c r="H293" s="361"/>
      <c r="I293" s="361"/>
      <c r="J293" s="361"/>
      <c r="K293" s="361"/>
      <c r="L293" s="361"/>
    </row>
    <row r="294" spans="1:13" s="41" customFormat="1" ht="15" customHeight="1">
      <c r="A294" s="88"/>
      <c r="B294" s="30"/>
      <c r="C294" s="30"/>
      <c r="D294" s="30"/>
      <c r="E294" s="30"/>
      <c r="F294" s="361"/>
      <c r="G294" s="361"/>
      <c r="H294" s="361"/>
      <c r="I294" s="361"/>
      <c r="J294" s="361"/>
      <c r="K294" s="361"/>
      <c r="L294" s="361"/>
    </row>
    <row r="295" spans="1:13" s="135" customFormat="1" ht="20.100000000000001" customHeight="1">
      <c r="A295" s="2555" t="s">
        <v>847</v>
      </c>
      <c r="B295" s="2555"/>
      <c r="C295" s="2555"/>
      <c r="D295" s="2555"/>
      <c r="E295" s="2555"/>
      <c r="F295" s="278"/>
      <c r="G295" s="278"/>
      <c r="H295" s="278"/>
      <c r="I295" s="278"/>
      <c r="J295" s="278"/>
      <c r="K295" s="278"/>
      <c r="L295" s="278"/>
    </row>
    <row r="296" spans="1:13" s="41" customFormat="1" ht="15" customHeight="1">
      <c r="A296" s="599" t="s">
        <v>370</v>
      </c>
      <c r="B296" s="599"/>
      <c r="C296" s="599"/>
      <c r="D296" s="104"/>
      <c r="E296" s="104"/>
      <c r="F296" s="361"/>
      <c r="G296" s="361"/>
      <c r="H296" s="361"/>
      <c r="I296" s="361"/>
      <c r="J296" s="361"/>
      <c r="K296" s="361"/>
      <c r="L296" s="361"/>
    </row>
    <row r="297" spans="1:13" s="135" customFormat="1" ht="20.100000000000001" customHeight="1">
      <c r="A297" s="43" t="s">
        <v>152</v>
      </c>
      <c r="B297" s="28">
        <v>2008</v>
      </c>
      <c r="C297" s="28">
        <v>2009</v>
      </c>
      <c r="D297" s="28">
        <v>2010</v>
      </c>
      <c r="E297" s="28">
        <v>2011</v>
      </c>
      <c r="F297" s="278"/>
      <c r="G297" s="278"/>
      <c r="H297" s="278"/>
      <c r="I297" s="278"/>
      <c r="J297" s="278"/>
      <c r="K297" s="278"/>
      <c r="L297" s="278"/>
    </row>
    <row r="298" spans="1:13" s="135" customFormat="1" ht="20.100000000000001" customHeight="1">
      <c r="A298" s="43" t="s">
        <v>234</v>
      </c>
      <c r="B298" s="134">
        <v>6242</v>
      </c>
      <c r="C298" s="134">
        <v>8694.1647989000012</v>
      </c>
      <c r="D298" s="134">
        <v>10985.89854</v>
      </c>
      <c r="E298" s="134">
        <v>11567.019293999998</v>
      </c>
      <c r="F298" s="278"/>
      <c r="G298" s="278"/>
      <c r="H298" s="278"/>
      <c r="I298" s="278"/>
      <c r="J298" s="483"/>
      <c r="K298" s="483"/>
      <c r="L298" s="483"/>
      <c r="M298" s="136"/>
    </row>
    <row r="299" spans="1:13" s="135" customFormat="1" ht="20.100000000000001" customHeight="1">
      <c r="A299" s="59" t="s">
        <v>143</v>
      </c>
      <c r="B299" s="342">
        <v>31.142308</v>
      </c>
      <c r="C299" s="342">
        <v>24.723451000000001</v>
      </c>
      <c r="D299" s="342">
        <v>24.423166999999999</v>
      </c>
      <c r="E299" s="342">
        <v>25.700697000000002</v>
      </c>
      <c r="F299" s="278"/>
      <c r="G299" s="278"/>
      <c r="H299" s="278"/>
      <c r="I299" s="278"/>
      <c r="J299" s="483"/>
      <c r="K299" s="483"/>
      <c r="L299" s="483"/>
      <c r="M299" s="136"/>
    </row>
    <row r="300" spans="1:13" s="135" customFormat="1" ht="20.100000000000001" customHeight="1">
      <c r="A300" s="59" t="s">
        <v>153</v>
      </c>
      <c r="B300" s="342">
        <v>115.920711</v>
      </c>
      <c r="C300" s="342">
        <v>77.03098700000001</v>
      </c>
      <c r="D300" s="342">
        <v>101.008978</v>
      </c>
      <c r="E300" s="342">
        <v>90.600958000000006</v>
      </c>
      <c r="F300" s="278"/>
      <c r="G300" s="278"/>
      <c r="H300" s="278"/>
      <c r="I300" s="278"/>
      <c r="J300" s="483"/>
      <c r="K300" s="483"/>
      <c r="L300" s="483"/>
      <c r="M300" s="136"/>
    </row>
    <row r="301" spans="1:13" s="135" customFormat="1" ht="20.100000000000001" customHeight="1">
      <c r="A301" s="59" t="s">
        <v>79</v>
      </c>
      <c r="B301" s="121">
        <v>5528.9</v>
      </c>
      <c r="C301" s="121">
        <v>8024.2</v>
      </c>
      <c r="D301" s="121">
        <v>10366.9</v>
      </c>
      <c r="E301" s="121">
        <v>10899.5</v>
      </c>
      <c r="F301" s="278"/>
      <c r="G301" s="278"/>
      <c r="H301" s="278"/>
      <c r="I301" s="278"/>
      <c r="J301" s="483"/>
      <c r="K301" s="483"/>
      <c r="L301" s="483"/>
      <c r="M301" s="136"/>
    </row>
    <row r="302" spans="1:13" s="135" customFormat="1" ht="20.100000000000001" customHeight="1">
      <c r="A302" s="59" t="s">
        <v>404</v>
      </c>
      <c r="B302" s="342">
        <v>43.202269000000001</v>
      </c>
      <c r="C302" s="342">
        <v>12.677910000000001</v>
      </c>
      <c r="D302" s="342">
        <v>21.045698999999999</v>
      </c>
      <c r="E302" s="342">
        <v>33.740839000000001</v>
      </c>
      <c r="F302" s="278"/>
      <c r="G302" s="278"/>
      <c r="H302" s="278"/>
      <c r="I302" s="278"/>
      <c r="J302" s="483"/>
      <c r="K302" s="483"/>
      <c r="L302" s="483"/>
      <c r="M302" s="136"/>
    </row>
    <row r="303" spans="1:13" s="135" customFormat="1" ht="20.100000000000001" customHeight="1">
      <c r="A303" s="61" t="s">
        <v>154</v>
      </c>
      <c r="B303" s="126">
        <v>522.86336699999902</v>
      </c>
      <c r="C303" s="126">
        <v>555.57062200000018</v>
      </c>
      <c r="D303" s="344">
        <v>472.49755099999857</v>
      </c>
      <c r="E303" s="344">
        <v>517.48323899999923</v>
      </c>
      <c r="F303" s="278"/>
      <c r="G303" s="278"/>
      <c r="H303" s="278"/>
      <c r="I303" s="278"/>
      <c r="J303" s="483"/>
      <c r="K303" s="483"/>
      <c r="L303" s="483"/>
      <c r="M303" s="136"/>
    </row>
    <row r="304" spans="1:13" s="41" customFormat="1" ht="15" customHeight="1">
      <c r="A304" s="138" t="s">
        <v>231</v>
      </c>
      <c r="B304" s="30"/>
      <c r="C304" s="30"/>
      <c r="D304" s="30"/>
      <c r="E304" s="607"/>
      <c r="F304" s="361"/>
      <c r="G304" s="361"/>
      <c r="H304" s="361"/>
      <c r="I304" s="361"/>
      <c r="J304" s="361"/>
      <c r="K304" s="361"/>
      <c r="L304" s="361"/>
    </row>
    <row r="305" spans="1:13" s="41" customFormat="1" ht="15" customHeight="1">
      <c r="A305" s="88"/>
      <c r="B305" s="30"/>
      <c r="C305" s="30"/>
      <c r="D305" s="30"/>
      <c r="E305" s="30"/>
      <c r="F305" s="361"/>
      <c r="G305" s="361"/>
      <c r="H305" s="361"/>
      <c r="I305" s="361"/>
      <c r="J305" s="361"/>
      <c r="K305" s="361"/>
      <c r="L305" s="361"/>
    </row>
    <row r="306" spans="1:13" ht="20.100000000000001" customHeight="1">
      <c r="A306" s="2555" t="s">
        <v>848</v>
      </c>
      <c r="B306" s="2555"/>
      <c r="C306" s="2555"/>
      <c r="D306" s="2555"/>
      <c r="E306" s="2555"/>
    </row>
    <row r="307" spans="1:13" s="41" customFormat="1" ht="15" customHeight="1">
      <c r="A307" s="599" t="s">
        <v>370</v>
      </c>
      <c r="B307" s="352"/>
      <c r="C307" s="352"/>
      <c r="D307" s="352"/>
      <c r="E307" s="352"/>
      <c r="F307" s="361"/>
      <c r="G307" s="361"/>
      <c r="H307" s="361"/>
      <c r="I307" s="361"/>
      <c r="J307" s="361"/>
      <c r="K307" s="361"/>
      <c r="L307" s="361"/>
    </row>
    <row r="308" spans="1:13" s="135" customFormat="1" ht="27" customHeight="1">
      <c r="A308" s="26" t="s">
        <v>671</v>
      </c>
      <c r="B308" s="28">
        <v>2005</v>
      </c>
      <c r="C308" s="28">
        <v>2009</v>
      </c>
      <c r="D308" s="28">
        <v>2010</v>
      </c>
      <c r="E308" s="28">
        <v>2011</v>
      </c>
      <c r="F308" s="278"/>
      <c r="G308" s="278"/>
      <c r="H308" s="278"/>
      <c r="I308" s="278"/>
      <c r="J308" s="278"/>
      <c r="K308" s="278"/>
      <c r="L308" s="278"/>
    </row>
    <row r="309" spans="1:13" s="135" customFormat="1" ht="27" customHeight="1">
      <c r="A309" s="414" t="s">
        <v>234</v>
      </c>
      <c r="B309" s="330">
        <v>3227.1418500000004</v>
      </c>
      <c r="C309" s="330">
        <v>8694.1700380000002</v>
      </c>
      <c r="D309" s="330">
        <v>10985.868265000001</v>
      </c>
      <c r="E309" s="330">
        <v>11567.019294</v>
      </c>
      <c r="F309" s="278"/>
      <c r="G309" s="278"/>
      <c r="H309" s="278"/>
      <c r="I309" s="278"/>
      <c r="J309" s="483"/>
      <c r="K309" s="483"/>
      <c r="L309" s="483"/>
      <c r="M309" s="136"/>
    </row>
    <row r="310" spans="1:13" s="135" customFormat="1" ht="27" customHeight="1">
      <c r="A310" s="59" t="s">
        <v>96</v>
      </c>
      <c r="B310" s="128">
        <v>37.639702999999997</v>
      </c>
      <c r="C310" s="128">
        <v>32.854101</v>
      </c>
      <c r="D310" s="128">
        <v>20.673280999999999</v>
      </c>
      <c r="E310" s="128">
        <v>24.552026999999999</v>
      </c>
      <c r="F310" s="483"/>
      <c r="G310" s="278"/>
      <c r="H310" s="278"/>
      <c r="I310" s="278"/>
      <c r="J310" s="483"/>
      <c r="K310" s="483"/>
      <c r="L310" s="483"/>
      <c r="M310" s="136"/>
    </row>
    <row r="311" spans="1:13" s="135" customFormat="1" ht="27" customHeight="1">
      <c r="A311" s="59" t="s">
        <v>97</v>
      </c>
      <c r="B311" s="128">
        <v>37.059280999999999</v>
      </c>
      <c r="C311" s="128">
        <v>18.964870999999999</v>
      </c>
      <c r="D311" s="128">
        <v>64.976737</v>
      </c>
      <c r="E311" s="128">
        <v>59.341707999999997</v>
      </c>
      <c r="F311" s="483"/>
      <c r="G311" s="278"/>
      <c r="H311" s="278"/>
      <c r="I311" s="278"/>
      <c r="J311" s="483"/>
      <c r="K311" s="483"/>
      <c r="L311" s="483"/>
      <c r="M311" s="136"/>
    </row>
    <row r="312" spans="1:13" s="135" customFormat="1" ht="27" customHeight="1">
      <c r="A312" s="59" t="s">
        <v>98</v>
      </c>
      <c r="B312" s="128">
        <v>27.766470000000002</v>
      </c>
      <c r="C312" s="128">
        <v>9.6552260000000008</v>
      </c>
      <c r="D312" s="128">
        <v>1.106066</v>
      </c>
      <c r="E312" s="128">
        <v>1.5808549999999999</v>
      </c>
      <c r="F312" s="483"/>
      <c r="G312" s="278"/>
      <c r="H312" s="278"/>
      <c r="I312" s="278"/>
      <c r="J312" s="483"/>
      <c r="K312" s="483"/>
      <c r="L312" s="483"/>
      <c r="M312" s="136"/>
    </row>
    <row r="313" spans="1:13" s="135" customFormat="1" ht="27" customHeight="1">
      <c r="A313" s="59" t="s">
        <v>99</v>
      </c>
      <c r="B313" s="128">
        <v>44.674520999999999</v>
      </c>
      <c r="C313" s="128">
        <v>29.003865000000001</v>
      </c>
      <c r="D313" s="128">
        <v>28.415856999999999</v>
      </c>
      <c r="E313" s="128">
        <v>29.383461</v>
      </c>
      <c r="F313" s="483"/>
      <c r="G313" s="278"/>
      <c r="H313" s="278"/>
      <c r="I313" s="278"/>
      <c r="J313" s="483"/>
      <c r="K313" s="483"/>
      <c r="L313" s="483"/>
      <c r="M313" s="136"/>
    </row>
    <row r="314" spans="1:13" s="135" customFormat="1" ht="27" customHeight="1">
      <c r="A314" s="59" t="s">
        <v>100</v>
      </c>
      <c r="B314" s="128">
        <v>21.307506</v>
      </c>
      <c r="C314" s="128">
        <v>55.946471000000003</v>
      </c>
      <c r="D314" s="128">
        <v>31.878231</v>
      </c>
      <c r="E314" s="128">
        <v>29.752704000000001</v>
      </c>
      <c r="F314" s="483"/>
      <c r="G314" s="278"/>
      <c r="H314" s="278"/>
      <c r="I314" s="278"/>
      <c r="J314" s="483"/>
      <c r="K314" s="483"/>
      <c r="L314" s="483"/>
      <c r="M314" s="136"/>
    </row>
    <row r="315" spans="1:13" s="135" customFormat="1" ht="27" customHeight="1">
      <c r="A315" s="59" t="s">
        <v>101</v>
      </c>
      <c r="B315" s="128">
        <v>113.098015</v>
      </c>
      <c r="C315" s="128">
        <v>271.14331199999998</v>
      </c>
      <c r="D315" s="128">
        <v>469.75717200000003</v>
      </c>
      <c r="E315" s="128">
        <v>605.76643000000001</v>
      </c>
      <c r="F315" s="483"/>
      <c r="G315" s="278"/>
      <c r="H315" s="278"/>
      <c r="I315" s="278"/>
      <c r="J315" s="483"/>
      <c r="K315" s="483"/>
      <c r="L315" s="483"/>
      <c r="M315" s="136"/>
    </row>
    <row r="316" spans="1:13" s="135" customFormat="1" ht="27" customHeight="1">
      <c r="A316" s="59" t="s">
        <v>102</v>
      </c>
      <c r="B316" s="128">
        <v>93.619521000000006</v>
      </c>
      <c r="C316" s="128">
        <v>109.060818</v>
      </c>
      <c r="D316" s="128">
        <v>124.11964</v>
      </c>
      <c r="E316" s="128">
        <v>130.86917800000001</v>
      </c>
      <c r="F316" s="483"/>
      <c r="G316" s="278"/>
      <c r="H316" s="278"/>
      <c r="I316" s="278"/>
      <c r="J316" s="483"/>
      <c r="K316" s="483"/>
      <c r="L316" s="483"/>
      <c r="M316" s="136"/>
    </row>
    <row r="317" spans="1:13" s="135" customFormat="1" ht="27" customHeight="1">
      <c r="A317" s="59" t="s">
        <v>732</v>
      </c>
      <c r="B317" s="128">
        <v>7.1220319999999999</v>
      </c>
      <c r="C317" s="128">
        <v>138.472611</v>
      </c>
      <c r="D317" s="128">
        <v>60.324831000000003</v>
      </c>
      <c r="E317" s="128">
        <v>28.181408999999999</v>
      </c>
      <c r="F317" s="483"/>
      <c r="G317" s="278"/>
      <c r="H317" s="278"/>
      <c r="I317" s="278"/>
      <c r="J317" s="483"/>
      <c r="K317" s="483"/>
      <c r="L317" s="483"/>
      <c r="M317" s="136"/>
    </row>
    <row r="318" spans="1:13" s="135" customFormat="1" ht="27" customHeight="1">
      <c r="A318" s="59" t="s">
        <v>103</v>
      </c>
      <c r="B318" s="128">
        <v>26.900182000000001</v>
      </c>
      <c r="C318" s="128">
        <v>38.555691000000003</v>
      </c>
      <c r="D318" s="128">
        <v>85.715501000000003</v>
      </c>
      <c r="E318" s="128">
        <v>60.359209</v>
      </c>
      <c r="F318" s="483"/>
      <c r="G318" s="278"/>
      <c r="H318" s="278"/>
      <c r="I318" s="278"/>
      <c r="J318" s="483"/>
      <c r="K318" s="483"/>
      <c r="L318" s="483"/>
      <c r="M318" s="136"/>
    </row>
    <row r="319" spans="1:13" s="135" customFormat="1" ht="27" customHeight="1">
      <c r="A319" s="59" t="s">
        <v>104</v>
      </c>
      <c r="B319" s="128">
        <v>26.159952000000001</v>
      </c>
      <c r="C319" s="128">
        <v>176.607438</v>
      </c>
      <c r="D319" s="128">
        <v>228.507071</v>
      </c>
      <c r="E319" s="128">
        <v>36.959169000000003</v>
      </c>
      <c r="F319" s="483"/>
      <c r="G319" s="278"/>
      <c r="H319" s="278"/>
      <c r="I319" s="278"/>
      <c r="J319" s="483"/>
      <c r="K319" s="483"/>
      <c r="L319" s="483"/>
      <c r="M319" s="136"/>
    </row>
    <row r="320" spans="1:13" s="135" customFormat="1" ht="27" customHeight="1">
      <c r="A320" s="59" t="s">
        <v>105</v>
      </c>
      <c r="B320" s="128">
        <v>289.66377599999998</v>
      </c>
      <c r="C320" s="128">
        <v>782.80909999999994</v>
      </c>
      <c r="D320" s="128">
        <v>1373.564406</v>
      </c>
      <c r="E320" s="128">
        <v>1417.1252979999999</v>
      </c>
      <c r="F320" s="483"/>
      <c r="G320" s="278"/>
      <c r="H320" s="278"/>
      <c r="I320" s="278"/>
      <c r="J320" s="483"/>
      <c r="K320" s="483"/>
      <c r="L320" s="483"/>
      <c r="M320" s="136"/>
    </row>
    <row r="321" spans="1:13" s="135" customFormat="1" ht="27" customHeight="1">
      <c r="A321" s="59" t="s">
        <v>106</v>
      </c>
      <c r="B321" s="128">
        <v>8.4180729999999997</v>
      </c>
      <c r="C321" s="128">
        <v>41.376541000000003</v>
      </c>
      <c r="D321" s="128">
        <v>65.565545</v>
      </c>
      <c r="E321" s="128">
        <v>138.73278300000001</v>
      </c>
      <c r="F321" s="483"/>
      <c r="G321" s="278"/>
      <c r="H321" s="278"/>
      <c r="I321" s="278"/>
      <c r="J321" s="483"/>
      <c r="K321" s="483"/>
      <c r="L321" s="483"/>
      <c r="M321" s="136"/>
    </row>
    <row r="322" spans="1:13" s="135" customFormat="1" ht="27" customHeight="1">
      <c r="A322" s="59" t="s">
        <v>107</v>
      </c>
      <c r="B322" s="128">
        <v>35.361060999999999</v>
      </c>
      <c r="C322" s="128">
        <v>88.248985000000005</v>
      </c>
      <c r="D322" s="128">
        <v>46.485922000000002</v>
      </c>
      <c r="E322" s="128">
        <v>95.936510999999996</v>
      </c>
      <c r="F322" s="483"/>
      <c r="G322" s="278"/>
      <c r="H322" s="278"/>
      <c r="I322" s="278"/>
      <c r="J322" s="483"/>
      <c r="K322" s="483"/>
      <c r="L322" s="483"/>
      <c r="M322" s="136"/>
    </row>
    <row r="323" spans="1:13" s="135" customFormat="1" ht="27" customHeight="1">
      <c r="A323" s="59" t="s">
        <v>108</v>
      </c>
      <c r="B323" s="128">
        <v>4.1360549999999998</v>
      </c>
      <c r="C323" s="128">
        <v>56.620489999999997</v>
      </c>
      <c r="D323" s="128">
        <v>5.5541539999999996</v>
      </c>
      <c r="E323" s="128">
        <v>12.472160000000001</v>
      </c>
      <c r="F323" s="483"/>
      <c r="G323" s="278"/>
      <c r="H323" s="278"/>
      <c r="I323" s="278"/>
      <c r="J323" s="483"/>
      <c r="K323" s="483"/>
      <c r="L323" s="483"/>
      <c r="M323" s="136"/>
    </row>
    <row r="324" spans="1:13" s="135" customFormat="1" ht="27" customHeight="1">
      <c r="A324" s="59" t="s">
        <v>109</v>
      </c>
      <c r="B324" s="128">
        <v>324.100978</v>
      </c>
      <c r="C324" s="128">
        <v>377.26007800000002</v>
      </c>
      <c r="D324" s="128">
        <v>376.01721300000003</v>
      </c>
      <c r="E324" s="128">
        <v>399.35149200000001</v>
      </c>
      <c r="F324" s="483"/>
      <c r="G324" s="278"/>
      <c r="H324" s="278"/>
      <c r="I324" s="278"/>
      <c r="J324" s="483"/>
      <c r="K324" s="483"/>
      <c r="L324" s="483"/>
      <c r="M324" s="136"/>
    </row>
    <row r="325" spans="1:13" s="135" customFormat="1" ht="27" customHeight="1">
      <c r="A325" s="59" t="s">
        <v>393</v>
      </c>
      <c r="B325" s="128">
        <v>855.11073199999998</v>
      </c>
      <c r="C325" s="128">
        <v>4311.2547880000002</v>
      </c>
      <c r="D325" s="128">
        <v>5837.1219019999999</v>
      </c>
      <c r="E325" s="128">
        <v>5980.9883220000002</v>
      </c>
      <c r="F325" s="483"/>
      <c r="G325" s="483"/>
      <c r="H325" s="278"/>
      <c r="I325" s="278"/>
      <c r="J325" s="483"/>
      <c r="K325" s="483"/>
      <c r="L325" s="483"/>
      <c r="M325" s="136"/>
    </row>
    <row r="326" spans="1:13" s="135" customFormat="1" ht="27" customHeight="1">
      <c r="A326" s="59" t="s">
        <v>111</v>
      </c>
      <c r="B326" s="128">
        <v>1094.034302</v>
      </c>
      <c r="C326" s="128">
        <v>1494.321109</v>
      </c>
      <c r="D326" s="128">
        <v>1383.682039</v>
      </c>
      <c r="E326" s="128">
        <v>1765.9084170000001</v>
      </c>
      <c r="F326" s="483"/>
      <c r="G326" s="278"/>
      <c r="H326" s="278"/>
      <c r="I326" s="278"/>
      <c r="J326" s="483"/>
      <c r="K326" s="483"/>
      <c r="L326" s="483"/>
      <c r="M326" s="136"/>
    </row>
    <row r="327" spans="1:13" s="135" customFormat="1" ht="27" customHeight="1">
      <c r="A327" s="59" t="s">
        <v>112</v>
      </c>
      <c r="B327" s="128">
        <v>61.919142999999998</v>
      </c>
      <c r="C327" s="128">
        <v>96.024122000000006</v>
      </c>
      <c r="D327" s="128">
        <v>176.11429100000001</v>
      </c>
      <c r="E327" s="128">
        <v>135.401939</v>
      </c>
      <c r="F327" s="483"/>
      <c r="G327" s="278"/>
      <c r="H327" s="278"/>
      <c r="I327" s="278"/>
      <c r="J327" s="483"/>
      <c r="K327" s="483"/>
      <c r="L327" s="483"/>
      <c r="M327" s="136"/>
    </row>
    <row r="328" spans="1:13" s="135" customFormat="1" ht="27" customHeight="1">
      <c r="A328" s="59" t="s">
        <v>113</v>
      </c>
      <c r="B328" s="128">
        <v>1.728572</v>
      </c>
      <c r="C328" s="128">
        <v>2.9170630000000002</v>
      </c>
      <c r="D328" s="128">
        <v>18.167631</v>
      </c>
      <c r="E328" s="128">
        <v>8.2093389999999999</v>
      </c>
      <c r="F328" s="483"/>
      <c r="G328" s="278"/>
      <c r="H328" s="278"/>
      <c r="I328" s="278"/>
      <c r="J328" s="483"/>
      <c r="K328" s="483"/>
      <c r="L328" s="483"/>
      <c r="M328" s="136"/>
    </row>
    <row r="329" spans="1:13" s="135" customFormat="1" ht="27" customHeight="1">
      <c r="A329" s="59" t="s">
        <v>114</v>
      </c>
      <c r="B329" s="128">
        <v>117.273286</v>
      </c>
      <c r="C329" s="128">
        <v>65.443353000000002</v>
      </c>
      <c r="D329" s="128">
        <v>143.12419600000001</v>
      </c>
      <c r="E329" s="128">
        <v>117.38624900000001</v>
      </c>
      <c r="F329" s="483"/>
      <c r="G329" s="278"/>
      <c r="H329" s="278"/>
      <c r="I329" s="278"/>
      <c r="J329" s="483"/>
      <c r="K329" s="483"/>
      <c r="L329" s="483"/>
      <c r="M329" s="136"/>
    </row>
    <row r="330" spans="1:13" s="135" customFormat="1" ht="27" customHeight="1">
      <c r="A330" s="61" t="s">
        <v>115</v>
      </c>
      <c r="B330" s="129">
        <v>4.8689000000000003E-2</v>
      </c>
      <c r="C330" s="129">
        <v>497.63000499999998</v>
      </c>
      <c r="D330" s="129">
        <v>444.996579</v>
      </c>
      <c r="E330" s="129">
        <v>488.76063399999998</v>
      </c>
      <c r="F330" s="483"/>
      <c r="G330" s="278"/>
      <c r="H330" s="278"/>
      <c r="I330" s="278"/>
      <c r="J330" s="483"/>
      <c r="K330" s="483"/>
      <c r="L330" s="483"/>
      <c r="M330" s="136"/>
    </row>
    <row r="331" spans="1:13" s="41" customFormat="1" ht="15" customHeight="1">
      <c r="A331" s="138" t="s">
        <v>93</v>
      </c>
      <c r="B331" s="352"/>
      <c r="C331" s="352"/>
      <c r="D331" s="352"/>
      <c r="E331" s="352"/>
      <c r="F331" s="361"/>
      <c r="G331" s="361"/>
      <c r="H331" s="361"/>
      <c r="I331" s="361"/>
      <c r="J331" s="361"/>
      <c r="K331" s="361"/>
      <c r="L331" s="361"/>
    </row>
    <row r="332" spans="1:13" s="41" customFormat="1" ht="15" customHeight="1">
      <c r="A332" s="88"/>
      <c r="B332" s="30"/>
      <c r="C332" s="30"/>
      <c r="D332" s="30"/>
      <c r="E332" s="30"/>
      <c r="F332" s="361"/>
      <c r="G332" s="361"/>
      <c r="H332" s="361"/>
      <c r="I332" s="361"/>
      <c r="J332" s="361"/>
      <c r="K332" s="361"/>
      <c r="L332" s="361"/>
    </row>
    <row r="333" spans="1:13" ht="20.100000000000001" customHeight="1">
      <c r="A333" s="2555" t="s">
        <v>849</v>
      </c>
      <c r="B333" s="2555"/>
      <c r="C333" s="2555"/>
      <c r="D333" s="2555"/>
      <c r="E333" s="2555"/>
    </row>
    <row r="334" spans="1:13" s="41" customFormat="1" ht="15" customHeight="1">
      <c r="A334" s="599" t="s">
        <v>370</v>
      </c>
      <c r="B334" s="601"/>
      <c r="C334" s="601"/>
      <c r="D334" s="601"/>
      <c r="E334" s="601"/>
      <c r="F334" s="361"/>
      <c r="G334" s="361"/>
      <c r="H334" s="361"/>
      <c r="I334" s="361"/>
      <c r="J334" s="361"/>
      <c r="K334" s="361"/>
      <c r="L334" s="361"/>
    </row>
    <row r="335" spans="1:13" s="135" customFormat="1" ht="15" customHeight="1">
      <c r="A335" s="2564" t="s">
        <v>496</v>
      </c>
      <c r="B335" s="2571">
        <v>2010</v>
      </c>
      <c r="C335" s="2572"/>
      <c r="D335" s="2572">
        <v>2011</v>
      </c>
      <c r="E335" s="2575"/>
      <c r="F335" s="278"/>
      <c r="G335" s="278"/>
      <c r="H335" s="278"/>
      <c r="I335" s="278"/>
      <c r="J335" s="278"/>
      <c r="K335" s="278"/>
      <c r="L335" s="278"/>
    </row>
    <row r="336" spans="1:13" s="135" customFormat="1" ht="15" customHeight="1">
      <c r="A336" s="2565"/>
      <c r="B336" s="572" t="s">
        <v>88</v>
      </c>
      <c r="C336" s="573" t="s">
        <v>223</v>
      </c>
      <c r="D336" s="573" t="s">
        <v>88</v>
      </c>
      <c r="E336" s="575" t="s">
        <v>223</v>
      </c>
      <c r="F336" s="278"/>
      <c r="G336" s="278"/>
      <c r="H336" s="278"/>
      <c r="I336" s="278"/>
      <c r="J336" s="278"/>
      <c r="K336" s="278"/>
      <c r="L336" s="278"/>
    </row>
    <row r="337" spans="1:13" s="135" customFormat="1" ht="27" customHeight="1">
      <c r="A337" s="43" t="s">
        <v>234</v>
      </c>
      <c r="B337" s="134">
        <v>10985.898539999998</v>
      </c>
      <c r="C337" s="353">
        <v>100.00000000000001</v>
      </c>
      <c r="D337" s="134">
        <v>11567.019294000002</v>
      </c>
      <c r="E337" s="347">
        <v>100</v>
      </c>
      <c r="F337" s="278"/>
      <c r="G337" s="278"/>
      <c r="H337" s="278"/>
      <c r="I337" s="278"/>
      <c r="J337" s="483"/>
      <c r="K337" s="483"/>
      <c r="L337" s="483"/>
      <c r="M337" s="136"/>
    </row>
    <row r="338" spans="1:13" s="135" customFormat="1" ht="27" customHeight="1">
      <c r="A338" s="59" t="s">
        <v>120</v>
      </c>
      <c r="B338" s="121">
        <v>10045.996821999999</v>
      </c>
      <c r="C338" s="121">
        <v>91.444471159297649</v>
      </c>
      <c r="D338" s="121">
        <v>10354.94117</v>
      </c>
      <c r="E338" s="121">
        <v>89.521257869529748</v>
      </c>
      <c r="F338" s="278"/>
      <c r="G338" s="278"/>
      <c r="H338" s="278"/>
      <c r="I338" s="278"/>
      <c r="J338" s="483"/>
      <c r="K338" s="483"/>
      <c r="L338" s="483"/>
      <c r="M338" s="136"/>
    </row>
    <row r="339" spans="1:13" s="135" customFormat="1" ht="27" customHeight="1">
      <c r="A339" s="59" t="s">
        <v>121</v>
      </c>
      <c r="B339" s="121">
        <v>347.60886499999998</v>
      </c>
      <c r="C339" s="121">
        <v>3.1641368590320158</v>
      </c>
      <c r="D339" s="121">
        <v>355.902379</v>
      </c>
      <c r="E339" s="121">
        <v>3.076872009581693</v>
      </c>
      <c r="F339" s="278"/>
      <c r="G339" s="278"/>
      <c r="H339" s="278"/>
      <c r="I339" s="278"/>
      <c r="J339" s="483"/>
      <c r="K339" s="483"/>
      <c r="L339" s="483"/>
      <c r="M339" s="136"/>
    </row>
    <row r="340" spans="1:13" s="135" customFormat="1" ht="27" customHeight="1">
      <c r="A340" s="59" t="s">
        <v>132</v>
      </c>
      <c r="B340" s="121">
        <v>28.054458</v>
      </c>
      <c r="C340" s="121">
        <v>0.2553678963796438</v>
      </c>
      <c r="D340" s="121">
        <v>45.914498000000002</v>
      </c>
      <c r="E340" s="121">
        <v>0.39694321270663557</v>
      </c>
      <c r="F340" s="278"/>
      <c r="G340" s="278"/>
      <c r="H340" s="278"/>
      <c r="I340" s="278"/>
      <c r="J340" s="483"/>
      <c r="K340" s="483"/>
      <c r="L340" s="483"/>
      <c r="M340" s="136"/>
    </row>
    <row r="341" spans="1:13" s="135" customFormat="1" ht="27" customHeight="1">
      <c r="A341" s="113" t="s">
        <v>418</v>
      </c>
      <c r="B341" s="121">
        <v>0.27016400000000002</v>
      </c>
      <c r="C341" s="121">
        <v>2.4591889231119738E-3</v>
      </c>
      <c r="D341" s="121">
        <v>0.66974199999999995</v>
      </c>
      <c r="E341" s="121">
        <v>5.7901001370976E-3</v>
      </c>
      <c r="F341" s="278"/>
      <c r="G341" s="278"/>
      <c r="H341" s="278"/>
      <c r="I341" s="278"/>
      <c r="J341" s="483"/>
      <c r="K341" s="483"/>
      <c r="L341" s="483"/>
      <c r="M341" s="136"/>
    </row>
    <row r="342" spans="1:13" s="135" customFormat="1" ht="27" customHeight="1">
      <c r="A342" s="59" t="s">
        <v>335</v>
      </c>
      <c r="B342" s="121">
        <v>42.313415999999997</v>
      </c>
      <c r="C342" s="121">
        <v>0.38516117590141152</v>
      </c>
      <c r="D342" s="121">
        <v>4.8495900000000001</v>
      </c>
      <c r="E342" s="121">
        <v>4.1926012888346791E-2</v>
      </c>
      <c r="F342" s="278"/>
      <c r="G342" s="278"/>
      <c r="H342" s="278"/>
      <c r="I342" s="278"/>
      <c r="J342" s="483"/>
      <c r="K342" s="483"/>
      <c r="L342" s="483"/>
      <c r="M342" s="136"/>
    </row>
    <row r="343" spans="1:13" s="135" customFormat="1" ht="27" customHeight="1">
      <c r="A343" s="59" t="s">
        <v>396</v>
      </c>
      <c r="B343" s="124">
        <v>466.01338199999998</v>
      </c>
      <c r="C343" s="121">
        <v>4.2419232282478374</v>
      </c>
      <c r="D343" s="124">
        <v>736.34012399999995</v>
      </c>
      <c r="E343" s="121">
        <v>6.3658588724058873</v>
      </c>
      <c r="F343" s="278"/>
      <c r="G343" s="278"/>
      <c r="H343" s="278"/>
      <c r="I343" s="278"/>
      <c r="J343" s="483"/>
      <c r="K343" s="483"/>
      <c r="L343" s="483"/>
      <c r="M343" s="136"/>
    </row>
    <row r="344" spans="1:13" s="135" customFormat="1" ht="27" customHeight="1">
      <c r="A344" s="59" t="s">
        <v>419</v>
      </c>
      <c r="B344" s="124">
        <v>1.879E-3</v>
      </c>
      <c r="C344" s="121">
        <v>1.7103744342426819E-5</v>
      </c>
      <c r="D344" s="124">
        <v>2.2992249999999999</v>
      </c>
      <c r="E344" s="121">
        <v>1.9877419943378542E-2</v>
      </c>
      <c r="F344" s="278"/>
      <c r="G344" s="278"/>
      <c r="H344" s="278"/>
      <c r="I344" s="278"/>
      <c r="J344" s="483"/>
      <c r="K344" s="483"/>
      <c r="L344" s="483"/>
      <c r="M344" s="136"/>
    </row>
    <row r="345" spans="1:13" s="135" customFormat="1" ht="27" customHeight="1">
      <c r="A345" s="59" t="s">
        <v>316</v>
      </c>
      <c r="B345" s="124">
        <v>48.688561999999997</v>
      </c>
      <c r="C345" s="121">
        <v>0.44319144057924287</v>
      </c>
      <c r="D345" s="124">
        <v>56.234751000000003</v>
      </c>
      <c r="E345" s="121">
        <v>0.48616458199537943</v>
      </c>
      <c r="F345" s="278"/>
      <c r="G345" s="278"/>
      <c r="H345" s="278"/>
      <c r="I345" s="278"/>
      <c r="J345" s="483"/>
      <c r="K345" s="483"/>
      <c r="L345" s="483"/>
      <c r="M345" s="136"/>
    </row>
    <row r="346" spans="1:13" s="135" customFormat="1" ht="27" customHeight="1">
      <c r="A346" s="59" t="s">
        <v>421</v>
      </c>
      <c r="B346" s="124">
        <v>0</v>
      </c>
      <c r="C346" s="121">
        <v>0</v>
      </c>
      <c r="D346" s="124">
        <v>7.3200000000000001E-2</v>
      </c>
      <c r="E346" s="121">
        <v>6.3283373304279017E-4</v>
      </c>
      <c r="F346" s="278"/>
      <c r="G346" s="278"/>
      <c r="H346" s="278"/>
      <c r="I346" s="278"/>
      <c r="J346" s="483"/>
      <c r="K346" s="483"/>
      <c r="L346" s="483"/>
      <c r="M346" s="136"/>
    </row>
    <row r="347" spans="1:13" s="135" customFormat="1" ht="27" customHeight="1">
      <c r="A347" s="61" t="s">
        <v>573</v>
      </c>
      <c r="B347" s="125">
        <v>6.9509920000000003</v>
      </c>
      <c r="C347" s="126">
        <v>6.3271947894760011E-2</v>
      </c>
      <c r="D347" s="125">
        <v>9.7946150000000003</v>
      </c>
      <c r="E347" s="126">
        <v>8.4677087078782909E-2</v>
      </c>
      <c r="F347" s="278"/>
      <c r="G347" s="278"/>
      <c r="H347" s="278"/>
      <c r="I347" s="278"/>
      <c r="J347" s="483"/>
      <c r="K347" s="483"/>
      <c r="L347" s="483"/>
      <c r="M347" s="136"/>
    </row>
    <row r="348" spans="1:13" s="41" customFormat="1" ht="15" customHeight="1">
      <c r="A348" s="138" t="s">
        <v>397</v>
      </c>
      <c r="B348" s="602"/>
      <c r="C348" s="602"/>
      <c r="D348" s="602"/>
      <c r="E348" s="602"/>
      <c r="F348" s="361"/>
      <c r="G348" s="361"/>
      <c r="H348" s="361"/>
      <c r="I348" s="361"/>
      <c r="J348" s="361"/>
      <c r="K348" s="361"/>
      <c r="L348" s="361"/>
    </row>
    <row r="349" spans="1:13" s="41" customFormat="1" ht="15" customHeight="1">
      <c r="A349" s="88"/>
      <c r="B349" s="30"/>
      <c r="C349" s="30"/>
      <c r="D349" s="30"/>
      <c r="E349" s="30"/>
      <c r="F349" s="361"/>
      <c r="G349" s="361"/>
      <c r="H349" s="361"/>
      <c r="I349" s="361"/>
      <c r="J349" s="361"/>
      <c r="K349" s="361"/>
      <c r="L349" s="361"/>
    </row>
    <row r="350" spans="1:13" s="135" customFormat="1" ht="20.100000000000001" customHeight="1">
      <c r="A350" s="2555" t="s">
        <v>850</v>
      </c>
      <c r="B350" s="2555"/>
      <c r="C350" s="2555"/>
      <c r="D350" s="2555"/>
      <c r="E350" s="2555"/>
      <c r="F350" s="278"/>
      <c r="G350" s="278"/>
      <c r="H350" s="278"/>
      <c r="I350" s="278"/>
      <c r="J350" s="278"/>
      <c r="K350" s="278"/>
      <c r="L350" s="278"/>
    </row>
    <row r="351" spans="1:13" s="41" customFormat="1" ht="15" customHeight="1">
      <c r="A351" s="599" t="s">
        <v>370</v>
      </c>
      <c r="B351" s="601"/>
      <c r="C351" s="601"/>
      <c r="D351" s="601"/>
      <c r="E351" s="601"/>
      <c r="F351" s="361"/>
      <c r="G351" s="361"/>
      <c r="H351" s="361"/>
      <c r="I351" s="361"/>
      <c r="J351" s="361"/>
      <c r="K351" s="361"/>
      <c r="L351" s="361"/>
    </row>
    <row r="352" spans="1:13" s="135" customFormat="1" ht="15" customHeight="1">
      <c r="A352" s="2573" t="s">
        <v>460</v>
      </c>
      <c r="B352" s="2571">
        <v>2010</v>
      </c>
      <c r="C352" s="2572"/>
      <c r="D352" s="2572">
        <v>2011</v>
      </c>
      <c r="E352" s="2575"/>
      <c r="F352" s="278"/>
      <c r="G352" s="278"/>
      <c r="H352" s="278"/>
      <c r="I352" s="278"/>
      <c r="J352" s="278"/>
      <c r="K352" s="278"/>
      <c r="L352" s="278"/>
    </row>
    <row r="353" spans="1:16" s="135" customFormat="1" ht="15" customHeight="1">
      <c r="A353" s="2574"/>
      <c r="B353" s="572" t="s">
        <v>88</v>
      </c>
      <c r="C353" s="573" t="s">
        <v>223</v>
      </c>
      <c r="D353" s="573" t="s">
        <v>88</v>
      </c>
      <c r="E353" s="575" t="s">
        <v>223</v>
      </c>
      <c r="F353" s="278"/>
      <c r="G353" s="278"/>
      <c r="H353" s="278"/>
      <c r="I353" s="278"/>
      <c r="J353" s="278"/>
      <c r="K353" s="278"/>
      <c r="L353" s="278"/>
    </row>
    <row r="354" spans="1:16" s="135" customFormat="1" ht="20.100000000000001" customHeight="1">
      <c r="A354" s="43" t="s">
        <v>234</v>
      </c>
      <c r="B354" s="134">
        <v>7670.2118439999995</v>
      </c>
      <c r="C354" s="347">
        <v>100</v>
      </c>
      <c r="D354" s="134">
        <v>7987.0378329999994</v>
      </c>
      <c r="E354" s="347">
        <v>100.00000000000001</v>
      </c>
      <c r="F354" s="278"/>
      <c r="G354" s="278"/>
      <c r="H354" s="278"/>
      <c r="I354" s="278"/>
      <c r="J354" s="483"/>
      <c r="K354" s="483"/>
      <c r="L354" s="483"/>
      <c r="M354" s="136"/>
    </row>
    <row r="355" spans="1:16" s="135" customFormat="1" ht="20.100000000000001" customHeight="1">
      <c r="A355" s="59" t="s">
        <v>574</v>
      </c>
      <c r="B355" s="124">
        <v>3582.6416559999998</v>
      </c>
      <c r="C355" s="124">
        <v>46.708509867331898</v>
      </c>
      <c r="D355" s="124">
        <v>3428.147352</v>
      </c>
      <c r="E355" s="124">
        <v>42.921386171929008</v>
      </c>
      <c r="F355" s="278"/>
      <c r="G355" s="278"/>
      <c r="H355" s="278"/>
      <c r="I355" s="278"/>
      <c r="J355" s="483"/>
      <c r="K355" s="483"/>
      <c r="L355" s="483"/>
      <c r="M355" s="136"/>
    </row>
    <row r="356" spans="1:16" s="135" customFormat="1" ht="20.100000000000001" customHeight="1">
      <c r="A356" s="59" t="s">
        <v>575</v>
      </c>
      <c r="B356" s="124">
        <v>1271.8731009999999</v>
      </c>
      <c r="C356" s="124">
        <v>16.581981395923489</v>
      </c>
      <c r="D356" s="124">
        <v>1598.727228</v>
      </c>
      <c r="E356" s="124">
        <v>20.016522538487894</v>
      </c>
      <c r="F356" s="278"/>
      <c r="G356" s="278"/>
      <c r="H356" s="278"/>
      <c r="I356" s="278"/>
      <c r="J356" s="483"/>
      <c r="K356" s="483"/>
      <c r="L356" s="483"/>
      <c r="M356" s="136"/>
    </row>
    <row r="357" spans="1:16" s="135" customFormat="1" ht="20.100000000000001" customHeight="1">
      <c r="A357" s="59" t="s">
        <v>122</v>
      </c>
      <c r="B357" s="124">
        <v>1670.1528840000001</v>
      </c>
      <c r="C357" s="124">
        <v>21.774533975961464</v>
      </c>
      <c r="D357" s="124">
        <v>1551.6469489999999</v>
      </c>
      <c r="E357" s="124">
        <v>19.427063968434819</v>
      </c>
      <c r="F357" s="278"/>
      <c r="G357" s="278"/>
      <c r="H357" s="278"/>
      <c r="I357" s="278"/>
      <c r="J357" s="483"/>
      <c r="K357" s="483"/>
      <c r="L357" s="483"/>
      <c r="M357" s="136"/>
    </row>
    <row r="358" spans="1:16" s="135" customFormat="1" ht="20.100000000000001" customHeight="1">
      <c r="A358" s="59" t="s">
        <v>123</v>
      </c>
      <c r="B358" s="124">
        <v>844.17091800000003</v>
      </c>
      <c r="C358" s="124">
        <v>11.005835760069003</v>
      </c>
      <c r="D358" s="124">
        <v>1103.3195069999999</v>
      </c>
      <c r="E358" s="124">
        <v>13.813876058548527</v>
      </c>
      <c r="F358" s="278"/>
      <c r="G358" s="278"/>
      <c r="H358" s="278"/>
      <c r="I358" s="278"/>
      <c r="J358" s="483"/>
      <c r="K358" s="483"/>
      <c r="L358" s="483"/>
      <c r="M358" s="136"/>
    </row>
    <row r="359" spans="1:16" s="135" customFormat="1" ht="20.100000000000001" customHeight="1">
      <c r="A359" s="61" t="s">
        <v>571</v>
      </c>
      <c r="B359" s="125">
        <v>301.37328500000001</v>
      </c>
      <c r="C359" s="125">
        <v>3.9291390007141507</v>
      </c>
      <c r="D359" s="125">
        <v>305.196797</v>
      </c>
      <c r="E359" s="125">
        <v>3.8211512625997606</v>
      </c>
      <c r="F359" s="278"/>
      <c r="G359" s="278"/>
      <c r="H359" s="278"/>
      <c r="I359" s="278"/>
      <c r="J359" s="483"/>
      <c r="K359" s="483"/>
      <c r="L359" s="483"/>
      <c r="M359" s="136"/>
    </row>
    <row r="360" spans="1:16" s="41" customFormat="1" ht="15" customHeight="1">
      <c r="A360" s="138" t="s">
        <v>93</v>
      </c>
      <c r="B360" s="351"/>
      <c r="C360" s="351"/>
      <c r="D360" s="351"/>
      <c r="E360" s="351"/>
      <c r="F360" s="361"/>
      <c r="G360" s="361"/>
      <c r="H360" s="361"/>
      <c r="I360" s="361"/>
      <c r="J360" s="361"/>
      <c r="K360" s="361"/>
      <c r="L360" s="361"/>
    </row>
    <row r="361" spans="1:16" s="41" customFormat="1" ht="15" customHeight="1">
      <c r="A361" s="88"/>
      <c r="B361" s="30"/>
      <c r="C361" s="30"/>
      <c r="D361" s="30"/>
      <c r="E361" s="30"/>
      <c r="F361" s="361"/>
      <c r="G361" s="361"/>
      <c r="H361" s="361"/>
      <c r="I361" s="361"/>
      <c r="J361" s="361"/>
      <c r="K361" s="361"/>
      <c r="L361" s="361"/>
    </row>
    <row r="362" spans="1:16" ht="20.100000000000001" customHeight="1">
      <c r="A362" s="2555" t="s">
        <v>851</v>
      </c>
      <c r="B362" s="2555"/>
      <c r="C362" s="2555"/>
      <c r="D362" s="2555"/>
      <c r="E362" s="2555"/>
    </row>
    <row r="363" spans="1:16" s="41" customFormat="1" ht="15" customHeight="1">
      <c r="A363" s="599" t="s">
        <v>370</v>
      </c>
      <c r="B363" s="601"/>
      <c r="C363" s="601"/>
      <c r="D363" s="601"/>
      <c r="E363" s="601"/>
      <c r="F363" s="361"/>
      <c r="G363" s="361"/>
      <c r="H363" s="361"/>
      <c r="I363" s="361"/>
      <c r="J363" s="361"/>
      <c r="K363" s="361"/>
      <c r="L363" s="361"/>
    </row>
    <row r="364" spans="1:16" s="135" customFormat="1" ht="15" customHeight="1">
      <c r="A364" s="2562" t="s">
        <v>89</v>
      </c>
      <c r="B364" s="2571">
        <v>2010</v>
      </c>
      <c r="C364" s="2572"/>
      <c r="D364" s="2572">
        <v>2011</v>
      </c>
      <c r="E364" s="2575"/>
      <c r="F364" s="278"/>
      <c r="G364" s="278"/>
      <c r="H364" s="278"/>
      <c r="I364" s="278"/>
      <c r="J364" s="278"/>
      <c r="K364" s="278"/>
      <c r="L364" s="278"/>
    </row>
    <row r="365" spans="1:16" s="135" customFormat="1" ht="15" customHeight="1">
      <c r="A365" s="2563"/>
      <c r="B365" s="572" t="s">
        <v>88</v>
      </c>
      <c r="C365" s="573" t="s">
        <v>223</v>
      </c>
      <c r="D365" s="573" t="s">
        <v>88</v>
      </c>
      <c r="E365" s="575" t="s">
        <v>223</v>
      </c>
      <c r="F365" s="278"/>
      <c r="G365" s="278"/>
      <c r="H365" s="278"/>
      <c r="I365" s="278"/>
      <c r="J365" s="278"/>
      <c r="K365" s="278"/>
      <c r="L365" s="278"/>
    </row>
    <row r="366" spans="1:16" s="135" customFormat="1" ht="20.100000000000001" customHeight="1">
      <c r="A366" s="43" t="s">
        <v>234</v>
      </c>
      <c r="B366" s="134">
        <v>10985.89854</v>
      </c>
      <c r="C366" s="347">
        <v>100</v>
      </c>
      <c r="D366" s="134">
        <v>11567.019294</v>
      </c>
      <c r="E366" s="347">
        <v>100</v>
      </c>
      <c r="F366" s="278"/>
      <c r="G366" s="278"/>
      <c r="H366" s="278"/>
      <c r="I366" s="278"/>
      <c r="J366" s="483"/>
      <c r="K366" s="483"/>
      <c r="L366" s="483"/>
      <c r="M366" s="136"/>
      <c r="N366" s="136"/>
      <c r="O366" s="136"/>
      <c r="P366" s="136"/>
    </row>
    <row r="367" spans="1:16" s="135" customFormat="1" ht="20.100000000000001" customHeight="1">
      <c r="A367" s="113" t="s">
        <v>90</v>
      </c>
      <c r="B367" s="124">
        <v>1778.630253</v>
      </c>
      <c r="C367" s="124">
        <v>16.190120876539606</v>
      </c>
      <c r="D367" s="124">
        <v>1045.8293369999999</v>
      </c>
      <c r="E367" s="124">
        <v>9.0414765499914793</v>
      </c>
      <c r="F367" s="278"/>
      <c r="G367" s="278"/>
      <c r="H367" s="278"/>
      <c r="I367" s="278"/>
      <c r="J367" s="483"/>
      <c r="K367" s="483"/>
      <c r="L367" s="483"/>
      <c r="M367" s="136"/>
      <c r="N367" s="136"/>
      <c r="O367" s="136"/>
      <c r="P367" s="136"/>
    </row>
    <row r="368" spans="1:16" s="135" customFormat="1" ht="20.100000000000001" customHeight="1">
      <c r="A368" s="113" t="s">
        <v>91</v>
      </c>
      <c r="B368" s="124">
        <v>1285.577599</v>
      </c>
      <c r="C368" s="124">
        <v>11.702070561813144</v>
      </c>
      <c r="D368" s="124">
        <v>1271.1718940000001</v>
      </c>
      <c r="E368" s="124">
        <v>10.989623702446641</v>
      </c>
      <c r="F368" s="278"/>
      <c r="G368" s="278"/>
      <c r="H368" s="278"/>
      <c r="I368" s="278"/>
      <c r="J368" s="483"/>
      <c r="K368" s="483"/>
      <c r="L368" s="483"/>
      <c r="M368" s="136"/>
      <c r="N368" s="136"/>
      <c r="O368" s="136"/>
      <c r="P368" s="136"/>
    </row>
    <row r="369" spans="1:16" s="135" customFormat="1" ht="20.100000000000001" customHeight="1">
      <c r="A369" s="109" t="s">
        <v>92</v>
      </c>
      <c r="B369" s="125">
        <v>7921.6906879999997</v>
      </c>
      <c r="C369" s="125">
        <v>72.107808561647246</v>
      </c>
      <c r="D369" s="125">
        <v>9250.0180629999995</v>
      </c>
      <c r="E369" s="125">
        <v>79.968899747561878</v>
      </c>
      <c r="F369" s="278"/>
      <c r="G369" s="278"/>
      <c r="H369" s="278"/>
      <c r="I369" s="278"/>
      <c r="J369" s="483"/>
      <c r="K369" s="483"/>
      <c r="L369" s="483"/>
      <c r="M369" s="136"/>
      <c r="N369" s="136"/>
      <c r="O369" s="136"/>
      <c r="P369" s="136"/>
    </row>
    <row r="370" spans="1:16" s="41" customFormat="1" ht="15" customHeight="1">
      <c r="A370" s="138" t="s">
        <v>93</v>
      </c>
      <c r="B370" s="602"/>
      <c r="C370" s="602"/>
      <c r="D370" s="602"/>
      <c r="E370" s="602"/>
      <c r="F370" s="361"/>
      <c r="G370" s="361"/>
      <c r="H370" s="361"/>
      <c r="I370" s="361"/>
      <c r="J370" s="361"/>
      <c r="K370" s="361"/>
      <c r="L370" s="361"/>
    </row>
    <row r="371" spans="1:16" s="41" customFormat="1" ht="15" customHeight="1">
      <c r="A371" s="140"/>
      <c r="B371" s="30"/>
      <c r="C371" s="30"/>
      <c r="D371" s="30"/>
      <c r="E371" s="30"/>
      <c r="F371" s="361"/>
      <c r="G371" s="361"/>
      <c r="H371" s="361"/>
      <c r="I371" s="361"/>
      <c r="J371" s="361"/>
      <c r="K371" s="361"/>
      <c r="L371" s="361"/>
    </row>
    <row r="372" spans="1:16" s="135" customFormat="1" ht="20.100000000000001" customHeight="1">
      <c r="A372" s="2555" t="s">
        <v>852</v>
      </c>
      <c r="B372" s="2555"/>
      <c r="C372" s="2555"/>
      <c r="D372" s="2555"/>
      <c r="E372" s="2555"/>
      <c r="F372" s="278"/>
      <c r="G372" s="278"/>
      <c r="H372" s="278"/>
      <c r="I372" s="278"/>
      <c r="J372" s="278"/>
      <c r="K372" s="278"/>
      <c r="L372" s="278"/>
    </row>
    <row r="373" spans="1:16" s="41" customFormat="1" ht="15" customHeight="1">
      <c r="A373" s="599" t="s">
        <v>370</v>
      </c>
      <c r="B373" s="601"/>
      <c r="C373" s="601"/>
      <c r="D373" s="601"/>
      <c r="E373" s="601"/>
      <c r="F373" s="361"/>
      <c r="G373" s="361"/>
      <c r="H373" s="361"/>
      <c r="I373" s="361"/>
      <c r="J373" s="361"/>
      <c r="K373" s="361"/>
      <c r="L373" s="361"/>
    </row>
    <row r="374" spans="1:16" s="135" customFormat="1" ht="15" customHeight="1">
      <c r="A374" s="2562" t="s">
        <v>460</v>
      </c>
      <c r="B374" s="2571">
        <v>2010</v>
      </c>
      <c r="C374" s="2572"/>
      <c r="D374" s="2572">
        <v>2011</v>
      </c>
      <c r="E374" s="2575"/>
      <c r="F374" s="278"/>
      <c r="G374" s="278"/>
      <c r="H374" s="278"/>
      <c r="I374" s="278"/>
      <c r="J374" s="278"/>
      <c r="K374" s="278"/>
      <c r="L374" s="278"/>
    </row>
    <row r="375" spans="1:16" s="135" customFormat="1" ht="15" customHeight="1">
      <c r="A375" s="2563"/>
      <c r="B375" s="572" t="s">
        <v>88</v>
      </c>
      <c r="C375" s="573" t="s">
        <v>223</v>
      </c>
      <c r="D375" s="573" t="s">
        <v>88</v>
      </c>
      <c r="E375" s="575" t="s">
        <v>223</v>
      </c>
      <c r="F375" s="278"/>
      <c r="G375" s="278"/>
      <c r="H375" s="278"/>
      <c r="I375" s="278"/>
      <c r="J375" s="278"/>
      <c r="K375" s="278"/>
      <c r="L375" s="278"/>
    </row>
    <row r="376" spans="1:16" s="135" customFormat="1" ht="20.100000000000001" customHeight="1">
      <c r="A376" s="43" t="s">
        <v>234</v>
      </c>
      <c r="B376" s="134">
        <v>10985.89854</v>
      </c>
      <c r="C376" s="353">
        <v>99.999999999999986</v>
      </c>
      <c r="D376" s="134">
        <v>11567.019293999998</v>
      </c>
      <c r="E376" s="347">
        <v>100.00000000000001</v>
      </c>
      <c r="F376" s="278"/>
      <c r="G376" s="278"/>
      <c r="H376" s="278"/>
      <c r="I376" s="278"/>
      <c r="J376" s="483"/>
      <c r="K376" s="483"/>
      <c r="L376" s="483"/>
      <c r="M376" s="136"/>
      <c r="N376" s="136"/>
      <c r="O376" s="136"/>
    </row>
    <row r="377" spans="1:16" s="135" customFormat="1" ht="20.100000000000001" customHeight="1">
      <c r="A377" s="113" t="s">
        <v>574</v>
      </c>
      <c r="B377" s="124">
        <v>3582.6416559999998</v>
      </c>
      <c r="C377" s="124">
        <v>32.611275654471861</v>
      </c>
      <c r="D377" s="124">
        <v>3428.147352</v>
      </c>
      <c r="E377" s="124">
        <v>29.637258008017987</v>
      </c>
      <c r="F377" s="278"/>
      <c r="G377" s="278"/>
      <c r="H377" s="278"/>
      <c r="I377" s="278"/>
      <c r="J377" s="483"/>
      <c r="K377" s="483"/>
      <c r="L377" s="483"/>
      <c r="M377" s="136"/>
      <c r="N377" s="136"/>
      <c r="O377" s="136"/>
    </row>
    <row r="378" spans="1:16" s="135" customFormat="1" ht="20.100000000000001" customHeight="1">
      <c r="A378" s="113" t="s">
        <v>575</v>
      </c>
      <c r="B378" s="124">
        <v>1271.8731009999999</v>
      </c>
      <c r="C378" s="124">
        <v>11.577324297772003</v>
      </c>
      <c r="D378" s="124">
        <v>1598.727228</v>
      </c>
      <c r="E378" s="124">
        <v>13.821427866289513</v>
      </c>
      <c r="F378" s="278"/>
      <c r="G378" s="278"/>
      <c r="H378" s="278"/>
      <c r="I378" s="278"/>
      <c r="J378" s="483"/>
      <c r="K378" s="483"/>
      <c r="L378" s="483"/>
      <c r="M378" s="136"/>
      <c r="N378" s="136"/>
      <c r="O378" s="136"/>
    </row>
    <row r="379" spans="1:16" s="135" customFormat="1" ht="20.100000000000001" customHeight="1">
      <c r="A379" s="113" t="s">
        <v>576</v>
      </c>
      <c r="B379" s="124">
        <v>1670.1528840000001</v>
      </c>
      <c r="C379" s="124">
        <v>15.202697147792884</v>
      </c>
      <c r="D379" s="124">
        <v>1551.6469489999999</v>
      </c>
      <c r="E379" s="124">
        <v>13.414406162570028</v>
      </c>
      <c r="F379" s="278"/>
      <c r="G379" s="278"/>
      <c r="H379" s="278"/>
      <c r="I379" s="278"/>
      <c r="J379" s="483"/>
      <c r="K379" s="483"/>
      <c r="L379" s="483"/>
      <c r="M379" s="136"/>
      <c r="N379" s="136"/>
      <c r="O379" s="136"/>
    </row>
    <row r="380" spans="1:16" s="135" customFormat="1" ht="20.100000000000001" customHeight="1">
      <c r="A380" s="113" t="s">
        <v>123</v>
      </c>
      <c r="B380" s="124">
        <v>844.17091800000003</v>
      </c>
      <c r="C380" s="124">
        <v>7.6841317524128527</v>
      </c>
      <c r="D380" s="124">
        <v>1103.3195069999999</v>
      </c>
      <c r="E380" s="124">
        <v>9.5384945676740571</v>
      </c>
      <c r="F380" s="278"/>
      <c r="G380" s="278"/>
      <c r="H380" s="278"/>
      <c r="I380" s="278"/>
      <c r="J380" s="483"/>
      <c r="K380" s="483"/>
      <c r="L380" s="483"/>
      <c r="M380" s="136"/>
      <c r="N380" s="136"/>
      <c r="O380" s="136"/>
    </row>
    <row r="381" spans="1:16" s="141" customFormat="1" ht="20.100000000000001" customHeight="1">
      <c r="A381" s="113" t="s">
        <v>128</v>
      </c>
      <c r="B381" s="124">
        <v>643.30076499999996</v>
      </c>
      <c r="C381" s="124">
        <v>5.8556954868800375</v>
      </c>
      <c r="D381" s="124">
        <v>674.47922600000004</v>
      </c>
      <c r="E381" s="124">
        <v>5.8310547329151898</v>
      </c>
      <c r="F381" s="278"/>
      <c r="G381" s="278"/>
      <c r="H381" s="278"/>
      <c r="I381" s="278"/>
      <c r="J381" s="483"/>
      <c r="K381" s="483"/>
      <c r="L381" s="483"/>
      <c r="M381" s="136"/>
      <c r="N381" s="136"/>
      <c r="O381" s="136"/>
    </row>
    <row r="382" spans="1:16" s="141" customFormat="1" ht="20.100000000000001" customHeight="1">
      <c r="A382" s="113" t="s">
        <v>817</v>
      </c>
      <c r="B382" s="124">
        <v>372.63511799999998</v>
      </c>
      <c r="C382" s="124">
        <v>3.3919402827472314</v>
      </c>
      <c r="D382" s="124">
        <v>377.97448100000003</v>
      </c>
      <c r="E382" s="124">
        <v>3.2676912815046615</v>
      </c>
      <c r="F382" s="278"/>
      <c r="G382" s="278"/>
      <c r="H382" s="278"/>
      <c r="I382" s="278"/>
      <c r="J382" s="483"/>
      <c r="K382" s="483"/>
      <c r="L382" s="483"/>
      <c r="M382" s="136"/>
      <c r="N382" s="136"/>
      <c r="O382" s="136"/>
    </row>
    <row r="383" spans="1:16" s="141" customFormat="1" ht="20.100000000000001" customHeight="1">
      <c r="A383" s="113" t="s">
        <v>427</v>
      </c>
      <c r="B383" s="124">
        <v>94.075353000000007</v>
      </c>
      <c r="C383" s="124">
        <v>0.85632825260008283</v>
      </c>
      <c r="D383" s="124">
        <v>320.52182299999998</v>
      </c>
      <c r="E383" s="124">
        <v>2.7709975651744605</v>
      </c>
      <c r="F383" s="278"/>
      <c r="G383" s="278"/>
      <c r="H383" s="278"/>
      <c r="I383" s="278"/>
      <c r="J383" s="483"/>
      <c r="K383" s="483"/>
      <c r="L383" s="483"/>
      <c r="M383" s="136"/>
      <c r="N383" s="136"/>
      <c r="O383" s="136"/>
    </row>
    <row r="384" spans="1:16" s="141" customFormat="1" ht="20.100000000000001" customHeight="1">
      <c r="A384" s="113" t="s">
        <v>571</v>
      </c>
      <c r="B384" s="124">
        <v>301.37328500000001</v>
      </c>
      <c r="C384" s="124">
        <v>2.7432738788064577</v>
      </c>
      <c r="D384" s="124">
        <v>305.196797</v>
      </c>
      <c r="E384" s="124">
        <v>2.6385085841285885</v>
      </c>
      <c r="F384" s="278"/>
      <c r="G384" s="278"/>
      <c r="H384" s="278"/>
      <c r="I384" s="278"/>
      <c r="J384" s="483"/>
      <c r="K384" s="483"/>
      <c r="L384" s="483"/>
      <c r="M384" s="136"/>
      <c r="N384" s="136"/>
      <c r="O384" s="136"/>
    </row>
    <row r="385" spans="1:15" s="141" customFormat="1" ht="20.100000000000001" customHeight="1">
      <c r="A385" s="113" t="s">
        <v>577</v>
      </c>
      <c r="B385" s="124">
        <v>288.59506800000003</v>
      </c>
      <c r="C385" s="124">
        <v>2.6269591599559781</v>
      </c>
      <c r="D385" s="124">
        <v>245.96784</v>
      </c>
      <c r="E385" s="124">
        <v>2.1264582840938768</v>
      </c>
      <c r="F385" s="278"/>
      <c r="G385" s="278"/>
      <c r="H385" s="278"/>
      <c r="I385" s="278"/>
      <c r="J385" s="483"/>
      <c r="K385" s="483"/>
      <c r="L385" s="483"/>
      <c r="M385" s="136"/>
      <c r="N385" s="136"/>
      <c r="O385" s="136"/>
    </row>
    <row r="386" spans="1:15" s="141" customFormat="1" ht="20.100000000000001" customHeight="1">
      <c r="A386" s="113" t="s">
        <v>578</v>
      </c>
      <c r="B386" s="124">
        <v>146.365399</v>
      </c>
      <c r="C386" s="124">
        <v>1.3323024827425722</v>
      </c>
      <c r="D386" s="124">
        <v>187.092052</v>
      </c>
      <c r="E386" s="124">
        <v>1.6174612252704352</v>
      </c>
      <c r="F386" s="278"/>
      <c r="G386" s="278"/>
      <c r="H386" s="278"/>
      <c r="I386" s="278"/>
      <c r="J386" s="483"/>
      <c r="K386" s="483"/>
      <c r="L386" s="483"/>
      <c r="M386" s="136"/>
      <c r="N386" s="136"/>
      <c r="O386" s="136"/>
    </row>
    <row r="387" spans="1:15" s="141" customFormat="1" ht="20.100000000000001" customHeight="1">
      <c r="A387" s="109" t="s">
        <v>146</v>
      </c>
      <c r="B387" s="125">
        <v>1770.714993</v>
      </c>
      <c r="C387" s="125">
        <v>16.118071603818034</v>
      </c>
      <c r="D387" s="125">
        <v>1773.9460389999999</v>
      </c>
      <c r="E387" s="125">
        <v>15.336241722361221</v>
      </c>
      <c r="F387" s="278"/>
      <c r="G387" s="278"/>
      <c r="H387" s="278"/>
      <c r="I387" s="278"/>
      <c r="J387" s="483"/>
      <c r="K387" s="483"/>
      <c r="L387" s="483"/>
      <c r="M387" s="136"/>
      <c r="N387" s="136"/>
      <c r="O387" s="136"/>
    </row>
    <row r="388" spans="1:15" s="88" customFormat="1" ht="15" customHeight="1">
      <c r="A388" s="138" t="s">
        <v>93</v>
      </c>
      <c r="B388" s="602"/>
      <c r="C388" s="602"/>
      <c r="D388" s="602"/>
      <c r="E388" s="602"/>
      <c r="F388" s="361"/>
      <c r="G388" s="361"/>
      <c r="H388" s="361"/>
      <c r="I388" s="361"/>
      <c r="J388" s="361"/>
      <c r="K388" s="361"/>
      <c r="L388" s="361"/>
    </row>
    <row r="389" spans="1:15" s="88" customFormat="1" ht="15" customHeight="1">
      <c r="A389" s="138"/>
      <c r="B389" s="352"/>
      <c r="C389" s="352"/>
      <c r="D389" s="352"/>
      <c r="E389" s="352"/>
      <c r="F389" s="361"/>
      <c r="G389" s="361"/>
      <c r="H389" s="361"/>
      <c r="I389" s="361"/>
      <c r="J389" s="361"/>
      <c r="K389" s="361"/>
      <c r="L389" s="361"/>
    </row>
    <row r="390" spans="1:15" s="137" customFormat="1" ht="20.100000000000001" customHeight="1">
      <c r="A390" s="2555" t="s">
        <v>931</v>
      </c>
      <c r="B390" s="2555"/>
      <c r="C390" s="2555"/>
      <c r="D390" s="2555"/>
      <c r="E390" s="2555"/>
      <c r="F390" s="156"/>
      <c r="G390" s="156"/>
      <c r="H390" s="156"/>
      <c r="I390" s="156"/>
      <c r="J390" s="156"/>
      <c r="K390" s="156"/>
      <c r="L390" s="156"/>
    </row>
    <row r="391" spans="1:15" s="88" customFormat="1" ht="15" customHeight="1">
      <c r="A391" s="599" t="s">
        <v>370</v>
      </c>
      <c r="B391" s="599"/>
      <c r="C391" s="104"/>
      <c r="D391" s="104"/>
      <c r="E391" s="104"/>
      <c r="F391" s="361"/>
      <c r="G391" s="361"/>
      <c r="H391" s="361"/>
      <c r="I391" s="361"/>
      <c r="J391" s="361"/>
      <c r="K391" s="361"/>
      <c r="L391" s="361"/>
    </row>
    <row r="392" spans="1:15" s="141" customFormat="1" ht="20.100000000000001" customHeight="1">
      <c r="A392" s="26" t="s">
        <v>155</v>
      </c>
      <c r="B392" s="28">
        <v>2008</v>
      </c>
      <c r="C392" s="28">
        <v>2009</v>
      </c>
      <c r="D392" s="28">
        <v>2010</v>
      </c>
      <c r="E392" s="28">
        <v>2011</v>
      </c>
      <c r="F392" s="278"/>
      <c r="G392" s="278"/>
      <c r="H392" s="278"/>
      <c r="I392" s="278"/>
      <c r="J392" s="278"/>
      <c r="K392" s="278"/>
      <c r="L392" s="278"/>
    </row>
    <row r="393" spans="1:15" s="141" customFormat="1" ht="20.100000000000001" customHeight="1">
      <c r="A393" s="608" t="s">
        <v>234</v>
      </c>
      <c r="B393" s="134">
        <v>90277.039067999998</v>
      </c>
      <c r="C393" s="134">
        <v>93872.167709000001</v>
      </c>
      <c r="D393" s="134">
        <v>86573.662849</v>
      </c>
      <c r="E393" s="134">
        <v>116374.00801099998</v>
      </c>
      <c r="F393" s="278"/>
      <c r="G393" s="278"/>
      <c r="H393" s="278"/>
      <c r="I393" s="278"/>
      <c r="J393" s="483"/>
      <c r="K393" s="483"/>
      <c r="L393" s="483"/>
      <c r="M393" s="143"/>
    </row>
    <row r="394" spans="1:15" s="141" customFormat="1" ht="20.100000000000001" customHeight="1">
      <c r="A394" s="113" t="s">
        <v>156</v>
      </c>
      <c r="B394" s="343">
        <v>613.78467599999999</v>
      </c>
      <c r="C394" s="343">
        <v>322.20018499999998</v>
      </c>
      <c r="D394" s="343">
        <v>365.363404</v>
      </c>
      <c r="E394" s="343">
        <v>423.96454799999998</v>
      </c>
      <c r="F394" s="483"/>
      <c r="G394" s="278"/>
      <c r="H394" s="278"/>
      <c r="I394" s="278"/>
      <c r="J394" s="483"/>
      <c r="K394" s="483"/>
      <c r="L394" s="483"/>
      <c r="M394" s="143"/>
    </row>
    <row r="395" spans="1:15" s="141" customFormat="1" ht="20.100000000000001" customHeight="1">
      <c r="A395" s="113" t="s">
        <v>153</v>
      </c>
      <c r="B395" s="343">
        <v>5014.512401</v>
      </c>
      <c r="C395" s="343">
        <v>4945.797783</v>
      </c>
      <c r="D395" s="343">
        <v>5245.7809530000004</v>
      </c>
      <c r="E395" s="343">
        <v>6090.7994900000003</v>
      </c>
      <c r="F395" s="278"/>
      <c r="G395" s="278"/>
      <c r="H395" s="278"/>
      <c r="I395" s="278"/>
      <c r="J395" s="483"/>
      <c r="K395" s="483"/>
      <c r="L395" s="483"/>
      <c r="M395" s="143"/>
    </row>
    <row r="396" spans="1:15" s="141" customFormat="1" ht="20.100000000000001" customHeight="1">
      <c r="A396" s="59" t="s">
        <v>79</v>
      </c>
      <c r="B396" s="343">
        <v>81245.452057999995</v>
      </c>
      <c r="C396" s="128">
        <v>83260.762818999996</v>
      </c>
      <c r="D396" s="343">
        <v>73692.812384000004</v>
      </c>
      <c r="E396" s="343">
        <v>95019.202739</v>
      </c>
      <c r="F396" s="278"/>
      <c r="G396" s="278"/>
      <c r="H396" s="278"/>
      <c r="I396" s="278"/>
      <c r="J396" s="483"/>
      <c r="K396" s="483"/>
      <c r="L396" s="483"/>
      <c r="M396" s="143"/>
    </row>
    <row r="397" spans="1:15" s="141" customFormat="1" ht="20.100000000000001" customHeight="1">
      <c r="A397" s="59" t="s">
        <v>404</v>
      </c>
      <c r="B397" s="343">
        <v>1721.61349</v>
      </c>
      <c r="C397" s="128">
        <v>2522.8663969999998</v>
      </c>
      <c r="D397" s="343">
        <v>4861.0188019999996</v>
      </c>
      <c r="E397" s="343">
        <v>10639.595759</v>
      </c>
      <c r="F397" s="278"/>
      <c r="G397" s="278"/>
      <c r="H397" s="278"/>
      <c r="I397" s="278"/>
      <c r="J397" s="483"/>
      <c r="K397" s="483"/>
      <c r="L397" s="483"/>
      <c r="M397" s="143"/>
    </row>
    <row r="398" spans="1:15" s="141" customFormat="1" ht="20.100000000000001" customHeight="1">
      <c r="A398" s="109" t="s">
        <v>157</v>
      </c>
      <c r="B398" s="129">
        <v>1681.6764430000039</v>
      </c>
      <c r="C398" s="129">
        <v>2820.540525000004</v>
      </c>
      <c r="D398" s="129">
        <v>2408.6999999999998</v>
      </c>
      <c r="E398" s="129">
        <v>4200.4454749999859</v>
      </c>
      <c r="F398" s="278"/>
      <c r="G398" s="278"/>
      <c r="H398" s="278"/>
      <c r="I398" s="278"/>
      <c r="J398" s="483"/>
      <c r="K398" s="483"/>
      <c r="L398" s="483"/>
      <c r="M398" s="143"/>
    </row>
    <row r="399" spans="1:15" s="88" customFormat="1" ht="15" customHeight="1">
      <c r="A399" s="138" t="s">
        <v>231</v>
      </c>
      <c r="B399" s="336"/>
      <c r="C399" s="336"/>
      <c r="D399" s="336"/>
      <c r="E399" s="336"/>
      <c r="F399" s="361"/>
      <c r="G399" s="361"/>
      <c r="H399" s="361"/>
      <c r="I399" s="361"/>
      <c r="J399" s="361"/>
      <c r="K399" s="361"/>
      <c r="L399" s="361"/>
    </row>
    <row r="400" spans="1:15" s="88" customFormat="1" ht="15" customHeight="1">
      <c r="B400" s="30"/>
      <c r="C400" s="30"/>
      <c r="D400" s="30"/>
      <c r="E400" s="30"/>
      <c r="F400" s="361"/>
      <c r="G400" s="361"/>
      <c r="H400" s="361"/>
      <c r="I400" s="361"/>
      <c r="J400" s="361"/>
      <c r="K400" s="361"/>
      <c r="L400" s="361"/>
    </row>
    <row r="401" spans="1:15" s="137" customFormat="1" ht="20.100000000000001" customHeight="1">
      <c r="A401" s="2555" t="s">
        <v>932</v>
      </c>
      <c r="B401" s="2555"/>
      <c r="C401" s="2555"/>
      <c r="D401" s="2555"/>
      <c r="E401" s="2555"/>
      <c r="F401" s="156"/>
      <c r="G401" s="156"/>
      <c r="H401" s="156"/>
      <c r="I401" s="156"/>
      <c r="J401" s="156"/>
      <c r="K401" s="156"/>
      <c r="L401" s="156"/>
    </row>
    <row r="402" spans="1:15" s="88" customFormat="1" ht="15" customHeight="1">
      <c r="A402" s="599" t="s">
        <v>370</v>
      </c>
      <c r="B402" s="601"/>
      <c r="C402" s="601"/>
      <c r="D402" s="601"/>
      <c r="E402" s="601"/>
      <c r="F402" s="361"/>
      <c r="G402" s="361"/>
      <c r="H402" s="361"/>
      <c r="I402" s="361"/>
      <c r="J402" s="361"/>
      <c r="K402" s="361"/>
      <c r="L402" s="361"/>
    </row>
    <row r="403" spans="1:15" s="135" customFormat="1" ht="27" customHeight="1">
      <c r="A403" s="26" t="s">
        <v>671</v>
      </c>
      <c r="B403" s="28">
        <v>2005</v>
      </c>
      <c r="C403" s="28">
        <v>2009</v>
      </c>
      <c r="D403" s="28">
        <v>2010</v>
      </c>
      <c r="E403" s="28">
        <v>2011</v>
      </c>
      <c r="F403" s="278"/>
      <c r="G403" s="278"/>
      <c r="H403" s="278"/>
      <c r="I403" s="278"/>
      <c r="J403" s="278"/>
      <c r="K403" s="278"/>
      <c r="L403" s="278"/>
    </row>
    <row r="404" spans="1:15" s="135" customFormat="1" ht="27" customHeight="1">
      <c r="A404" s="414" t="s">
        <v>234</v>
      </c>
      <c r="B404" s="330">
        <v>35214.291892000001</v>
      </c>
      <c r="C404" s="330">
        <v>93872.169708999994</v>
      </c>
      <c r="D404" s="330">
        <v>86573.662849</v>
      </c>
      <c r="E404" s="330">
        <v>116374.008011</v>
      </c>
      <c r="F404" s="278"/>
      <c r="G404" s="278"/>
      <c r="H404" s="278"/>
      <c r="I404" s="278"/>
      <c r="J404" s="483"/>
      <c r="K404" s="483"/>
      <c r="L404" s="483"/>
      <c r="M404" s="136"/>
      <c r="N404" s="136"/>
      <c r="O404" s="136"/>
    </row>
    <row r="405" spans="1:15" s="135" customFormat="1" ht="27" customHeight="1">
      <c r="A405" s="59" t="s">
        <v>96</v>
      </c>
      <c r="B405" s="128">
        <v>980.13586599999996</v>
      </c>
      <c r="C405" s="128">
        <v>1784.291037</v>
      </c>
      <c r="D405" s="128">
        <v>1891.752641</v>
      </c>
      <c r="E405" s="338">
        <v>2186.1423009999999</v>
      </c>
      <c r="F405" s="278"/>
      <c r="G405" s="465"/>
      <c r="H405" s="278"/>
      <c r="I405" s="278"/>
      <c r="J405" s="483"/>
      <c r="K405" s="483"/>
      <c r="L405" s="483"/>
      <c r="M405" s="136"/>
      <c r="N405" s="136"/>
      <c r="O405" s="136"/>
    </row>
    <row r="406" spans="1:15" s="135" customFormat="1" ht="27" customHeight="1">
      <c r="A406" s="59" t="s">
        <v>97</v>
      </c>
      <c r="B406" s="128">
        <v>1257.5290230000001</v>
      </c>
      <c r="C406" s="128">
        <v>2869.2758439999998</v>
      </c>
      <c r="D406" s="128">
        <v>2816.472683</v>
      </c>
      <c r="E406" s="338">
        <v>3635.564104</v>
      </c>
      <c r="F406" s="278"/>
      <c r="G406" s="465"/>
      <c r="H406" s="278"/>
      <c r="I406" s="278"/>
      <c r="J406" s="483"/>
      <c r="K406" s="483"/>
      <c r="L406" s="483"/>
      <c r="M406" s="136"/>
      <c r="N406" s="136"/>
      <c r="O406" s="136"/>
    </row>
    <row r="407" spans="1:15" s="135" customFormat="1" ht="27" customHeight="1">
      <c r="A407" s="59" t="s">
        <v>98</v>
      </c>
      <c r="B407" s="128">
        <v>182.63847000000001</v>
      </c>
      <c r="C407" s="128">
        <v>268.10787499999998</v>
      </c>
      <c r="D407" s="128">
        <v>328.25320499999998</v>
      </c>
      <c r="E407" s="338">
        <v>509.402063</v>
      </c>
      <c r="F407" s="278"/>
      <c r="G407" s="465"/>
      <c r="H407" s="278"/>
      <c r="I407" s="278"/>
      <c r="J407" s="483"/>
      <c r="K407" s="483"/>
      <c r="L407" s="483"/>
      <c r="M407" s="136"/>
      <c r="N407" s="136"/>
      <c r="O407" s="136"/>
    </row>
    <row r="408" spans="1:15" s="135" customFormat="1" ht="27" customHeight="1">
      <c r="A408" s="59" t="s">
        <v>99</v>
      </c>
      <c r="B408" s="128">
        <v>812.33184400000005</v>
      </c>
      <c r="C408" s="128">
        <v>1408.7328829999999</v>
      </c>
      <c r="D408" s="128">
        <v>1581.9159749999999</v>
      </c>
      <c r="E408" s="338">
        <v>1859.381721</v>
      </c>
      <c r="F408" s="278"/>
      <c r="G408" s="465"/>
      <c r="H408" s="278"/>
      <c r="I408" s="278"/>
      <c r="J408" s="483"/>
      <c r="K408" s="483"/>
      <c r="L408" s="483"/>
      <c r="M408" s="136"/>
      <c r="N408" s="136"/>
      <c r="O408" s="136"/>
    </row>
    <row r="409" spans="1:15" s="135" customFormat="1" ht="27" customHeight="1">
      <c r="A409" s="59" t="s">
        <v>100</v>
      </c>
      <c r="B409" s="128">
        <v>519.87795300000005</v>
      </c>
      <c r="C409" s="128">
        <v>1619.7032300000001</v>
      </c>
      <c r="D409" s="128">
        <v>2456.2825979999998</v>
      </c>
      <c r="E409" s="338">
        <v>4844.3170259999997</v>
      </c>
      <c r="F409" s="278"/>
      <c r="G409" s="465"/>
      <c r="H409" s="278"/>
      <c r="I409" s="278"/>
      <c r="J409" s="483"/>
      <c r="K409" s="483"/>
      <c r="L409" s="483"/>
      <c r="M409" s="136"/>
      <c r="N409" s="136"/>
      <c r="O409" s="136"/>
    </row>
    <row r="410" spans="1:15" s="135" customFormat="1" ht="27" customHeight="1">
      <c r="A410" s="59" t="s">
        <v>101</v>
      </c>
      <c r="B410" s="128">
        <v>2402.3482979999999</v>
      </c>
      <c r="C410" s="128">
        <v>3956.5430270000002</v>
      </c>
      <c r="D410" s="128">
        <v>4102.7179660000002</v>
      </c>
      <c r="E410" s="338">
        <v>6957.5848779999997</v>
      </c>
      <c r="F410" s="278"/>
      <c r="G410" s="465"/>
      <c r="H410" s="278"/>
      <c r="I410" s="278"/>
      <c r="J410" s="483"/>
      <c r="K410" s="483"/>
      <c r="L410" s="483"/>
      <c r="M410" s="136"/>
      <c r="N410" s="136"/>
      <c r="O410" s="136"/>
    </row>
    <row r="411" spans="1:15" s="135" customFormat="1" ht="27" customHeight="1">
      <c r="A411" s="59" t="s">
        <v>102</v>
      </c>
      <c r="B411" s="128">
        <v>2279.8643470000002</v>
      </c>
      <c r="C411" s="128">
        <v>3865.5272030000001</v>
      </c>
      <c r="D411" s="128">
        <v>4303.7316639999999</v>
      </c>
      <c r="E411" s="338">
        <v>4963.3532640000003</v>
      </c>
      <c r="F411" s="278"/>
      <c r="G411" s="465"/>
      <c r="H411" s="278"/>
      <c r="I411" s="278"/>
      <c r="J411" s="483"/>
      <c r="K411" s="483"/>
      <c r="L411" s="483"/>
      <c r="M411" s="136"/>
      <c r="N411" s="136"/>
      <c r="O411" s="136"/>
    </row>
    <row r="412" spans="1:15" s="135" customFormat="1" ht="27" customHeight="1">
      <c r="A412" s="59" t="s">
        <v>732</v>
      </c>
      <c r="B412" s="128">
        <v>106.89685299999999</v>
      </c>
      <c r="C412" s="128">
        <v>82.663246999999998</v>
      </c>
      <c r="D412" s="128">
        <v>70.100847999999999</v>
      </c>
      <c r="E412" s="338">
        <v>86.734459999999999</v>
      </c>
      <c r="F412" s="278"/>
      <c r="G412" s="465"/>
      <c r="H412" s="278"/>
      <c r="I412" s="278"/>
      <c r="J412" s="483"/>
      <c r="K412" s="483"/>
      <c r="L412" s="483"/>
      <c r="M412" s="136"/>
      <c r="N412" s="136"/>
      <c r="O412" s="136"/>
    </row>
    <row r="413" spans="1:15" s="135" customFormat="1" ht="27" customHeight="1">
      <c r="A413" s="59" t="s">
        <v>103</v>
      </c>
      <c r="B413" s="128">
        <v>395.461207</v>
      </c>
      <c r="C413" s="128">
        <v>517.49647800000002</v>
      </c>
      <c r="D413" s="128">
        <v>492.13311399999998</v>
      </c>
      <c r="E413" s="338">
        <v>438.425431</v>
      </c>
      <c r="F413" s="278"/>
      <c r="G413" s="465"/>
      <c r="H413" s="278"/>
      <c r="I413" s="278"/>
      <c r="J413" s="483"/>
      <c r="K413" s="483"/>
      <c r="L413" s="483"/>
      <c r="M413" s="136"/>
      <c r="N413" s="136"/>
      <c r="O413" s="136"/>
    </row>
    <row r="414" spans="1:15" s="135" customFormat="1" ht="27" customHeight="1">
      <c r="A414" s="59" t="s">
        <v>104</v>
      </c>
      <c r="B414" s="128">
        <v>679.04842499999995</v>
      </c>
      <c r="C414" s="128">
        <v>1063.544913</v>
      </c>
      <c r="D414" s="128">
        <v>1356.3169330000001</v>
      </c>
      <c r="E414" s="338">
        <v>1403.9846649999999</v>
      </c>
      <c r="F414" s="278"/>
      <c r="G414" s="465"/>
      <c r="H414" s="278"/>
      <c r="I414" s="278"/>
      <c r="J414" s="483"/>
      <c r="K414" s="483"/>
      <c r="L414" s="483"/>
      <c r="M414" s="136"/>
      <c r="N414" s="136"/>
      <c r="O414" s="136"/>
    </row>
    <row r="415" spans="1:15" s="135" customFormat="1" ht="27" customHeight="1">
      <c r="A415" s="59" t="s">
        <v>105</v>
      </c>
      <c r="B415" s="128">
        <v>665.70532300000002</v>
      </c>
      <c r="C415" s="128">
        <v>973.46875699999998</v>
      </c>
      <c r="D415" s="128">
        <v>903.19698300000005</v>
      </c>
      <c r="E415" s="338">
        <v>987.12371099999996</v>
      </c>
      <c r="F415" s="278"/>
      <c r="G415" s="465"/>
      <c r="H415" s="278"/>
      <c r="I415" s="278"/>
      <c r="J415" s="483"/>
      <c r="K415" s="483"/>
      <c r="L415" s="483"/>
      <c r="M415" s="136"/>
      <c r="N415" s="136"/>
      <c r="O415" s="136"/>
    </row>
    <row r="416" spans="1:15" s="135" customFormat="1" ht="27" customHeight="1">
      <c r="A416" s="59" t="s">
        <v>106</v>
      </c>
      <c r="B416" s="128">
        <v>107.58861400000001</v>
      </c>
      <c r="C416" s="128">
        <v>116.723068</v>
      </c>
      <c r="D416" s="128">
        <v>118.149643</v>
      </c>
      <c r="E416" s="338">
        <v>142.75447800000001</v>
      </c>
      <c r="F416" s="278"/>
      <c r="G416" s="465"/>
      <c r="H416" s="278"/>
      <c r="I416" s="278"/>
      <c r="J416" s="483"/>
      <c r="K416" s="483"/>
      <c r="L416" s="483"/>
      <c r="M416" s="136"/>
      <c r="N416" s="136"/>
      <c r="O416" s="136"/>
    </row>
    <row r="417" spans="1:15" s="135" customFormat="1" ht="27" customHeight="1">
      <c r="A417" s="59" t="s">
        <v>107</v>
      </c>
      <c r="B417" s="128">
        <v>909.16581399999995</v>
      </c>
      <c r="C417" s="128">
        <v>2640.5306730000002</v>
      </c>
      <c r="D417" s="128">
        <v>2001.958376</v>
      </c>
      <c r="E417" s="338">
        <v>2301.9720929999999</v>
      </c>
      <c r="F417" s="278"/>
      <c r="G417" s="465"/>
      <c r="H417" s="278"/>
      <c r="I417" s="278"/>
      <c r="J417" s="483"/>
      <c r="K417" s="483"/>
      <c r="L417" s="483"/>
      <c r="M417" s="136"/>
      <c r="N417" s="136"/>
      <c r="O417" s="136"/>
    </row>
    <row r="418" spans="1:15" s="135" customFormat="1" ht="27" customHeight="1">
      <c r="A418" s="59" t="s">
        <v>108</v>
      </c>
      <c r="B418" s="128">
        <v>106.86554599999999</v>
      </c>
      <c r="C418" s="128">
        <v>413.07996900000001</v>
      </c>
      <c r="D418" s="128">
        <v>210.54522</v>
      </c>
      <c r="E418" s="338">
        <v>432.563446</v>
      </c>
      <c r="F418" s="278"/>
      <c r="G418" s="465"/>
      <c r="H418" s="278"/>
      <c r="I418" s="278"/>
      <c r="J418" s="483"/>
      <c r="K418" s="483"/>
      <c r="L418" s="483"/>
      <c r="M418" s="136"/>
      <c r="N418" s="136"/>
      <c r="O418" s="136"/>
    </row>
    <row r="419" spans="1:15" s="135" customFormat="1" ht="27" customHeight="1">
      <c r="A419" s="59" t="s">
        <v>109</v>
      </c>
      <c r="B419" s="128">
        <v>5428.6240079999998</v>
      </c>
      <c r="C419" s="128">
        <v>14997.730631</v>
      </c>
      <c r="D419" s="128">
        <v>15780.297654</v>
      </c>
      <c r="E419" s="338">
        <v>24603.488857</v>
      </c>
      <c r="F419" s="278"/>
      <c r="G419" s="465"/>
      <c r="H419" s="278"/>
      <c r="I419" s="278"/>
      <c r="J419" s="483"/>
      <c r="K419" s="483"/>
      <c r="L419" s="483"/>
      <c r="M419" s="136"/>
      <c r="N419" s="136"/>
      <c r="O419" s="136"/>
    </row>
    <row r="420" spans="1:15" s="135" customFormat="1" ht="27" customHeight="1">
      <c r="A420" s="59" t="s">
        <v>393</v>
      </c>
      <c r="B420" s="128">
        <v>9133.2926210000005</v>
      </c>
      <c r="C420" s="128">
        <v>30584.697045000001</v>
      </c>
      <c r="D420" s="128">
        <v>24553.597516999998</v>
      </c>
      <c r="E420" s="338">
        <v>34375.179893</v>
      </c>
      <c r="F420" s="278"/>
      <c r="G420" s="465"/>
      <c r="H420" s="465"/>
      <c r="I420" s="278"/>
      <c r="J420" s="483"/>
      <c r="K420" s="483"/>
      <c r="L420" s="483"/>
      <c r="M420" s="136"/>
      <c r="N420" s="136"/>
      <c r="O420" s="136"/>
    </row>
    <row r="421" spans="1:15" s="135" customFormat="1" ht="27" customHeight="1">
      <c r="A421" s="59" t="s">
        <v>111</v>
      </c>
      <c r="B421" s="128">
        <v>7711.9442589999999</v>
      </c>
      <c r="C421" s="128">
        <v>23024.501561000001</v>
      </c>
      <c r="D421" s="128">
        <v>20704.141276999999</v>
      </c>
      <c r="E421" s="338">
        <v>22504.552553000001</v>
      </c>
      <c r="F421" s="278"/>
      <c r="G421" s="465"/>
      <c r="H421" s="278"/>
      <c r="I421" s="278"/>
      <c r="J421" s="483"/>
      <c r="K421" s="483"/>
      <c r="L421" s="483"/>
      <c r="M421" s="136"/>
      <c r="N421" s="136"/>
      <c r="O421" s="136"/>
    </row>
    <row r="422" spans="1:15" s="135" customFormat="1" ht="27" customHeight="1">
      <c r="A422" s="59" t="s">
        <v>112</v>
      </c>
      <c r="B422" s="128">
        <v>780.19712800000002</v>
      </c>
      <c r="C422" s="128">
        <v>2069.1453529999999</v>
      </c>
      <c r="D422" s="128">
        <v>1680.962311</v>
      </c>
      <c r="E422" s="338">
        <v>2418.3182219999999</v>
      </c>
      <c r="F422" s="278"/>
      <c r="G422" s="465"/>
      <c r="H422" s="278"/>
      <c r="I422" s="278"/>
      <c r="J422" s="483"/>
      <c r="K422" s="483"/>
      <c r="L422" s="483"/>
      <c r="M422" s="136"/>
      <c r="N422" s="136"/>
      <c r="O422" s="136"/>
    </row>
    <row r="423" spans="1:15" s="135" customFormat="1" ht="27" customHeight="1">
      <c r="A423" s="59" t="s">
        <v>113</v>
      </c>
      <c r="B423" s="128">
        <v>311.67718400000001</v>
      </c>
      <c r="C423" s="128">
        <v>231.42936599999999</v>
      </c>
      <c r="D423" s="128">
        <v>418.050297</v>
      </c>
      <c r="E423" s="338">
        <v>761.90749900000003</v>
      </c>
      <c r="F423" s="278"/>
      <c r="G423" s="465"/>
      <c r="H423" s="278"/>
      <c r="I423" s="278"/>
      <c r="J423" s="483"/>
      <c r="K423" s="483"/>
      <c r="L423" s="483"/>
      <c r="M423" s="136"/>
      <c r="N423" s="136"/>
      <c r="O423" s="136"/>
    </row>
    <row r="424" spans="1:15" s="135" customFormat="1" ht="27" customHeight="1">
      <c r="A424" s="59" t="s">
        <v>114</v>
      </c>
      <c r="B424" s="128">
        <v>435.13897200000002</v>
      </c>
      <c r="C424" s="128">
        <v>971.24537299999997</v>
      </c>
      <c r="D424" s="128">
        <v>725.04208800000004</v>
      </c>
      <c r="E424" s="338">
        <v>858.15165500000001</v>
      </c>
      <c r="F424" s="278"/>
      <c r="G424" s="465"/>
      <c r="H424" s="278"/>
      <c r="I424" s="278"/>
      <c r="J424" s="483"/>
      <c r="K424" s="483"/>
      <c r="L424" s="483"/>
      <c r="M424" s="136"/>
      <c r="N424" s="136"/>
      <c r="O424" s="136"/>
    </row>
    <row r="425" spans="1:15" s="135" customFormat="1" ht="27" customHeight="1">
      <c r="A425" s="61" t="s">
        <v>115</v>
      </c>
      <c r="B425" s="129">
        <v>7.8473170000000003</v>
      </c>
      <c r="C425" s="129">
        <v>413.73217599999998</v>
      </c>
      <c r="D425" s="129">
        <v>78.043856000000005</v>
      </c>
      <c r="E425" s="126">
        <v>103.10569099999999</v>
      </c>
      <c r="F425" s="278"/>
      <c r="G425" s="465"/>
      <c r="H425" s="278"/>
      <c r="I425" s="278"/>
      <c r="J425" s="483"/>
      <c r="K425" s="483"/>
      <c r="L425" s="483"/>
      <c r="M425" s="136"/>
      <c r="N425" s="136"/>
      <c r="O425" s="136"/>
    </row>
    <row r="426" spans="1:15" s="41" customFormat="1" ht="15" customHeight="1">
      <c r="A426" s="138" t="s">
        <v>93</v>
      </c>
      <c r="B426" s="352"/>
      <c r="C426" s="352"/>
      <c r="D426" s="352"/>
      <c r="E426" s="352"/>
      <c r="F426" s="361"/>
      <c r="G426" s="361"/>
      <c r="H426" s="361"/>
      <c r="I426" s="361"/>
      <c r="J426" s="361"/>
      <c r="K426" s="361"/>
      <c r="L426" s="361"/>
    </row>
    <row r="427" spans="1:15" s="41" customFormat="1" ht="15" customHeight="1">
      <c r="A427" s="88"/>
      <c r="B427" s="30"/>
      <c r="C427" s="30"/>
      <c r="D427" s="30"/>
      <c r="E427" s="30"/>
      <c r="F427" s="361"/>
      <c r="G427" s="361"/>
      <c r="H427" s="361"/>
      <c r="I427" s="361"/>
      <c r="J427" s="361"/>
      <c r="K427" s="361"/>
      <c r="L427" s="361"/>
    </row>
    <row r="428" spans="1:15" ht="20.100000000000001" customHeight="1">
      <c r="A428" s="2555" t="s">
        <v>933</v>
      </c>
      <c r="B428" s="2555"/>
      <c r="C428" s="2555"/>
      <c r="D428" s="2555"/>
      <c r="E428" s="2555"/>
    </row>
    <row r="429" spans="1:15" s="41" customFormat="1" ht="15" customHeight="1">
      <c r="A429" s="599" t="s">
        <v>370</v>
      </c>
      <c r="B429" s="601"/>
      <c r="C429" s="601"/>
      <c r="D429" s="601"/>
      <c r="E429" s="601"/>
      <c r="F429" s="361"/>
      <c r="G429" s="361"/>
      <c r="H429" s="361"/>
      <c r="I429" s="361"/>
      <c r="J429" s="361"/>
      <c r="K429" s="361"/>
      <c r="L429" s="361"/>
    </row>
    <row r="430" spans="1:15" s="135" customFormat="1" ht="15" customHeight="1">
      <c r="A430" s="2564" t="s">
        <v>496</v>
      </c>
      <c r="B430" s="2571">
        <v>2010</v>
      </c>
      <c r="C430" s="2572"/>
      <c r="D430" s="2572">
        <v>2011</v>
      </c>
      <c r="E430" s="2575"/>
      <c r="F430" s="278"/>
      <c r="G430" s="278"/>
      <c r="H430" s="278"/>
      <c r="I430" s="278"/>
      <c r="J430" s="278"/>
      <c r="K430" s="278"/>
      <c r="L430" s="278"/>
    </row>
    <row r="431" spans="1:15" s="135" customFormat="1" ht="15" customHeight="1">
      <c r="A431" s="2565"/>
      <c r="B431" s="572" t="s">
        <v>88</v>
      </c>
      <c r="C431" s="573" t="s">
        <v>223</v>
      </c>
      <c r="D431" s="573" t="s">
        <v>88</v>
      </c>
      <c r="E431" s="575" t="s">
        <v>223</v>
      </c>
      <c r="F431" s="278"/>
      <c r="G431" s="278"/>
      <c r="H431" s="278"/>
      <c r="I431" s="278"/>
      <c r="J431" s="278"/>
      <c r="K431" s="278"/>
      <c r="L431" s="278"/>
    </row>
    <row r="432" spans="1:15" s="135" customFormat="1" ht="20.100000000000001" customHeight="1">
      <c r="A432" s="43" t="s">
        <v>234</v>
      </c>
      <c r="B432" s="134">
        <v>86573.662849</v>
      </c>
      <c r="C432" s="347">
        <v>100.00000000000003</v>
      </c>
      <c r="D432" s="134">
        <v>116374.008011</v>
      </c>
      <c r="E432" s="347">
        <v>100.00000000000001</v>
      </c>
      <c r="F432" s="278"/>
      <c r="G432" s="278"/>
      <c r="H432" s="278"/>
      <c r="I432" s="278"/>
      <c r="J432" s="483"/>
      <c r="K432" s="483"/>
      <c r="L432" s="483"/>
      <c r="M432" s="136"/>
    </row>
    <row r="433" spans="1:13" s="135" customFormat="1" ht="20.100000000000001" customHeight="1">
      <c r="A433" s="59" t="s">
        <v>120</v>
      </c>
      <c r="B433" s="121">
        <v>38358.045704999997</v>
      </c>
      <c r="C433" s="121">
        <v>44.30683009439408</v>
      </c>
      <c r="D433" s="121">
        <v>54322.879811999999</v>
      </c>
      <c r="E433" s="121">
        <v>46.679564226115893</v>
      </c>
      <c r="F433" s="278"/>
      <c r="G433" s="278"/>
      <c r="H433" s="278"/>
      <c r="I433" s="278"/>
      <c r="J433" s="483"/>
      <c r="K433" s="483"/>
      <c r="L433" s="483"/>
      <c r="M433" s="136"/>
    </row>
    <row r="434" spans="1:13" s="135" customFormat="1" ht="20.100000000000001" customHeight="1">
      <c r="A434" s="59" t="s">
        <v>121</v>
      </c>
      <c r="B434" s="121">
        <v>2980.5472989999998</v>
      </c>
      <c r="C434" s="121">
        <v>3.4427875648493802</v>
      </c>
      <c r="D434" s="121">
        <v>4234.4017080000003</v>
      </c>
      <c r="E434" s="121">
        <v>3.63861465319623</v>
      </c>
      <c r="F434" s="278"/>
      <c r="G434" s="278"/>
      <c r="H434" s="278"/>
      <c r="I434" s="278"/>
      <c r="J434" s="483"/>
      <c r="K434" s="483"/>
      <c r="L434" s="483"/>
      <c r="M434" s="136"/>
    </row>
    <row r="435" spans="1:13" s="135" customFormat="1" ht="20.100000000000001" customHeight="1">
      <c r="A435" s="59" t="s">
        <v>132</v>
      </c>
      <c r="B435" s="121">
        <v>926.64790900000003</v>
      </c>
      <c r="C435" s="121">
        <v>1.0703577491185052</v>
      </c>
      <c r="D435" s="121">
        <v>2875.1353640000002</v>
      </c>
      <c r="E435" s="121">
        <v>2.4705992456049417</v>
      </c>
      <c r="F435" s="278"/>
      <c r="G435" s="278"/>
      <c r="H435" s="278"/>
      <c r="I435" s="278"/>
      <c r="J435" s="483"/>
      <c r="K435" s="483"/>
      <c r="L435" s="483"/>
      <c r="M435" s="136"/>
    </row>
    <row r="436" spans="1:13" s="135" customFormat="1" ht="20.100000000000001" customHeight="1">
      <c r="A436" s="113" t="s">
        <v>418</v>
      </c>
      <c r="B436" s="121">
        <v>38.825539999999997</v>
      </c>
      <c r="C436" s="121">
        <v>4.4846826069631252E-2</v>
      </c>
      <c r="D436" s="121">
        <v>17.566137999999999</v>
      </c>
      <c r="E436" s="121">
        <v>1.5094554445817143E-2</v>
      </c>
      <c r="F436" s="278"/>
      <c r="G436" s="278"/>
      <c r="H436" s="278"/>
      <c r="I436" s="278"/>
      <c r="J436" s="483"/>
      <c r="K436" s="483"/>
      <c r="L436" s="483"/>
      <c r="M436" s="136"/>
    </row>
    <row r="437" spans="1:13" s="135" customFormat="1" ht="20.100000000000001" customHeight="1">
      <c r="A437" s="59" t="s">
        <v>335</v>
      </c>
      <c r="B437" s="121">
        <v>326.33836300000002</v>
      </c>
      <c r="C437" s="121">
        <v>0.37694877663798593</v>
      </c>
      <c r="D437" s="121">
        <v>355.828192</v>
      </c>
      <c r="E437" s="121">
        <v>0.30576259946840201</v>
      </c>
      <c r="F437" s="278"/>
      <c r="G437" s="278"/>
      <c r="H437" s="278"/>
      <c r="I437" s="278"/>
      <c r="J437" s="483"/>
      <c r="K437" s="483"/>
      <c r="L437" s="483"/>
      <c r="M437" s="136"/>
    </row>
    <row r="438" spans="1:13" s="135" customFormat="1" ht="20.100000000000001" customHeight="1">
      <c r="A438" s="59" t="s">
        <v>396</v>
      </c>
      <c r="B438" s="121">
        <v>29678.551522999998</v>
      </c>
      <c r="C438" s="121">
        <v>34.281270476870915</v>
      </c>
      <c r="D438" s="121">
        <v>37793.410297000002</v>
      </c>
      <c r="E438" s="121">
        <v>32.475817360718267</v>
      </c>
      <c r="F438" s="278"/>
      <c r="G438" s="278"/>
      <c r="H438" s="278"/>
      <c r="I438" s="278"/>
      <c r="J438" s="483"/>
      <c r="K438" s="483"/>
      <c r="L438" s="483"/>
      <c r="M438" s="136"/>
    </row>
    <row r="439" spans="1:13" s="135" customFormat="1" ht="20.100000000000001" customHeight="1">
      <c r="A439" s="59" t="s">
        <v>419</v>
      </c>
      <c r="B439" s="121">
        <v>7.5641E-2</v>
      </c>
      <c r="C439" s="121">
        <v>8.7371837474326894E-5</v>
      </c>
      <c r="D439" s="121">
        <v>0.16663600000000001</v>
      </c>
      <c r="E439" s="121">
        <v>1.4319004977833978E-4</v>
      </c>
      <c r="F439" s="278"/>
      <c r="G439" s="278"/>
      <c r="H439" s="278"/>
      <c r="I439" s="278"/>
      <c r="J439" s="483"/>
      <c r="K439" s="483"/>
      <c r="L439" s="483"/>
      <c r="M439" s="136"/>
    </row>
    <row r="440" spans="1:13" s="135" customFormat="1" ht="20.100000000000001" customHeight="1">
      <c r="A440" s="59" t="s">
        <v>420</v>
      </c>
      <c r="B440" s="121">
        <v>4.9307999999999998E-2</v>
      </c>
      <c r="C440" s="121">
        <v>5.6954965722083394E-5</v>
      </c>
      <c r="D440" s="121">
        <v>0.168956</v>
      </c>
      <c r="E440" s="121">
        <v>1.4518362208855933E-4</v>
      </c>
      <c r="F440" s="278"/>
      <c r="G440" s="278"/>
      <c r="H440" s="278"/>
      <c r="I440" s="278"/>
      <c r="J440" s="483"/>
      <c r="K440" s="483"/>
      <c r="L440" s="483"/>
      <c r="M440" s="136"/>
    </row>
    <row r="441" spans="1:13" s="135" customFormat="1" ht="20.100000000000001" customHeight="1">
      <c r="A441" s="59" t="s">
        <v>316</v>
      </c>
      <c r="B441" s="343">
        <v>12797.160304000001</v>
      </c>
      <c r="C441" s="121">
        <v>14.781816874631426</v>
      </c>
      <c r="D441" s="343">
        <v>14086.536572000001</v>
      </c>
      <c r="E441" s="121">
        <v>12.104538472773491</v>
      </c>
      <c r="F441" s="278"/>
      <c r="G441" s="278"/>
      <c r="H441" s="278"/>
      <c r="I441" s="278"/>
      <c r="J441" s="483"/>
      <c r="K441" s="483"/>
      <c r="L441" s="483"/>
      <c r="M441" s="136"/>
    </row>
    <row r="442" spans="1:13" s="135" customFormat="1" ht="20.100000000000001" customHeight="1">
      <c r="A442" s="59" t="s">
        <v>421</v>
      </c>
      <c r="B442" s="343">
        <v>5.0382000000000003E-2</v>
      </c>
      <c r="C442" s="121">
        <v>5.8195527764460255E-5</v>
      </c>
      <c r="D442" s="343">
        <v>2.6387000000000001E-2</v>
      </c>
      <c r="E442" s="121">
        <v>2.2674307133518874E-5</v>
      </c>
      <c r="F442" s="278"/>
      <c r="G442" s="278"/>
      <c r="H442" s="278"/>
      <c r="I442" s="278"/>
      <c r="J442" s="483"/>
      <c r="K442" s="483"/>
      <c r="L442" s="483"/>
      <c r="M442" s="136"/>
    </row>
    <row r="443" spans="1:13" s="135" customFormat="1" ht="20.100000000000001" customHeight="1">
      <c r="A443" s="61" t="s">
        <v>573</v>
      </c>
      <c r="B443" s="129">
        <v>1467.3708750000001</v>
      </c>
      <c r="C443" s="126">
        <v>1.6949391150971147</v>
      </c>
      <c r="D443" s="129">
        <v>2687.8879489999999</v>
      </c>
      <c r="E443" s="126">
        <v>2.3096978396979617</v>
      </c>
      <c r="F443" s="278"/>
      <c r="G443" s="278"/>
      <c r="H443" s="278"/>
      <c r="I443" s="278"/>
      <c r="J443" s="483"/>
      <c r="K443" s="483"/>
      <c r="L443" s="483"/>
      <c r="M443" s="136"/>
    </row>
    <row r="444" spans="1:13" s="135" customFormat="1" ht="15" customHeight="1">
      <c r="A444" s="139" t="s">
        <v>397</v>
      </c>
      <c r="B444" s="609"/>
      <c r="C444" s="609"/>
      <c r="D444" s="609"/>
      <c r="E444" s="609"/>
      <c r="F444" s="278"/>
      <c r="G444" s="278"/>
      <c r="H444" s="278"/>
      <c r="I444" s="278"/>
      <c r="J444" s="278"/>
      <c r="K444" s="278"/>
      <c r="L444" s="278"/>
    </row>
    <row r="445" spans="1:13" s="135" customFormat="1" ht="15" customHeight="1">
      <c r="A445" s="141"/>
      <c r="B445" s="610"/>
      <c r="C445" s="610"/>
      <c r="D445" s="610"/>
      <c r="E445" s="610"/>
      <c r="F445" s="278"/>
      <c r="G445" s="278"/>
      <c r="H445" s="278"/>
      <c r="I445" s="278"/>
      <c r="J445" s="278"/>
      <c r="K445" s="278"/>
      <c r="L445" s="278"/>
    </row>
    <row r="446" spans="1:13" ht="20.100000000000001" customHeight="1">
      <c r="A446" s="2555" t="s">
        <v>934</v>
      </c>
      <c r="B446" s="2555"/>
      <c r="C446" s="2555"/>
      <c r="D446" s="2555"/>
      <c r="E446" s="2555"/>
    </row>
    <row r="447" spans="1:13" s="41" customFormat="1" ht="15" customHeight="1">
      <c r="A447" s="599" t="s">
        <v>370</v>
      </c>
      <c r="B447" s="601"/>
      <c r="C447" s="601"/>
      <c r="D447" s="601"/>
      <c r="E447" s="601"/>
      <c r="F447" s="361"/>
      <c r="G447" s="361"/>
      <c r="H447" s="361"/>
      <c r="I447" s="361"/>
      <c r="J447" s="361"/>
      <c r="K447" s="361"/>
      <c r="L447" s="361"/>
    </row>
    <row r="448" spans="1:13" s="135" customFormat="1" ht="15" customHeight="1">
      <c r="A448" s="2562" t="s">
        <v>462</v>
      </c>
      <c r="B448" s="2571">
        <v>2010</v>
      </c>
      <c r="C448" s="2572"/>
      <c r="D448" s="2572">
        <v>2011</v>
      </c>
      <c r="E448" s="2575"/>
      <c r="F448" s="278"/>
      <c r="G448" s="278"/>
      <c r="H448" s="278"/>
      <c r="I448" s="278"/>
      <c r="J448" s="278"/>
      <c r="K448" s="278"/>
      <c r="L448" s="278"/>
    </row>
    <row r="449" spans="1:13" s="135" customFormat="1" ht="15" customHeight="1">
      <c r="A449" s="2563"/>
      <c r="B449" s="572" t="s">
        <v>88</v>
      </c>
      <c r="C449" s="573" t="s">
        <v>223</v>
      </c>
      <c r="D449" s="573" t="s">
        <v>88</v>
      </c>
      <c r="E449" s="575" t="s">
        <v>223</v>
      </c>
      <c r="F449" s="278"/>
      <c r="G449" s="278"/>
      <c r="H449" s="278"/>
      <c r="I449" s="278"/>
      <c r="J449" s="278"/>
      <c r="K449" s="278"/>
      <c r="L449" s="278"/>
    </row>
    <row r="450" spans="1:13" s="135" customFormat="1" ht="20.100000000000001" customHeight="1">
      <c r="A450" s="43" t="s">
        <v>234</v>
      </c>
      <c r="B450" s="134">
        <v>13671.927999</v>
      </c>
      <c r="C450" s="347">
        <v>100.00000000000001</v>
      </c>
      <c r="D450" s="134">
        <v>17232.221818999999</v>
      </c>
      <c r="E450" s="347">
        <v>99.999999999999986</v>
      </c>
      <c r="F450" s="278"/>
      <c r="G450" s="278"/>
      <c r="H450" s="278"/>
      <c r="I450" s="278"/>
      <c r="J450" s="483"/>
      <c r="K450" s="483"/>
      <c r="L450" s="483"/>
      <c r="M450" s="136"/>
    </row>
    <row r="451" spans="1:13" s="135" customFormat="1" ht="20.100000000000001" customHeight="1">
      <c r="A451" s="113" t="s">
        <v>575</v>
      </c>
      <c r="B451" s="128">
        <v>9687.2492750000001</v>
      </c>
      <c r="C451" s="119">
        <v>70.855034313438097</v>
      </c>
      <c r="D451" s="128">
        <v>12267.333731999999</v>
      </c>
      <c r="E451" s="119">
        <v>71.188346232139452</v>
      </c>
      <c r="F451" s="278"/>
      <c r="G451" s="278"/>
      <c r="H451" s="278"/>
      <c r="I451" s="278"/>
      <c r="J451" s="483"/>
      <c r="K451" s="483"/>
      <c r="L451" s="483"/>
      <c r="M451" s="136"/>
    </row>
    <row r="452" spans="1:13" s="135" customFormat="1" ht="20.100000000000001" customHeight="1">
      <c r="A452" s="113" t="s">
        <v>574</v>
      </c>
      <c r="B452" s="128">
        <v>882.58103300000005</v>
      </c>
      <c r="C452" s="119">
        <v>6.4554248169281934</v>
      </c>
      <c r="D452" s="128">
        <v>1712.009628</v>
      </c>
      <c r="E452" s="119">
        <v>9.9349326278539589</v>
      </c>
      <c r="F452" s="278"/>
      <c r="G452" s="278"/>
      <c r="H452" s="278"/>
      <c r="I452" s="278"/>
      <c r="J452" s="483"/>
      <c r="K452" s="483"/>
      <c r="L452" s="483"/>
      <c r="M452" s="136"/>
    </row>
    <row r="453" spans="1:13" s="135" customFormat="1" ht="20.100000000000001" customHeight="1">
      <c r="A453" s="113" t="s">
        <v>122</v>
      </c>
      <c r="B453" s="128">
        <v>1786.7642060000001</v>
      </c>
      <c r="C453" s="119">
        <v>13.068853245355655</v>
      </c>
      <c r="D453" s="128">
        <v>1302.467541</v>
      </c>
      <c r="E453" s="119">
        <v>7.5583262256055574</v>
      </c>
      <c r="F453" s="278"/>
      <c r="G453" s="278"/>
      <c r="H453" s="278"/>
      <c r="I453" s="278"/>
      <c r="J453" s="483"/>
      <c r="K453" s="483"/>
      <c r="L453" s="483"/>
      <c r="M453" s="136"/>
    </row>
    <row r="454" spans="1:13" s="135" customFormat="1" ht="20.100000000000001" customHeight="1">
      <c r="A454" s="113" t="s">
        <v>123</v>
      </c>
      <c r="B454" s="128">
        <v>846.73164399999996</v>
      </c>
      <c r="C454" s="119">
        <v>6.1932131595626609</v>
      </c>
      <c r="D454" s="128">
        <v>1167.1922259999999</v>
      </c>
      <c r="E454" s="119">
        <v>6.7733124507083033</v>
      </c>
      <c r="F454" s="278"/>
      <c r="G454" s="278"/>
      <c r="H454" s="278"/>
      <c r="I454" s="278"/>
      <c r="J454" s="483"/>
      <c r="K454" s="483"/>
      <c r="L454" s="483"/>
      <c r="M454" s="136"/>
    </row>
    <row r="455" spans="1:13" s="135" customFormat="1" ht="20.100000000000001" customHeight="1">
      <c r="A455" s="109" t="s">
        <v>571</v>
      </c>
      <c r="B455" s="129">
        <v>468.60184099999998</v>
      </c>
      <c r="C455" s="120">
        <v>3.4274744647153987</v>
      </c>
      <c r="D455" s="129">
        <v>783.21869200000003</v>
      </c>
      <c r="E455" s="120">
        <v>4.5450824636927223</v>
      </c>
      <c r="F455" s="278"/>
      <c r="G455" s="278"/>
      <c r="H455" s="278"/>
      <c r="I455" s="278"/>
      <c r="J455" s="483"/>
      <c r="K455" s="483"/>
      <c r="L455" s="483"/>
      <c r="M455" s="136"/>
    </row>
    <row r="456" spans="1:13" s="137" customFormat="1" ht="15" customHeight="1">
      <c r="A456" s="138" t="s">
        <v>93</v>
      </c>
      <c r="B456" s="351"/>
      <c r="C456" s="351"/>
      <c r="D456" s="351"/>
      <c r="E456" s="351"/>
      <c r="F456" s="156"/>
      <c r="G456" s="156"/>
      <c r="H456" s="156"/>
      <c r="I456" s="156"/>
      <c r="J456" s="156"/>
      <c r="K456" s="156"/>
      <c r="L456" s="156"/>
    </row>
    <row r="457" spans="1:13" s="137" customFormat="1" ht="15" customHeight="1">
      <c r="A457" s="138" t="s">
        <v>579</v>
      </c>
      <c r="B457" s="352"/>
      <c r="C457" s="352"/>
      <c r="D457" s="352"/>
      <c r="E457" s="352"/>
      <c r="F457" s="156"/>
      <c r="G457" s="156"/>
      <c r="H457" s="156"/>
      <c r="I457" s="156"/>
      <c r="J457" s="156"/>
      <c r="K457" s="156"/>
      <c r="L457" s="156"/>
    </row>
    <row r="458" spans="1:13" s="137" customFormat="1" ht="15" customHeight="1">
      <c r="B458" s="577"/>
      <c r="C458" s="577"/>
      <c r="D458" s="577"/>
      <c r="E458" s="577"/>
      <c r="F458" s="156"/>
      <c r="G458" s="156"/>
      <c r="H458" s="156"/>
      <c r="I458" s="156"/>
      <c r="J458" s="156"/>
      <c r="K458" s="156"/>
      <c r="L458" s="156"/>
    </row>
    <row r="459" spans="1:13" ht="20.100000000000001" customHeight="1">
      <c r="A459" s="2555" t="s">
        <v>935</v>
      </c>
      <c r="B459" s="2555"/>
      <c r="C459" s="2555"/>
      <c r="D459" s="2555"/>
      <c r="E459" s="2555"/>
    </row>
    <row r="460" spans="1:13" s="41" customFormat="1" ht="15" customHeight="1">
      <c r="A460" s="599" t="s">
        <v>371</v>
      </c>
      <c r="B460" s="601"/>
      <c r="C460" s="601"/>
      <c r="D460" s="601"/>
      <c r="E460" s="601"/>
      <c r="F460" s="361"/>
      <c r="G460" s="361"/>
      <c r="H460" s="361"/>
      <c r="I460" s="361"/>
      <c r="J460" s="361"/>
      <c r="K460" s="361"/>
      <c r="L460" s="361"/>
    </row>
    <row r="461" spans="1:13" s="135" customFormat="1" ht="15" customHeight="1">
      <c r="A461" s="2573" t="s">
        <v>460</v>
      </c>
      <c r="B461" s="2571">
        <v>2010</v>
      </c>
      <c r="C461" s="2572"/>
      <c r="D461" s="2572">
        <v>2011</v>
      </c>
      <c r="E461" s="2575"/>
      <c r="F461" s="278"/>
      <c r="G461" s="278"/>
      <c r="H461" s="278"/>
      <c r="I461" s="278"/>
      <c r="J461" s="278"/>
      <c r="K461" s="278"/>
      <c r="L461" s="278"/>
    </row>
    <row r="462" spans="1:13" s="135" customFormat="1" ht="15" customHeight="1">
      <c r="A462" s="2574"/>
      <c r="B462" s="572" t="s">
        <v>88</v>
      </c>
      <c r="C462" s="573" t="s">
        <v>223</v>
      </c>
      <c r="D462" s="573" t="s">
        <v>88</v>
      </c>
      <c r="E462" s="575" t="s">
        <v>223</v>
      </c>
      <c r="F462" s="278"/>
      <c r="G462" s="278"/>
      <c r="H462" s="278"/>
      <c r="I462" s="278"/>
      <c r="J462" s="278"/>
      <c r="K462" s="278"/>
      <c r="L462" s="278"/>
    </row>
    <row r="463" spans="1:13" s="135" customFormat="1" ht="20.100000000000001" customHeight="1">
      <c r="A463" s="43" t="s">
        <v>234</v>
      </c>
      <c r="B463" s="134">
        <v>86573.662849</v>
      </c>
      <c r="C463" s="347">
        <v>99.999999999999986</v>
      </c>
      <c r="D463" s="134">
        <v>116374.00801099997</v>
      </c>
      <c r="E463" s="347">
        <v>100</v>
      </c>
      <c r="F463" s="278"/>
      <c r="G463" s="278"/>
      <c r="H463" s="278"/>
      <c r="I463" s="278"/>
      <c r="J463" s="483"/>
      <c r="K463" s="483"/>
      <c r="L463" s="483"/>
      <c r="M463" s="136"/>
    </row>
    <row r="464" spans="1:13" s="135" customFormat="1" ht="20.100000000000001" customHeight="1">
      <c r="A464" s="141" t="s">
        <v>580</v>
      </c>
      <c r="B464" s="128">
        <v>11847.011318999999</v>
      </c>
      <c r="C464" s="119">
        <v>13.684313368678083</v>
      </c>
      <c r="D464" s="128">
        <v>13435.353662</v>
      </c>
      <c r="E464" s="119">
        <v>11.54497803386651</v>
      </c>
      <c r="F464" s="278"/>
      <c r="G464" s="278"/>
      <c r="H464" s="278"/>
      <c r="I464" s="278"/>
      <c r="J464" s="483"/>
      <c r="K464" s="483"/>
      <c r="L464" s="483"/>
      <c r="M464" s="136"/>
    </row>
    <row r="465" spans="1:13" s="135" customFormat="1" ht="20.100000000000001" customHeight="1">
      <c r="A465" s="141" t="s">
        <v>575</v>
      </c>
      <c r="B465" s="128">
        <v>9687.2492750000001</v>
      </c>
      <c r="C465" s="119">
        <v>11.189603115090902</v>
      </c>
      <c r="D465" s="128">
        <v>12267.333731999999</v>
      </c>
      <c r="E465" s="119">
        <v>10.541300365662803</v>
      </c>
      <c r="F465" s="278"/>
      <c r="G465" s="278"/>
      <c r="H465" s="278"/>
      <c r="I465" s="278"/>
      <c r="J465" s="483"/>
      <c r="K465" s="483"/>
      <c r="L465" s="483"/>
      <c r="M465" s="136"/>
    </row>
    <row r="466" spans="1:13" s="135" customFormat="1" ht="20.100000000000001" customHeight="1">
      <c r="A466" s="141" t="s">
        <v>423</v>
      </c>
      <c r="B466" s="128">
        <v>3043.9525269999999</v>
      </c>
      <c r="C466" s="119">
        <v>3.5160260370514749</v>
      </c>
      <c r="D466" s="128">
        <v>11797.051622000001</v>
      </c>
      <c r="E466" s="119">
        <v>10.1371876964871</v>
      </c>
      <c r="F466" s="278"/>
      <c r="G466" s="278"/>
      <c r="H466" s="278"/>
      <c r="I466" s="278"/>
      <c r="J466" s="483"/>
      <c r="K466" s="483"/>
      <c r="L466" s="483"/>
      <c r="M466" s="136"/>
    </row>
    <row r="467" spans="1:13" s="135" customFormat="1" ht="20.100000000000001" customHeight="1">
      <c r="A467" s="141" t="s">
        <v>124</v>
      </c>
      <c r="B467" s="128">
        <v>9312.1072480000003</v>
      </c>
      <c r="C467" s="119">
        <v>10.756281924032701</v>
      </c>
      <c r="D467" s="128">
        <v>9902.9655949999997</v>
      </c>
      <c r="E467" s="119">
        <v>8.5096025858832203</v>
      </c>
      <c r="F467" s="278"/>
      <c r="G467" s="278"/>
      <c r="H467" s="278"/>
      <c r="I467" s="278"/>
      <c r="J467" s="483"/>
      <c r="K467" s="483"/>
      <c r="L467" s="483"/>
      <c r="M467" s="136"/>
    </row>
    <row r="468" spans="1:13" s="135" customFormat="1" ht="20.100000000000001" customHeight="1">
      <c r="A468" s="141" t="s">
        <v>699</v>
      </c>
      <c r="B468" s="128">
        <v>9026.5205540000006</v>
      </c>
      <c r="C468" s="119">
        <v>10.426404817529637</v>
      </c>
      <c r="D468" s="128">
        <v>9566.1524460000001</v>
      </c>
      <c r="E468" s="119">
        <v>8.2201795826227642</v>
      </c>
      <c r="F468" s="278"/>
      <c r="G468" s="278"/>
      <c r="H468" s="278"/>
      <c r="I468" s="278"/>
      <c r="J468" s="483"/>
      <c r="K468" s="483"/>
      <c r="L468" s="483"/>
      <c r="M468" s="136"/>
    </row>
    <row r="469" spans="1:13" s="135" customFormat="1" ht="20.100000000000001" customHeight="1">
      <c r="A469" s="141" t="s">
        <v>475</v>
      </c>
      <c r="B469" s="128">
        <v>4046.708627</v>
      </c>
      <c r="C469" s="119">
        <v>4.6742952692878275</v>
      </c>
      <c r="D469" s="128">
        <v>7395.5684680000004</v>
      </c>
      <c r="E469" s="119">
        <v>6.3550002224731772</v>
      </c>
      <c r="F469" s="278"/>
      <c r="G469" s="278"/>
      <c r="H469" s="278"/>
      <c r="I469" s="278"/>
      <c r="J469" s="483"/>
      <c r="K469" s="483"/>
      <c r="L469" s="483"/>
      <c r="M469" s="136"/>
    </row>
    <row r="470" spans="1:13" s="135" customFormat="1" ht="20.100000000000001" customHeight="1">
      <c r="A470" s="141" t="s">
        <v>126</v>
      </c>
      <c r="B470" s="128">
        <v>3563.3686419999999</v>
      </c>
      <c r="C470" s="119">
        <v>4.1159961641165097</v>
      </c>
      <c r="D470" s="128">
        <v>5759.210634</v>
      </c>
      <c r="E470" s="119">
        <v>4.9488805382174554</v>
      </c>
      <c r="F470" s="278"/>
      <c r="G470" s="278"/>
      <c r="H470" s="278"/>
      <c r="I470" s="278"/>
      <c r="J470" s="483"/>
      <c r="K470" s="483"/>
      <c r="L470" s="483"/>
      <c r="M470" s="136"/>
    </row>
    <row r="471" spans="1:13" s="135" customFormat="1" ht="20.100000000000001" customHeight="1">
      <c r="A471" s="141" t="s">
        <v>125</v>
      </c>
      <c r="B471" s="128">
        <v>3767.0786109999999</v>
      </c>
      <c r="C471" s="119">
        <v>4.3512986363652661</v>
      </c>
      <c r="D471" s="128">
        <v>4600.8076300000002</v>
      </c>
      <c r="E471" s="119">
        <v>3.9534666792305719</v>
      </c>
      <c r="F471" s="278"/>
      <c r="G471" s="278"/>
      <c r="H471" s="278"/>
      <c r="I471" s="278"/>
      <c r="J471" s="483"/>
      <c r="K471" s="483"/>
      <c r="L471" s="483"/>
      <c r="M471" s="136"/>
    </row>
    <row r="472" spans="1:13" s="135" customFormat="1" ht="20.100000000000001" customHeight="1">
      <c r="A472" s="141" t="s">
        <v>127</v>
      </c>
      <c r="B472" s="128">
        <v>2383.157123</v>
      </c>
      <c r="C472" s="119">
        <v>2.7527507149104382</v>
      </c>
      <c r="D472" s="128">
        <v>3961.620195</v>
      </c>
      <c r="E472" s="119">
        <v>3.4042139329132128</v>
      </c>
      <c r="F472" s="278"/>
      <c r="G472" s="278"/>
      <c r="H472" s="278"/>
      <c r="I472" s="278"/>
      <c r="J472" s="483"/>
      <c r="K472" s="483"/>
      <c r="L472" s="483"/>
      <c r="M472" s="136"/>
    </row>
    <row r="473" spans="1:13" s="135" customFormat="1" ht="20.100000000000001" customHeight="1">
      <c r="A473" s="141" t="s">
        <v>132</v>
      </c>
      <c r="B473" s="128">
        <v>856.65531199999998</v>
      </c>
      <c r="C473" s="119">
        <v>0.98951030118034933</v>
      </c>
      <c r="D473" s="128">
        <v>2820.3296030000001</v>
      </c>
      <c r="E473" s="119">
        <v>2.4235047423419629</v>
      </c>
      <c r="F473" s="278"/>
      <c r="G473" s="278"/>
      <c r="H473" s="278"/>
      <c r="I473" s="278"/>
      <c r="J473" s="483"/>
      <c r="K473" s="483"/>
      <c r="L473" s="483"/>
      <c r="M473" s="136"/>
    </row>
    <row r="474" spans="1:13" s="135" customFormat="1" ht="20.100000000000001" customHeight="1">
      <c r="A474" s="76" t="s">
        <v>146</v>
      </c>
      <c r="B474" s="129">
        <v>29039.853610999999</v>
      </c>
      <c r="C474" s="120">
        <v>33.54351965175681</v>
      </c>
      <c r="D474" s="129">
        <v>34867.61442399997</v>
      </c>
      <c r="E474" s="120">
        <v>29.961685620301221</v>
      </c>
      <c r="F474" s="278"/>
      <c r="G474" s="278"/>
      <c r="H474" s="278"/>
      <c r="I474" s="278"/>
      <c r="J474" s="483"/>
      <c r="K474" s="483"/>
      <c r="L474" s="483"/>
      <c r="M474" s="136"/>
    </row>
    <row r="475" spans="1:13" s="41" customFormat="1" ht="15" customHeight="1">
      <c r="A475" s="138" t="s">
        <v>93</v>
      </c>
      <c r="B475" s="351"/>
      <c r="C475" s="351"/>
      <c r="D475" s="351"/>
      <c r="E475" s="351"/>
      <c r="F475" s="361"/>
      <c r="G475" s="361"/>
      <c r="H475" s="361"/>
      <c r="I475" s="361"/>
      <c r="J475" s="361"/>
      <c r="K475" s="361"/>
      <c r="L475" s="361"/>
    </row>
    <row r="476" spans="1:13" s="41" customFormat="1" ht="15" customHeight="1">
      <c r="A476" s="88"/>
      <c r="B476" s="30"/>
      <c r="C476" s="30"/>
      <c r="D476" s="30"/>
      <c r="E476" s="30"/>
      <c r="F476" s="361"/>
      <c r="G476" s="361"/>
      <c r="H476" s="361"/>
      <c r="I476" s="361"/>
      <c r="J476" s="361"/>
      <c r="K476" s="361"/>
      <c r="L476" s="361"/>
    </row>
    <row r="477" spans="1:13" ht="20.100000000000001" customHeight="1">
      <c r="A477" s="2555" t="s">
        <v>936</v>
      </c>
      <c r="B477" s="2555"/>
      <c r="C477" s="2555"/>
      <c r="D477" s="2555"/>
      <c r="E477" s="2555"/>
    </row>
    <row r="478" spans="1:13" s="41" customFormat="1" ht="15" customHeight="1">
      <c r="A478" s="599" t="s">
        <v>370</v>
      </c>
      <c r="B478" s="601"/>
      <c r="C478" s="601"/>
      <c r="D478" s="601"/>
      <c r="E478" s="601"/>
      <c r="F478" s="361"/>
      <c r="G478" s="361"/>
      <c r="H478" s="361"/>
      <c r="I478" s="361"/>
      <c r="J478" s="361"/>
      <c r="K478" s="361"/>
      <c r="L478" s="361"/>
    </row>
    <row r="479" spans="1:13" s="135" customFormat="1" ht="15" customHeight="1">
      <c r="A479" s="2562" t="s">
        <v>89</v>
      </c>
      <c r="B479" s="2571">
        <v>2010</v>
      </c>
      <c r="C479" s="2572"/>
      <c r="D479" s="2572">
        <v>2011</v>
      </c>
      <c r="E479" s="2575"/>
      <c r="F479" s="278"/>
      <c r="G479" s="278"/>
      <c r="H479" s="278"/>
      <c r="I479" s="278"/>
      <c r="J479" s="278"/>
      <c r="K479" s="278"/>
      <c r="L479" s="278"/>
    </row>
    <row r="480" spans="1:13" s="135" customFormat="1" ht="15" customHeight="1">
      <c r="A480" s="2563"/>
      <c r="B480" s="572" t="s">
        <v>88</v>
      </c>
      <c r="C480" s="573" t="s">
        <v>223</v>
      </c>
      <c r="D480" s="573" t="s">
        <v>88</v>
      </c>
      <c r="E480" s="575" t="s">
        <v>223</v>
      </c>
      <c r="F480" s="278"/>
      <c r="G480" s="278"/>
      <c r="H480" s="278"/>
      <c r="I480" s="278"/>
      <c r="J480" s="278"/>
      <c r="K480" s="278"/>
      <c r="L480" s="278"/>
    </row>
    <row r="481" spans="1:13" s="135" customFormat="1" ht="20.100000000000001" customHeight="1">
      <c r="A481" s="43" t="s">
        <v>234</v>
      </c>
      <c r="B481" s="134">
        <v>86573.662849</v>
      </c>
      <c r="C481" s="347">
        <v>100</v>
      </c>
      <c r="D481" s="134">
        <v>116374.00801100001</v>
      </c>
      <c r="E481" s="347">
        <v>100</v>
      </c>
      <c r="F481" s="278"/>
      <c r="G481" s="278"/>
      <c r="H481" s="278"/>
      <c r="I481" s="278"/>
      <c r="J481" s="483"/>
      <c r="K481" s="483"/>
      <c r="L481" s="483"/>
      <c r="M481" s="136"/>
    </row>
    <row r="482" spans="1:13" s="135" customFormat="1" ht="20.100000000000001" customHeight="1">
      <c r="A482" s="113" t="s">
        <v>90</v>
      </c>
      <c r="B482" s="124">
        <v>49677.782755</v>
      </c>
      <c r="C482" s="124">
        <v>57.382096494689115</v>
      </c>
      <c r="D482" s="124">
        <v>73954.269237</v>
      </c>
      <c r="E482" s="124">
        <v>63.54878593681299</v>
      </c>
      <c r="F482" s="278"/>
      <c r="G482" s="278"/>
      <c r="H482" s="278"/>
      <c r="I482" s="278"/>
      <c r="J482" s="483"/>
      <c r="K482" s="483"/>
      <c r="L482" s="483"/>
      <c r="M482" s="136"/>
    </row>
    <row r="483" spans="1:13" s="135" customFormat="1" ht="20.100000000000001" customHeight="1">
      <c r="A483" s="113" t="s">
        <v>91</v>
      </c>
      <c r="B483" s="124">
        <v>20065.056353</v>
      </c>
      <c r="C483" s="124">
        <v>23.176859673821422</v>
      </c>
      <c r="D483" s="124">
        <v>22302.63826</v>
      </c>
      <c r="E483" s="124">
        <v>19.164621586198088</v>
      </c>
      <c r="F483" s="278"/>
      <c r="G483" s="278"/>
      <c r="H483" s="278"/>
      <c r="I483" s="278"/>
      <c r="J483" s="483"/>
      <c r="K483" s="483"/>
      <c r="L483" s="483"/>
      <c r="M483" s="136"/>
    </row>
    <row r="484" spans="1:13" s="135" customFormat="1" ht="20.100000000000001" customHeight="1">
      <c r="A484" s="109" t="s">
        <v>92</v>
      </c>
      <c r="B484" s="125">
        <v>16830.823741</v>
      </c>
      <c r="C484" s="125">
        <v>19.441043831489463</v>
      </c>
      <c r="D484" s="125">
        <v>20117.100514000002</v>
      </c>
      <c r="E484" s="125">
        <v>17.286592476988911</v>
      </c>
      <c r="F484" s="278"/>
      <c r="G484" s="278"/>
      <c r="H484" s="278"/>
      <c r="I484" s="278"/>
      <c r="J484" s="483"/>
      <c r="K484" s="483"/>
      <c r="L484" s="483"/>
      <c r="M484" s="136"/>
    </row>
    <row r="485" spans="1:13" s="41" customFormat="1" ht="15" customHeight="1">
      <c r="A485" s="138" t="s">
        <v>93</v>
      </c>
      <c r="B485" s="602"/>
      <c r="C485" s="602"/>
      <c r="D485" s="602"/>
      <c r="E485" s="602"/>
      <c r="F485" s="361"/>
      <c r="G485" s="361"/>
      <c r="H485" s="361"/>
      <c r="I485" s="361"/>
      <c r="J485" s="361"/>
      <c r="K485" s="361"/>
      <c r="L485" s="361"/>
    </row>
  </sheetData>
  <protectedRanges>
    <protectedRange sqref="C228:C229 E228:E229 C273:C274 E273:E274 C287:C288 E287" name="Range1_16_2"/>
    <protectedRange sqref="B228:B229 D228:D229 B273:B274 D273:D274 B287:B288 D287:D288" name="Range1_16_1_1"/>
    <protectedRange sqref="B78:C98" name="Range1_5_1_1"/>
    <protectedRange sqref="B12" name="Range1_4_1"/>
    <protectedRange sqref="B10" name="Range1_1_1_1"/>
    <protectedRange sqref="B11" name="Range1_2_1_1"/>
    <protectedRange sqref="B131:B151" name="Range1_5_2_1"/>
    <protectedRange sqref="B177:B178 B173 B183" name="Range1_1_1_3_1_1"/>
    <protectedRange sqref="B179:B182 B174:B176 C173:C183" name="Range1_1_1_1_1_1_1"/>
    <protectedRange sqref="B191:E193" name="Range1_3_2_1_1"/>
    <protectedRange sqref="C242:C258" name="Range1_16_4_2_1"/>
    <protectedRange sqref="B242:B258" name="Range1_16_1_2_2_1"/>
    <protectedRange sqref="D242:D258" name="Range1_16_2_2_2_1"/>
    <protectedRange sqref="C259:C260 E259:E260 E230:E240 C230:C240" name="Range1_16_3_2_2_1"/>
    <protectedRange sqref="B259:B260 D259:D260 D230:D240 B230:B240" name="Range1_16_1_1_2_2_1"/>
    <protectedRange sqref="D357:D359 D355 B357:B359 B355 E355:E359 C355:C359" name="Range1_4_3_1_1_1"/>
    <protectedRange sqref="B367:E369" name="Range1_4_4_1_1"/>
    <protectedRange sqref="D383 D387 D379:D380 B387 B379:B380 B383" name="Range1_4_3_2_1_1"/>
    <protectedRange sqref="D384:D386 D378 B384:B386 B378 B381:B382 D381:D382 E377:E387 C377:C387" name="Range1_1_2_1_1_1_1"/>
    <protectedRange sqref="B405:B425 C416:D425 C405:D412" name="Range1_6_1_1"/>
    <protectedRange sqref="B441:B443 D441:D443" name="Range1_1_3_1_1_1"/>
    <protectedRange sqref="C451:C455 E451:E455" name="Range1_1_4_1_1"/>
    <protectedRange sqref="F79:G99" name="Range1_5_3"/>
  </protectedRanges>
  <mergeCells count="78">
    <mergeCell ref="A285:E285"/>
    <mergeCell ref="A186:E186"/>
    <mergeCell ref="A188:A189"/>
    <mergeCell ref="B188:C188"/>
    <mergeCell ref="A264:E264"/>
    <mergeCell ref="D188:E188"/>
    <mergeCell ref="D158:E158"/>
    <mergeCell ref="A273:A274"/>
    <mergeCell ref="B273:C273"/>
    <mergeCell ref="D273:E273"/>
    <mergeCell ref="A74:E74"/>
    <mergeCell ref="A101:E101"/>
    <mergeCell ref="A112:E112"/>
    <mergeCell ref="B114:C114"/>
    <mergeCell ref="D114:E114"/>
    <mergeCell ref="A271:E271"/>
    <mergeCell ref="B170:C170"/>
    <mergeCell ref="D170:E170"/>
    <mergeCell ref="A198:E198"/>
    <mergeCell ref="A200:A201"/>
    <mergeCell ref="B200:C200"/>
    <mergeCell ref="D200:E200"/>
    <mergeCell ref="A287:A288"/>
    <mergeCell ref="B287:C287"/>
    <mergeCell ref="D287:E287"/>
    <mergeCell ref="A295:E295"/>
    <mergeCell ref="A306:E306"/>
    <mergeCell ref="A335:A336"/>
    <mergeCell ref="D374:E374"/>
    <mergeCell ref="A350:E350"/>
    <mergeCell ref="A352:A353"/>
    <mergeCell ref="A390:E390"/>
    <mergeCell ref="B352:C352"/>
    <mergeCell ref="D352:E352"/>
    <mergeCell ref="D364:E364"/>
    <mergeCell ref="A362:E362"/>
    <mergeCell ref="B335:C335"/>
    <mergeCell ref="D335:E335"/>
    <mergeCell ref="A479:A480"/>
    <mergeCell ref="B479:C479"/>
    <mergeCell ref="D479:E479"/>
    <mergeCell ref="A446:E446"/>
    <mergeCell ref="A448:A449"/>
    <mergeCell ref="B448:C448"/>
    <mergeCell ref="D448:E448"/>
    <mergeCell ref="A459:E459"/>
    <mergeCell ref="B158:C158"/>
    <mergeCell ref="A461:A462"/>
    <mergeCell ref="B461:C461"/>
    <mergeCell ref="D461:E461"/>
    <mergeCell ref="A477:E477"/>
    <mergeCell ref="A428:E428"/>
    <mergeCell ref="A430:A431"/>
    <mergeCell ref="B430:C430"/>
    <mergeCell ref="D430:E430"/>
    <mergeCell ref="A333:E333"/>
    <mergeCell ref="A401:E401"/>
    <mergeCell ref="B364:C364"/>
    <mergeCell ref="A364:A365"/>
    <mergeCell ref="B374:C374"/>
    <mergeCell ref="A372:E372"/>
    <mergeCell ref="A374:A375"/>
    <mergeCell ref="A2:E2"/>
    <mergeCell ref="A196:E196"/>
    <mergeCell ref="A228:A229"/>
    <mergeCell ref="A114:A115"/>
    <mergeCell ref="A158:A159"/>
    <mergeCell ref="A170:A171"/>
    <mergeCell ref="A127:E127"/>
    <mergeCell ref="A226:E226"/>
    <mergeCell ref="B228:C228"/>
    <mergeCell ref="D228:E228"/>
    <mergeCell ref="A4:E4"/>
    <mergeCell ref="A17:E17"/>
    <mergeCell ref="A30:E30"/>
    <mergeCell ref="A47:E47"/>
    <mergeCell ref="A168:E168"/>
    <mergeCell ref="A156:E156"/>
  </mergeCells>
  <phoneticPr fontId="12" type="noConversion"/>
  <pageMargins left="0.7" right="0.7" top="0.75" bottom="0.56999999999999995" header="0.3" footer="0.3"/>
  <pageSetup paperSize="9" scale="81" orientation="portrait" r:id="rId1"/>
  <headerFooter>
    <oddFooter>&amp;C&amp;P</oddFooter>
  </headerFooter>
  <rowBreaks count="18" manualBreakCount="18">
    <brk id="3" max="4" man="1"/>
    <brk id="46" max="4" man="1"/>
    <brk id="73" max="4" man="1"/>
    <brk id="100" max="4" man="1"/>
    <brk id="126" max="4" man="1"/>
    <brk id="155" max="4" man="1"/>
    <brk id="185" max="4" man="1"/>
    <brk id="197" max="4" man="1"/>
    <brk id="225" max="4" man="1"/>
    <brk id="263" max="4" man="1"/>
    <brk id="284" max="4" man="1"/>
    <brk id="305" max="4" man="1"/>
    <brk id="332" max="4" man="1"/>
    <brk id="349" max="4" man="1"/>
    <brk id="371" max="4" man="1"/>
    <brk id="400" max="4" man="1"/>
    <brk id="427" max="4" man="1"/>
    <brk id="458" max="4"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rightToLeft="1" workbookViewId="0">
      <selection activeCell="P27" sqref="P27"/>
    </sheetView>
  </sheetViews>
  <sheetFormatPr defaultRowHeight="15"/>
  <sheetData>
    <row r="1" spans="1:5" ht="26.25">
      <c r="A1" s="2689" t="s">
        <v>1652</v>
      </c>
      <c r="B1" s="2689"/>
      <c r="C1" s="2689"/>
      <c r="D1" s="2689"/>
      <c r="E1" s="2689"/>
    </row>
    <row r="2" spans="1:5" ht="21">
      <c r="A2" s="2690" t="s">
        <v>1653</v>
      </c>
      <c r="B2" s="2690"/>
      <c r="C2" s="2690"/>
      <c r="D2" s="2690"/>
      <c r="E2" s="2690"/>
    </row>
    <row r="3" spans="1:5" ht="21">
      <c r="A3" s="2691" t="s">
        <v>1654</v>
      </c>
      <c r="B3" s="2691"/>
      <c r="C3" s="2691"/>
      <c r="D3" s="2691"/>
      <c r="E3" s="2691"/>
    </row>
    <row r="4" spans="1:5" ht="15.75">
      <c r="B4" s="1528"/>
      <c r="C4" s="1529"/>
    </row>
    <row r="5" spans="1:5" ht="15.75">
      <c r="B5" s="1528"/>
      <c r="C5" s="1529"/>
    </row>
  </sheetData>
  <mergeCells count="3">
    <mergeCell ref="A1:E1"/>
    <mergeCell ref="A2:E2"/>
    <mergeCell ref="A3:E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9"/>
  <sheetViews>
    <sheetView rightToLeft="1" topLeftCell="A270" workbookViewId="0">
      <selection activeCell="G304" sqref="G304"/>
    </sheetView>
  </sheetViews>
  <sheetFormatPr defaultColWidth="9" defaultRowHeight="15"/>
  <cols>
    <col min="1" max="1" width="49.42578125" style="1601" customWidth="1"/>
    <col min="2" max="2" width="17.28515625" style="1531" customWidth="1"/>
    <col min="3" max="3" width="17.85546875" style="1531" customWidth="1"/>
    <col min="4" max="4" width="17.7109375" style="1532" customWidth="1"/>
    <col min="5" max="5" width="15.7109375" style="1531" customWidth="1"/>
    <col min="6" max="6" width="13.140625" style="1533" bestFit="1" customWidth="1"/>
    <col min="7" max="7" width="12" style="1534" customWidth="1"/>
    <col min="8" max="8" width="10" style="1534" bestFit="1" customWidth="1"/>
    <col min="9" max="9" width="15" style="1534" customWidth="1"/>
    <col min="10" max="15" width="10.140625" style="1534" customWidth="1"/>
    <col min="16" max="16" width="10" style="1534" bestFit="1" customWidth="1"/>
    <col min="17" max="17" width="10" style="1535" bestFit="1" customWidth="1"/>
    <col min="18" max="19" width="10" style="1534" bestFit="1" customWidth="1"/>
    <col min="20" max="16384" width="9" style="1536"/>
  </cols>
  <sheetData>
    <row r="1" spans="1:19" ht="28.5" customHeight="1">
      <c r="A1" s="1530" t="s">
        <v>1655</v>
      </c>
    </row>
    <row r="2" spans="1:19" ht="235.5" customHeight="1">
      <c r="A2" s="2692" t="s">
        <v>1656</v>
      </c>
      <c r="B2" s="2692"/>
      <c r="C2" s="2692"/>
      <c r="D2" s="2692"/>
      <c r="E2" s="2692"/>
    </row>
    <row r="3" spans="1:19" ht="18.75" customHeight="1">
      <c r="A3" s="1537"/>
      <c r="B3" s="1538"/>
      <c r="C3" s="1538"/>
      <c r="D3" s="1539"/>
      <c r="O3" s="1540" t="s">
        <v>1657</v>
      </c>
      <c r="P3" s="1541">
        <v>2005</v>
      </c>
      <c r="Q3" s="1542">
        <v>2009</v>
      </c>
      <c r="R3" s="1540">
        <v>2010</v>
      </c>
      <c r="S3" s="1541">
        <v>2011</v>
      </c>
    </row>
    <row r="4" spans="1:19" ht="18" customHeight="1">
      <c r="A4" s="1543" t="s">
        <v>240</v>
      </c>
      <c r="B4" s="1544"/>
      <c r="C4" s="1545"/>
      <c r="D4" s="1546"/>
      <c r="O4" s="1547" t="s">
        <v>1658</v>
      </c>
      <c r="P4" s="1548">
        <f>P5+P6+P7</f>
        <v>2078608</v>
      </c>
      <c r="Q4" s="1549">
        <f>Q5+Q6+Q7</f>
        <v>2726671</v>
      </c>
      <c r="R4" s="1550">
        <f>R5+R6+R7</f>
        <v>2357065</v>
      </c>
      <c r="S4" s="1548">
        <v>2397892</v>
      </c>
    </row>
    <row r="5" spans="1:19" ht="15" customHeight="1">
      <c r="A5" s="1551" t="s">
        <v>1659</v>
      </c>
      <c r="B5" s="1552"/>
      <c r="C5" s="1553">
        <v>24394</v>
      </c>
      <c r="D5" s="2693">
        <v>2011</v>
      </c>
      <c r="E5" s="1551"/>
      <c r="O5" s="1554" t="s">
        <v>1660</v>
      </c>
      <c r="P5" s="1555">
        <v>1761713</v>
      </c>
      <c r="Q5" s="1556">
        <v>2305603</v>
      </c>
      <c r="R5" s="1557">
        <v>2041902</v>
      </c>
      <c r="S5" s="1555">
        <v>2080623</v>
      </c>
    </row>
    <row r="6" spans="1:19">
      <c r="A6" s="1551" t="s">
        <v>1661</v>
      </c>
      <c r="B6" s="1552"/>
      <c r="C6" s="1553">
        <v>752839</v>
      </c>
      <c r="D6" s="2693"/>
      <c r="E6" s="1551"/>
      <c r="O6" s="1554" t="s">
        <v>1662</v>
      </c>
      <c r="P6" s="1555">
        <v>30630</v>
      </c>
      <c r="Q6" s="1556">
        <v>42992</v>
      </c>
      <c r="R6" s="1557">
        <v>39778</v>
      </c>
      <c r="S6" s="1555">
        <v>39692</v>
      </c>
    </row>
    <row r="7" spans="1:19">
      <c r="A7" s="1551" t="s">
        <v>1663</v>
      </c>
      <c r="B7" s="1552"/>
      <c r="C7" s="1553">
        <v>179513</v>
      </c>
      <c r="D7" s="2693"/>
      <c r="E7" s="1551"/>
      <c r="O7" s="1554" t="s">
        <v>1664</v>
      </c>
      <c r="P7" s="1555">
        <v>286265</v>
      </c>
      <c r="Q7" s="1556">
        <v>378076</v>
      </c>
      <c r="R7" s="1557">
        <v>275385</v>
      </c>
      <c r="S7" s="1555">
        <v>277577</v>
      </c>
    </row>
    <row r="8" spans="1:19">
      <c r="A8" s="1551" t="s">
        <v>1665</v>
      </c>
      <c r="B8" s="1552"/>
      <c r="C8" s="1558">
        <v>13875</v>
      </c>
      <c r="D8" s="2693"/>
      <c r="E8" s="1551"/>
    </row>
    <row r="9" spans="1:19">
      <c r="A9" s="1551" t="s">
        <v>1666</v>
      </c>
      <c r="B9" s="1552"/>
      <c r="C9" s="1553">
        <v>293022.39500000002</v>
      </c>
      <c r="D9" s="2693"/>
      <c r="E9" s="1551"/>
    </row>
    <row r="10" spans="1:19">
      <c r="A10" s="1551" t="s">
        <v>1667</v>
      </c>
      <c r="B10" s="1552"/>
      <c r="C10" s="1553">
        <v>2080623</v>
      </c>
      <c r="D10" s="2693"/>
      <c r="E10" s="1551"/>
    </row>
    <row r="11" spans="1:19">
      <c r="A11" s="1551" t="s">
        <v>1668</v>
      </c>
      <c r="B11" s="1552"/>
      <c r="C11" s="1553">
        <v>57167</v>
      </c>
      <c r="D11" s="2693"/>
      <c r="E11" s="1551"/>
    </row>
    <row r="12" spans="1:19">
      <c r="A12" s="1551" t="s">
        <v>1669</v>
      </c>
      <c r="B12" s="1552"/>
      <c r="C12" s="1553">
        <v>277577</v>
      </c>
      <c r="D12" s="2693"/>
      <c r="E12" s="1551"/>
    </row>
    <row r="13" spans="1:19">
      <c r="A13" s="1551" t="s">
        <v>1670</v>
      </c>
      <c r="B13" s="1552"/>
      <c r="C13" s="1553">
        <v>25</v>
      </c>
      <c r="D13" s="2693"/>
      <c r="E13" s="1551"/>
    </row>
    <row r="14" spans="1:19">
      <c r="A14" s="1551" t="s">
        <v>1671</v>
      </c>
      <c r="B14" s="1552"/>
      <c r="C14" s="1553">
        <v>17350</v>
      </c>
      <c r="D14" s="2693"/>
      <c r="E14" s="1551"/>
    </row>
    <row r="15" spans="1:19">
      <c r="A15" s="1551" t="s">
        <v>1672</v>
      </c>
      <c r="B15" s="1552"/>
      <c r="C15" s="1553">
        <v>150541</v>
      </c>
      <c r="D15" s="2693"/>
      <c r="E15" s="1551"/>
    </row>
    <row r="16" spans="1:19">
      <c r="A16" s="1551" t="s">
        <v>1673</v>
      </c>
      <c r="B16" s="1552"/>
      <c r="C16" s="1553">
        <v>70975</v>
      </c>
      <c r="D16" s="2693"/>
      <c r="E16" s="1551"/>
    </row>
    <row r="17" spans="1:19">
      <c r="A17" s="1551" t="s">
        <v>1674</v>
      </c>
      <c r="B17" s="1552"/>
      <c r="C17" s="1553">
        <v>3922</v>
      </c>
      <c r="D17" s="2693"/>
      <c r="E17" s="1551"/>
    </row>
    <row r="18" spans="1:19">
      <c r="A18" s="1551" t="s">
        <v>1675</v>
      </c>
      <c r="B18" s="1552"/>
      <c r="C18" s="1559">
        <v>69.400000000000006</v>
      </c>
      <c r="D18" s="2693"/>
      <c r="E18" s="1551"/>
    </row>
    <row r="19" spans="1:19">
      <c r="A19" s="1551" t="s">
        <v>1676</v>
      </c>
      <c r="B19" s="1552"/>
      <c r="C19" s="1553">
        <v>584835</v>
      </c>
      <c r="D19" s="2693"/>
      <c r="E19" s="1551"/>
    </row>
    <row r="20" spans="1:19">
      <c r="A20" s="1551" t="s">
        <v>1677</v>
      </c>
      <c r="B20" s="1552"/>
      <c r="C20" s="1553">
        <v>116382</v>
      </c>
      <c r="D20" s="2693"/>
      <c r="E20" s="1560"/>
    </row>
    <row r="21" spans="1:19">
      <c r="A21" s="1551"/>
      <c r="B21" s="1552"/>
      <c r="C21" s="1552"/>
      <c r="D21" s="1561"/>
      <c r="E21" s="1560"/>
    </row>
    <row r="22" spans="1:19" s="1570" customFormat="1" ht="18.75">
      <c r="A22" s="1562" t="s">
        <v>1678</v>
      </c>
      <c r="B22" s="1563"/>
      <c r="C22" s="1564"/>
      <c r="D22" s="1565"/>
      <c r="E22" s="1566"/>
      <c r="F22" s="1567"/>
      <c r="G22" s="1568"/>
      <c r="H22" s="1568"/>
      <c r="I22" s="1568"/>
      <c r="J22" s="1568"/>
      <c r="K22" s="1568"/>
      <c r="L22" s="1568"/>
      <c r="M22" s="1568"/>
      <c r="N22" s="1568"/>
      <c r="O22" s="1568"/>
      <c r="P22" s="1568"/>
      <c r="Q22" s="1569"/>
      <c r="R22" s="1568"/>
      <c r="S22" s="1568"/>
    </row>
    <row r="23" spans="1:19" s="1570" customFormat="1">
      <c r="A23" s="1551" t="s">
        <v>1679</v>
      </c>
      <c r="B23" s="1571"/>
      <c r="C23" s="1572">
        <v>22.477626140440805</v>
      </c>
      <c r="D23" s="1573"/>
      <c r="E23" s="1574"/>
      <c r="F23" s="1567"/>
      <c r="G23" s="1568"/>
      <c r="H23" s="1568"/>
      <c r="I23" s="1568"/>
      <c r="J23" s="1568"/>
      <c r="K23" s="1568"/>
      <c r="L23" s="1568"/>
      <c r="M23" s="1568"/>
      <c r="N23" s="1568"/>
      <c r="O23" s="1568"/>
      <c r="P23" s="1568"/>
      <c r="Q23" s="1569"/>
      <c r="R23" s="1568"/>
      <c r="S23" s="1568"/>
    </row>
    <row r="24" spans="1:19" s="1570" customFormat="1">
      <c r="A24" s="1551" t="s">
        <v>1680</v>
      </c>
      <c r="B24" s="1571"/>
      <c r="C24" s="1572">
        <v>30.7</v>
      </c>
      <c r="D24" s="1573"/>
      <c r="E24" s="1574"/>
      <c r="F24" s="1567"/>
      <c r="G24" s="1568"/>
      <c r="H24" s="1568"/>
      <c r="I24" s="1568"/>
      <c r="J24" s="1568"/>
      <c r="K24" s="1568"/>
      <c r="L24" s="1568"/>
      <c r="M24" s="1568"/>
      <c r="N24" s="1568"/>
      <c r="O24" s="1568"/>
      <c r="P24" s="1568"/>
      <c r="Q24" s="1569"/>
      <c r="R24" s="1568"/>
      <c r="S24" s="1568"/>
    </row>
    <row r="25" spans="1:19" s="1570" customFormat="1">
      <c r="A25" s="1551" t="s">
        <v>1681</v>
      </c>
      <c r="B25" s="1571"/>
      <c r="C25" s="1575">
        <v>21.5</v>
      </c>
      <c r="D25" s="1576"/>
      <c r="E25" s="1574"/>
      <c r="F25" s="1567"/>
      <c r="G25" s="1568"/>
      <c r="H25" s="1568"/>
      <c r="I25" s="1568"/>
      <c r="J25" s="1568"/>
      <c r="K25" s="1568"/>
      <c r="L25" s="1568"/>
      <c r="M25" s="1568"/>
      <c r="N25" s="1568"/>
      <c r="O25" s="1568"/>
      <c r="P25" s="1568"/>
      <c r="Q25" s="1569"/>
      <c r="R25" s="1568"/>
      <c r="S25" s="1568"/>
    </row>
    <row r="26" spans="1:19" s="1570" customFormat="1">
      <c r="A26" s="1551" t="s">
        <v>1682</v>
      </c>
      <c r="B26" s="1571"/>
      <c r="C26" s="1572">
        <v>34.019490253713407</v>
      </c>
      <c r="D26" s="1565"/>
      <c r="E26" s="1574"/>
      <c r="F26" s="1567"/>
      <c r="G26" s="1568"/>
      <c r="H26" s="1568"/>
      <c r="I26" s="1568"/>
      <c r="J26" s="1568"/>
      <c r="K26" s="1568"/>
      <c r="L26" s="1568"/>
      <c r="M26" s="1568"/>
      <c r="N26" s="1568"/>
      <c r="O26" s="1568"/>
      <c r="P26" s="1568"/>
      <c r="Q26" s="1569"/>
      <c r="R26" s="1568"/>
      <c r="S26" s="1568"/>
    </row>
    <row r="27" spans="1:19" s="1570" customFormat="1">
      <c r="A27" s="1551" t="s">
        <v>1683</v>
      </c>
      <c r="B27" s="1571"/>
      <c r="C27" s="1572">
        <v>78.400000000000006</v>
      </c>
      <c r="D27" s="1573"/>
      <c r="E27" s="1574"/>
      <c r="F27" s="1567"/>
      <c r="G27" s="1568"/>
      <c r="H27" s="1568"/>
      <c r="I27" s="1568"/>
      <c r="J27" s="1568"/>
      <c r="K27" s="1568"/>
      <c r="L27" s="1568"/>
      <c r="M27" s="1568"/>
      <c r="N27" s="1568"/>
      <c r="O27" s="1568"/>
      <c r="P27" s="1568"/>
      <c r="Q27" s="1569"/>
      <c r="R27" s="1568"/>
      <c r="S27" s="1568"/>
    </row>
    <row r="28" spans="1:19" s="1570" customFormat="1">
      <c r="A28" s="1551" t="s">
        <v>1684</v>
      </c>
      <c r="B28" s="1577"/>
      <c r="C28" s="1572">
        <v>1008.2</v>
      </c>
      <c r="D28" s="1578"/>
      <c r="E28" s="1574"/>
      <c r="F28" s="1567"/>
      <c r="G28" s="1568"/>
      <c r="H28" s="1568"/>
      <c r="I28" s="1568"/>
      <c r="J28" s="1568"/>
      <c r="K28" s="1568"/>
      <c r="L28" s="1568"/>
      <c r="M28" s="1568"/>
      <c r="N28" s="1568"/>
      <c r="O28" s="1568"/>
      <c r="P28" s="1568"/>
      <c r="Q28" s="1569"/>
      <c r="R28" s="1568"/>
      <c r="S28" s="1568"/>
    </row>
    <row r="29" spans="1:19" s="1570" customFormat="1">
      <c r="A29" s="1551" t="s">
        <v>1685</v>
      </c>
      <c r="B29" s="1579"/>
      <c r="C29" s="1580">
        <v>21.3</v>
      </c>
      <c r="D29" s="1581"/>
      <c r="E29" s="1574"/>
      <c r="F29" s="1567"/>
      <c r="G29" s="1568"/>
      <c r="H29" s="1568"/>
      <c r="I29" s="1568"/>
      <c r="J29" s="1568"/>
      <c r="K29" s="1568"/>
      <c r="L29" s="1568"/>
      <c r="M29" s="1568"/>
      <c r="N29" s="1568"/>
      <c r="O29" s="1568"/>
      <c r="P29" s="1568"/>
      <c r="Q29" s="1569"/>
      <c r="R29" s="1568"/>
      <c r="S29" s="1568"/>
    </row>
    <row r="30" spans="1:19" s="1570" customFormat="1">
      <c r="A30" s="1551" t="s">
        <v>1686</v>
      </c>
      <c r="B30" s="1582"/>
      <c r="C30" s="1583">
        <v>6.2</v>
      </c>
      <c r="D30" s="1584"/>
      <c r="E30" s="1574"/>
      <c r="F30" s="1567"/>
      <c r="G30" s="1568"/>
      <c r="H30" s="1568"/>
      <c r="I30" s="1568"/>
      <c r="J30" s="1568"/>
      <c r="K30" s="1568"/>
      <c r="L30" s="1568"/>
      <c r="M30" s="1568"/>
      <c r="N30" s="1568"/>
      <c r="O30" s="1568"/>
      <c r="P30" s="1568"/>
      <c r="Q30" s="1569"/>
      <c r="R30" s="1568"/>
      <c r="S30" s="1568"/>
    </row>
    <row r="31" spans="1:19" s="1570" customFormat="1">
      <c r="A31" s="1551" t="s">
        <v>1687</v>
      </c>
      <c r="B31" s="1577"/>
      <c r="C31" s="1585">
        <v>71165</v>
      </c>
      <c r="D31" s="1586"/>
      <c r="E31" s="1574"/>
      <c r="F31" s="1567"/>
      <c r="G31" s="1568"/>
      <c r="H31" s="1568"/>
      <c r="I31" s="1568"/>
      <c r="J31" s="1568"/>
      <c r="K31" s="1568"/>
      <c r="L31" s="1568"/>
      <c r="M31" s="1568"/>
      <c r="N31" s="1568"/>
      <c r="O31" s="1568"/>
      <c r="P31" s="1568"/>
      <c r="Q31" s="1569"/>
      <c r="R31" s="1568"/>
      <c r="S31" s="1568"/>
    </row>
    <row r="32" spans="1:19" s="1570" customFormat="1">
      <c r="A32" s="1551" t="s">
        <v>1688</v>
      </c>
      <c r="B32" s="1577"/>
      <c r="C32" s="1587">
        <v>2217.9</v>
      </c>
      <c r="D32" s="1588"/>
      <c r="E32" s="1574"/>
      <c r="F32" s="1567"/>
      <c r="G32" s="1568"/>
      <c r="H32" s="1568"/>
      <c r="I32" s="1568"/>
      <c r="J32" s="1568"/>
      <c r="K32" s="1568"/>
      <c r="L32" s="1568"/>
      <c r="M32" s="1568"/>
      <c r="N32" s="1568"/>
      <c r="O32" s="1568"/>
      <c r="P32" s="1568"/>
      <c r="Q32" s="1569"/>
      <c r="R32" s="1568"/>
      <c r="S32" s="1568"/>
    </row>
    <row r="33" spans="1:19" s="1570" customFormat="1">
      <c r="A33" s="1551" t="s">
        <v>1689</v>
      </c>
      <c r="B33" s="1577"/>
      <c r="C33" s="1587">
        <v>10126.5</v>
      </c>
      <c r="D33" s="1589"/>
      <c r="E33" s="1574"/>
      <c r="F33" s="1567"/>
      <c r="G33" s="1568"/>
      <c r="H33" s="1568"/>
      <c r="I33" s="1568"/>
      <c r="J33" s="1568"/>
      <c r="K33" s="1568"/>
      <c r="L33" s="1568"/>
      <c r="M33" s="1568"/>
      <c r="N33" s="1568"/>
      <c r="O33" s="1568"/>
      <c r="P33" s="1568"/>
      <c r="Q33" s="1569"/>
      <c r="R33" s="1568"/>
      <c r="S33" s="1568"/>
    </row>
    <row r="34" spans="1:19" s="1570" customFormat="1">
      <c r="A34" s="1551" t="s">
        <v>1690</v>
      </c>
      <c r="B34" s="1577"/>
      <c r="C34" s="1587">
        <v>1095</v>
      </c>
      <c r="D34" s="1590"/>
      <c r="E34" s="1574"/>
      <c r="F34" s="1567"/>
      <c r="G34" s="1568"/>
      <c r="H34" s="1568"/>
      <c r="I34" s="1568"/>
      <c r="J34" s="1568"/>
      <c r="K34" s="1568"/>
      <c r="L34" s="1568"/>
      <c r="M34" s="1568"/>
      <c r="N34" s="1568"/>
      <c r="O34" s="1568"/>
      <c r="P34" s="1568"/>
      <c r="Q34" s="1569"/>
      <c r="R34" s="1568"/>
      <c r="S34" s="1568"/>
    </row>
    <row r="35" spans="1:19" s="1570" customFormat="1">
      <c r="A35" s="1551" t="s">
        <v>1691</v>
      </c>
      <c r="B35" s="1577"/>
      <c r="C35" s="1587">
        <v>243.1</v>
      </c>
      <c r="D35" s="1578"/>
      <c r="E35" s="1574"/>
      <c r="F35" s="1567"/>
      <c r="G35" s="1568"/>
      <c r="H35" s="1568"/>
      <c r="I35" s="1568"/>
      <c r="J35" s="1568"/>
      <c r="K35" s="1568"/>
      <c r="L35" s="1568"/>
      <c r="M35" s="1568"/>
      <c r="N35" s="1568"/>
      <c r="O35" s="1568"/>
      <c r="P35" s="1568"/>
      <c r="Q35" s="1569"/>
      <c r="R35" s="1568"/>
      <c r="S35" s="1568"/>
    </row>
    <row r="36" spans="1:19" s="1570" customFormat="1">
      <c r="A36" s="1551" t="s">
        <v>1692</v>
      </c>
      <c r="B36" s="1577"/>
      <c r="C36" s="1585">
        <v>10336635</v>
      </c>
      <c r="D36" s="1552"/>
      <c r="E36" s="1574"/>
      <c r="F36" s="1567"/>
      <c r="G36" s="1568"/>
      <c r="H36" s="1568"/>
      <c r="I36" s="1568"/>
      <c r="J36" s="1568"/>
      <c r="K36" s="1568"/>
      <c r="L36" s="1568"/>
      <c r="M36" s="1568"/>
      <c r="N36" s="1568"/>
      <c r="O36" s="1568"/>
      <c r="P36" s="1568"/>
      <c r="Q36" s="1569"/>
      <c r="R36" s="1568"/>
      <c r="S36" s="1568"/>
    </row>
    <row r="37" spans="1:19" s="1570" customFormat="1">
      <c r="A37" s="1551" t="s">
        <v>1693</v>
      </c>
      <c r="B37" s="1577"/>
      <c r="C37" s="1585">
        <v>28319.547945205501</v>
      </c>
      <c r="D37" s="1591"/>
      <c r="E37" s="1574"/>
      <c r="F37" s="1567"/>
      <c r="G37" s="1568"/>
      <c r="H37" s="1568"/>
      <c r="I37" s="1568"/>
      <c r="J37" s="1568"/>
      <c r="K37" s="1568"/>
      <c r="L37" s="1568"/>
      <c r="M37" s="1568"/>
      <c r="N37" s="1568"/>
      <c r="O37" s="1568"/>
      <c r="P37" s="1568"/>
      <c r="Q37" s="1569"/>
      <c r="R37" s="1568"/>
      <c r="S37" s="1568"/>
    </row>
    <row r="38" spans="1:19" s="1570" customFormat="1">
      <c r="A38" s="1592"/>
      <c r="B38" s="1593"/>
      <c r="C38" s="1593"/>
      <c r="D38" s="1594"/>
      <c r="E38" s="1593"/>
      <c r="F38" s="1567"/>
      <c r="G38" s="1568"/>
      <c r="H38" s="1568"/>
      <c r="I38" s="1568"/>
      <c r="J38" s="1568"/>
      <c r="K38" s="1568"/>
      <c r="L38" s="1568"/>
      <c r="M38" s="1568"/>
      <c r="N38" s="1568"/>
      <c r="O38" s="1568"/>
      <c r="P38" s="1568"/>
      <c r="Q38" s="1569"/>
      <c r="R38" s="1568"/>
      <c r="S38" s="1568"/>
    </row>
    <row r="39" spans="1:19" ht="17.25" customHeight="1">
      <c r="A39" s="1595" t="s">
        <v>1653</v>
      </c>
      <c r="B39" s="1577"/>
      <c r="C39" s="1577"/>
      <c r="D39" s="1596"/>
      <c r="E39" s="1577"/>
    </row>
    <row r="40" spans="1:19" ht="249" customHeight="1">
      <c r="A40" s="2694" t="s">
        <v>1694</v>
      </c>
      <c r="B40" s="2695"/>
      <c r="C40" s="2695"/>
      <c r="D40" s="2695"/>
      <c r="E40" s="2695"/>
      <c r="F40" s="1597"/>
    </row>
    <row r="41" spans="1:19">
      <c r="A41" s="1598"/>
      <c r="B41" s="1577"/>
      <c r="C41" s="1577"/>
      <c r="D41" s="1596"/>
      <c r="E41" s="1577"/>
    </row>
    <row r="42" spans="1:19" ht="18.75">
      <c r="A42" s="1599" t="s">
        <v>1695</v>
      </c>
      <c r="B42" s="1577"/>
      <c r="C42" s="1577"/>
      <c r="D42" s="1596"/>
      <c r="E42" s="1577"/>
    </row>
    <row r="43" spans="1:19" ht="87" customHeight="1">
      <c r="A43" s="2696" t="s">
        <v>1696</v>
      </c>
      <c r="B43" s="2696"/>
      <c r="C43" s="2696"/>
      <c r="D43" s="2696"/>
      <c r="E43" s="2696"/>
      <c r="F43" s="1600"/>
    </row>
    <row r="44" spans="1:19">
      <c r="B44" s="1593"/>
      <c r="C44" s="1593"/>
      <c r="D44" s="1602"/>
      <c r="E44" s="1593"/>
    </row>
    <row r="45" spans="1:19">
      <c r="A45" s="1603" t="s">
        <v>1697</v>
      </c>
      <c r="B45" s="1604"/>
      <c r="C45" s="1604"/>
      <c r="D45" s="1605"/>
      <c r="E45" s="1604"/>
    </row>
    <row r="46" spans="1:19">
      <c r="A46" s="1606" t="s">
        <v>1698</v>
      </c>
      <c r="B46" s="1607"/>
      <c r="C46" s="1607"/>
      <c r="D46" s="1608"/>
      <c r="E46" s="1607"/>
    </row>
    <row r="47" spans="1:19">
      <c r="A47" s="1609" t="s">
        <v>236</v>
      </c>
      <c r="B47" s="1610">
        <v>2005</v>
      </c>
      <c r="C47" s="1610">
        <v>2009</v>
      </c>
      <c r="D47" s="1610">
        <v>2010</v>
      </c>
      <c r="E47" s="1611">
        <v>2011</v>
      </c>
      <c r="I47" s="1612"/>
    </row>
    <row r="48" spans="1:19">
      <c r="A48" s="1613" t="s">
        <v>234</v>
      </c>
      <c r="B48" s="1614"/>
      <c r="C48" s="1614"/>
      <c r="D48" s="1615"/>
      <c r="E48" s="1615"/>
    </row>
    <row r="49" spans="1:9" s="1536" customFormat="1">
      <c r="A49" s="1616" t="s">
        <v>701</v>
      </c>
      <c r="B49" s="1617">
        <f t="shared" ref="B49:B50" si="0">SUM(B52,B55,B58)</f>
        <v>23704</v>
      </c>
      <c r="C49" s="1618">
        <f>C52+C55+C58</f>
        <v>24097</v>
      </c>
      <c r="D49" s="1619">
        <v>24290</v>
      </c>
      <c r="E49" s="1619">
        <v>24394</v>
      </c>
      <c r="F49" s="1533"/>
      <c r="G49" s="1534"/>
      <c r="H49" s="1534"/>
      <c r="I49" s="1534"/>
    </row>
    <row r="50" spans="1:9" s="1536" customFormat="1">
      <c r="A50" s="1616" t="s">
        <v>1699</v>
      </c>
      <c r="B50" s="1617">
        <f t="shared" si="0"/>
        <v>739686</v>
      </c>
      <c r="C50" s="1618">
        <f>C53+C56+C59</f>
        <v>737957</v>
      </c>
      <c r="D50" s="1619">
        <v>747679</v>
      </c>
      <c r="E50" s="1619">
        <v>752839</v>
      </c>
      <c r="F50" s="1533"/>
      <c r="G50" s="1534"/>
      <c r="H50" s="1534"/>
      <c r="I50" s="1534"/>
    </row>
    <row r="51" spans="1:9" s="1536" customFormat="1">
      <c r="A51" s="1620" t="s">
        <v>238</v>
      </c>
      <c r="B51" s="1621"/>
      <c r="C51" s="1621"/>
      <c r="D51" s="1622"/>
      <c r="E51" s="1622"/>
      <c r="F51" s="1533"/>
      <c r="G51" s="1534"/>
      <c r="H51" s="1534" t="s">
        <v>1205</v>
      </c>
      <c r="I51" s="1612">
        <v>210458</v>
      </c>
    </row>
    <row r="52" spans="1:9" s="1536" customFormat="1">
      <c r="A52" s="1616" t="s">
        <v>701</v>
      </c>
      <c r="B52" s="1623">
        <v>4793</v>
      </c>
      <c r="C52" s="1621">
        <v>3814</v>
      </c>
      <c r="D52" s="1622">
        <v>3837</v>
      </c>
      <c r="E52" s="1622">
        <v>3837</v>
      </c>
      <c r="F52" s="1533"/>
      <c r="G52" s="1534"/>
      <c r="H52" s="1534" t="s">
        <v>239</v>
      </c>
      <c r="I52" s="1612">
        <v>446898</v>
      </c>
    </row>
    <row r="53" spans="1:9" s="1536" customFormat="1">
      <c r="A53" s="1616" t="s">
        <v>1699</v>
      </c>
      <c r="B53" s="1623">
        <v>111452</v>
      </c>
      <c r="C53" s="1621">
        <v>94380</v>
      </c>
      <c r="D53" s="1622">
        <v>95483</v>
      </c>
      <c r="E53" s="1622">
        <v>95483</v>
      </c>
      <c r="F53" s="1533"/>
      <c r="G53" s="1534"/>
      <c r="H53" s="1534" t="s">
        <v>238</v>
      </c>
      <c r="I53" s="1612">
        <v>95483</v>
      </c>
    </row>
    <row r="54" spans="1:9" s="1536" customFormat="1">
      <c r="A54" s="1620" t="s">
        <v>239</v>
      </c>
      <c r="B54" s="1621"/>
      <c r="C54" s="1621"/>
      <c r="D54" s="1622"/>
      <c r="E54" s="1622"/>
      <c r="F54" s="1533"/>
      <c r="G54" s="1534"/>
      <c r="H54" s="1534"/>
      <c r="I54" s="1624">
        <f>SUM(I51:I53)</f>
        <v>752839</v>
      </c>
    </row>
    <row r="55" spans="1:9" s="1536" customFormat="1">
      <c r="A55" s="1616" t="s">
        <v>701</v>
      </c>
      <c r="B55" s="1623">
        <v>11529</v>
      </c>
      <c r="C55" s="1621">
        <v>11782</v>
      </c>
      <c r="D55" s="1622">
        <v>11894</v>
      </c>
      <c r="E55" s="1622">
        <v>11985</v>
      </c>
      <c r="F55" s="1533"/>
      <c r="G55" s="1534"/>
      <c r="H55" s="1534"/>
      <c r="I55" s="1534"/>
    </row>
    <row r="56" spans="1:9" s="1536" customFormat="1">
      <c r="A56" s="1616" t="s">
        <v>1699</v>
      </c>
      <c r="B56" s="1623">
        <v>438820</v>
      </c>
      <c r="C56" s="1621">
        <v>436656</v>
      </c>
      <c r="D56" s="1622">
        <v>441637</v>
      </c>
      <c r="E56" s="1622">
        <v>446898</v>
      </c>
      <c r="F56" s="1533"/>
      <c r="G56" s="1534"/>
      <c r="H56" s="1534"/>
      <c r="I56" s="1534"/>
    </row>
    <row r="57" spans="1:9" s="1536" customFormat="1">
      <c r="A57" s="1625" t="s">
        <v>1205</v>
      </c>
      <c r="B57" s="1621"/>
      <c r="C57" s="1621"/>
      <c r="D57" s="1622"/>
      <c r="E57" s="1622"/>
      <c r="F57" s="1533"/>
      <c r="G57" s="1534"/>
      <c r="H57" s="1534"/>
      <c r="I57" s="1534"/>
    </row>
    <row r="58" spans="1:9" s="1536" customFormat="1">
      <c r="A58" s="1616" t="s">
        <v>701</v>
      </c>
      <c r="B58" s="1623">
        <v>7382</v>
      </c>
      <c r="C58" s="1621">
        <v>8501</v>
      </c>
      <c r="D58" s="1622">
        <v>8559</v>
      </c>
      <c r="E58" s="1622">
        <v>8572</v>
      </c>
      <c r="F58" s="1533"/>
      <c r="G58" s="1534"/>
      <c r="H58" s="1534"/>
      <c r="I58" s="1534"/>
    </row>
    <row r="59" spans="1:9" s="1536" customFormat="1">
      <c r="A59" s="1616" t="s">
        <v>1699</v>
      </c>
      <c r="B59" s="1626">
        <v>189414</v>
      </c>
      <c r="C59" s="1621">
        <v>206921</v>
      </c>
      <c r="D59" s="1627">
        <v>210559</v>
      </c>
      <c r="E59" s="1627">
        <v>210458</v>
      </c>
      <c r="F59" s="1533"/>
      <c r="G59" s="1534"/>
      <c r="H59" s="1534"/>
      <c r="I59" s="1534"/>
    </row>
    <row r="60" spans="1:9" s="1536" customFormat="1">
      <c r="A60" s="1628" t="s">
        <v>1700</v>
      </c>
      <c r="B60" s="1629"/>
      <c r="C60" s="1629"/>
      <c r="D60" s="1630"/>
      <c r="E60" s="1629"/>
      <c r="F60" s="1567"/>
      <c r="G60" s="1568"/>
      <c r="H60" s="1568"/>
      <c r="I60" s="1534"/>
    </row>
    <row r="61" spans="1:9" s="1536" customFormat="1">
      <c r="A61" s="1598"/>
      <c r="B61" s="1577"/>
      <c r="C61" s="1577"/>
      <c r="D61" s="1596"/>
      <c r="E61" s="1593"/>
      <c r="F61" s="1631"/>
      <c r="G61" s="1632"/>
      <c r="H61" s="1568"/>
      <c r="I61" s="1534"/>
    </row>
    <row r="62" spans="1:9" s="1536" customFormat="1">
      <c r="A62" s="1603" t="s">
        <v>1701</v>
      </c>
      <c r="B62" s="1577"/>
      <c r="C62" s="1577"/>
      <c r="D62" s="1596"/>
      <c r="E62" s="1593"/>
      <c r="F62" s="1633"/>
      <c r="G62" s="1634"/>
      <c r="H62" s="1568"/>
      <c r="I62" s="1534"/>
    </row>
    <row r="63" spans="1:9" s="1536" customFormat="1">
      <c r="A63" s="1635"/>
      <c r="B63" s="1593"/>
      <c r="C63" s="1593"/>
      <c r="D63" s="1602"/>
      <c r="E63" s="1593"/>
      <c r="F63" s="1636"/>
      <c r="G63" s="1637"/>
      <c r="H63" s="1568"/>
      <c r="I63" s="1534"/>
    </row>
    <row r="64" spans="1:9" s="1536" customFormat="1">
      <c r="A64" s="1594"/>
      <c r="B64" s="1593"/>
      <c r="C64" s="1593"/>
      <c r="D64" s="1602"/>
      <c r="E64" s="1593"/>
      <c r="F64" s="1636"/>
      <c r="G64" s="1637"/>
      <c r="H64" s="1568"/>
      <c r="I64" s="1534"/>
    </row>
    <row r="65" spans="1:8" s="1536" customFormat="1">
      <c r="A65" s="1594"/>
      <c r="B65" s="1593"/>
      <c r="C65" s="1593"/>
      <c r="D65" s="1602"/>
      <c r="E65" s="1593"/>
      <c r="F65" s="1638"/>
      <c r="G65" s="1637"/>
      <c r="H65" s="1568"/>
    </row>
    <row r="66" spans="1:8" s="1536" customFormat="1">
      <c r="A66" s="1594"/>
      <c r="B66" s="1593"/>
      <c r="C66" s="1593"/>
      <c r="D66" s="1602"/>
      <c r="E66" s="1593"/>
      <c r="F66" s="1639"/>
      <c r="G66" s="1637"/>
      <c r="H66" s="1568"/>
    </row>
    <row r="67" spans="1:8" s="1536" customFormat="1">
      <c r="A67" s="1594"/>
      <c r="B67" s="1593"/>
      <c r="C67" s="1593"/>
      <c r="D67" s="1602"/>
      <c r="E67" s="1593"/>
      <c r="F67" s="1639"/>
      <c r="G67" s="1637"/>
      <c r="H67" s="1568"/>
    </row>
    <row r="68" spans="1:8" s="1536" customFormat="1">
      <c r="A68" s="1594"/>
      <c r="B68" s="1593"/>
      <c r="C68" s="1593"/>
      <c r="D68" s="1602"/>
      <c r="E68" s="1593"/>
      <c r="F68" s="1640"/>
      <c r="G68" s="1637"/>
      <c r="H68" s="1568"/>
    </row>
    <row r="69" spans="1:8" s="1536" customFormat="1">
      <c r="A69" s="1594"/>
      <c r="B69" s="1593"/>
      <c r="C69" s="1593"/>
      <c r="D69" s="1602"/>
      <c r="E69" s="1593"/>
      <c r="F69" s="1640"/>
      <c r="G69" s="1637"/>
      <c r="H69" s="1568"/>
    </row>
    <row r="70" spans="1:8" s="1536" customFormat="1">
      <c r="A70" s="1594"/>
      <c r="B70" s="1593"/>
      <c r="C70" s="1593"/>
      <c r="D70" s="1602"/>
      <c r="E70" s="1593"/>
      <c r="F70" s="1641"/>
      <c r="G70" s="1642"/>
      <c r="H70" s="1534"/>
    </row>
    <row r="71" spans="1:8" s="1536" customFormat="1">
      <c r="A71" s="1594"/>
      <c r="B71" s="1593"/>
      <c r="C71" s="1593"/>
      <c r="D71" s="1602"/>
      <c r="E71" s="1643"/>
      <c r="F71" s="1644"/>
      <c r="G71" s="1642"/>
      <c r="H71" s="1534"/>
    </row>
    <row r="72" spans="1:8" s="1536" customFormat="1">
      <c r="A72" s="1594"/>
      <c r="B72" s="1593"/>
      <c r="C72" s="1593"/>
      <c r="D72" s="1602"/>
      <c r="E72" s="1593"/>
      <c r="F72" s="1645"/>
      <c r="G72" s="1642"/>
      <c r="H72" s="1534"/>
    </row>
    <row r="73" spans="1:8" s="1536" customFormat="1">
      <c r="A73" s="1594"/>
      <c r="B73" s="1593"/>
      <c r="C73" s="1593"/>
      <c r="D73" s="1602"/>
      <c r="E73" s="1593"/>
      <c r="F73" s="1641"/>
      <c r="G73" s="1642"/>
      <c r="H73" s="1534"/>
    </row>
    <row r="74" spans="1:8" s="1536" customFormat="1">
      <c r="A74" s="1594"/>
      <c r="B74" s="1593"/>
      <c r="C74" s="1593"/>
      <c r="D74" s="1602"/>
      <c r="E74" s="1593"/>
      <c r="F74" s="1641"/>
      <c r="G74" s="1642"/>
      <c r="H74" s="1534"/>
    </row>
    <row r="75" spans="1:8" s="1536" customFormat="1">
      <c r="A75" s="1594"/>
      <c r="B75" s="1593"/>
      <c r="C75" s="1593"/>
      <c r="D75" s="1602"/>
      <c r="E75" s="1593"/>
      <c r="F75" s="1646"/>
      <c r="G75" s="1647"/>
      <c r="H75" s="1534"/>
    </row>
    <row r="76" spans="1:8" s="1536" customFormat="1">
      <c r="A76" s="1648" t="s">
        <v>231</v>
      </c>
      <c r="B76" s="1593"/>
      <c r="C76" s="1593"/>
      <c r="D76" s="1602"/>
      <c r="E76" s="1593"/>
      <c r="F76" s="1646"/>
      <c r="G76" s="1647"/>
      <c r="H76" s="1534"/>
    </row>
    <row r="77" spans="1:8" s="1536" customFormat="1">
      <c r="A77" s="1594"/>
      <c r="B77" s="1593"/>
      <c r="C77" s="1593"/>
      <c r="D77" s="1602"/>
      <c r="E77" s="1593"/>
      <c r="F77" s="1646"/>
      <c r="G77" s="1647"/>
      <c r="H77" s="1534"/>
    </row>
    <row r="78" spans="1:8" s="1536" customFormat="1">
      <c r="A78" s="1601"/>
      <c r="B78" s="1593"/>
      <c r="C78" s="1593"/>
      <c r="D78" s="1602"/>
      <c r="E78" s="1593"/>
      <c r="F78" s="1533"/>
      <c r="G78" s="1534"/>
      <c r="H78" s="1534"/>
    </row>
    <row r="79" spans="1:8" s="1536" customFormat="1">
      <c r="A79" s="1649" t="s">
        <v>1702</v>
      </c>
      <c r="B79" s="1650"/>
      <c r="C79" s="1650"/>
      <c r="D79" s="1651"/>
      <c r="E79" s="1650"/>
      <c r="F79" s="1533"/>
      <c r="G79" s="1534"/>
      <c r="H79" s="1534"/>
    </row>
    <row r="80" spans="1:8" s="1536" customFormat="1">
      <c r="A80" s="1652" t="s">
        <v>1703</v>
      </c>
      <c r="B80" s="1653" t="s">
        <v>234</v>
      </c>
      <c r="C80" s="1652" t="s">
        <v>238</v>
      </c>
      <c r="D80" s="1652" t="s">
        <v>239</v>
      </c>
      <c r="E80" s="1652" t="s">
        <v>1205</v>
      </c>
      <c r="F80" s="1533"/>
      <c r="G80" s="1534"/>
      <c r="H80" s="1534"/>
    </row>
    <row r="81" spans="1:5" s="1536" customFormat="1">
      <c r="A81" s="1654" t="s">
        <v>234</v>
      </c>
      <c r="B81" s="1655">
        <v>24394</v>
      </c>
      <c r="C81" s="1655">
        <v>3837</v>
      </c>
      <c r="D81" s="1655">
        <v>11985</v>
      </c>
      <c r="E81" s="1655">
        <v>8572</v>
      </c>
    </row>
    <row r="82" spans="1:5" s="1536" customFormat="1">
      <c r="A82" s="1656" t="s">
        <v>1704</v>
      </c>
      <c r="B82" s="1657">
        <v>3738</v>
      </c>
      <c r="C82" s="1656">
        <v>722</v>
      </c>
      <c r="D82" s="1656">
        <v>537</v>
      </c>
      <c r="E82" s="1656">
        <v>2479</v>
      </c>
    </row>
    <row r="83" spans="1:5" s="1536" customFormat="1">
      <c r="A83" s="1656" t="s">
        <v>1705</v>
      </c>
      <c r="B83" s="1657">
        <v>6413</v>
      </c>
      <c r="C83" s="1656">
        <v>2941</v>
      </c>
      <c r="D83" s="1656">
        <v>1130</v>
      </c>
      <c r="E83" s="1656">
        <v>2342</v>
      </c>
    </row>
    <row r="84" spans="1:5" s="1536" customFormat="1">
      <c r="A84" s="1656" t="s">
        <v>1706</v>
      </c>
      <c r="B84" s="1657">
        <v>10898</v>
      </c>
      <c r="C84" s="1656">
        <v>87</v>
      </c>
      <c r="D84" s="1656">
        <v>9612</v>
      </c>
      <c r="E84" s="1656">
        <v>1199</v>
      </c>
    </row>
    <row r="85" spans="1:5" s="1536" customFormat="1">
      <c r="A85" s="1656" t="s">
        <v>1707</v>
      </c>
      <c r="B85" s="1657">
        <v>2757</v>
      </c>
      <c r="C85" s="1656">
        <v>55</v>
      </c>
      <c r="D85" s="1656">
        <v>231</v>
      </c>
      <c r="E85" s="1656">
        <v>2471</v>
      </c>
    </row>
    <row r="86" spans="1:5" s="1536" customFormat="1">
      <c r="A86" s="1656" t="s">
        <v>1708</v>
      </c>
      <c r="B86" s="1657">
        <v>163</v>
      </c>
      <c r="C86" s="1656">
        <v>13</v>
      </c>
      <c r="D86" s="1656">
        <v>120</v>
      </c>
      <c r="E86" s="1656">
        <v>30</v>
      </c>
    </row>
    <row r="87" spans="1:5" s="1536" customFormat="1">
      <c r="A87" s="1658" t="s">
        <v>1709</v>
      </c>
      <c r="B87" s="1659">
        <v>425</v>
      </c>
      <c r="C87" s="1658">
        <v>19</v>
      </c>
      <c r="D87" s="1658">
        <v>355</v>
      </c>
      <c r="E87" s="1658">
        <v>51</v>
      </c>
    </row>
    <row r="88" spans="1:5" s="1536" customFormat="1">
      <c r="A88" s="1660" t="s">
        <v>1700</v>
      </c>
      <c r="B88" s="1661"/>
      <c r="C88" s="1661"/>
      <c r="D88" s="1662"/>
      <c r="E88" s="1663"/>
    </row>
    <row r="89" spans="1:5" s="1536" customFormat="1">
      <c r="A89" s="1664"/>
      <c r="B89" s="1664"/>
      <c r="C89" s="1664"/>
      <c r="D89" s="1664"/>
      <c r="E89" s="1664"/>
    </row>
    <row r="90" spans="1:5" s="1536" customFormat="1">
      <c r="A90" s="1649" t="s">
        <v>1710</v>
      </c>
      <c r="B90" s="1650"/>
      <c r="C90" s="1650"/>
      <c r="D90" s="1651"/>
      <c r="E90" s="1650"/>
    </row>
    <row r="91" spans="1:5" s="1536" customFormat="1">
      <c r="A91" s="1665" t="s">
        <v>1698</v>
      </c>
      <c r="B91" s="1666"/>
      <c r="C91" s="1666"/>
      <c r="D91" s="1667"/>
      <c r="E91" s="1668"/>
    </row>
    <row r="92" spans="1:5" s="1536" customFormat="1">
      <c r="A92" s="1652" t="s">
        <v>1703</v>
      </c>
      <c r="B92" s="1653" t="s">
        <v>234</v>
      </c>
      <c r="C92" s="1652" t="s">
        <v>238</v>
      </c>
      <c r="D92" s="1652" t="s">
        <v>239</v>
      </c>
      <c r="E92" s="1652" t="s">
        <v>1205</v>
      </c>
    </row>
    <row r="93" spans="1:5" s="1536" customFormat="1">
      <c r="A93" s="1654" t="s">
        <v>234</v>
      </c>
      <c r="B93" s="1655">
        <v>752839</v>
      </c>
      <c r="C93" s="1655">
        <v>95483</v>
      </c>
      <c r="D93" s="1655">
        <v>446898</v>
      </c>
      <c r="E93" s="1655">
        <v>210458</v>
      </c>
    </row>
    <row r="94" spans="1:5" s="1536" customFormat="1">
      <c r="A94" s="1656" t="s">
        <v>1704</v>
      </c>
      <c r="B94" s="1669">
        <v>42176</v>
      </c>
      <c r="C94" s="1656">
        <v>9721</v>
      </c>
      <c r="D94" s="1656">
        <v>8109</v>
      </c>
      <c r="E94" s="1656">
        <v>24346</v>
      </c>
    </row>
    <row r="95" spans="1:5" s="1536" customFormat="1">
      <c r="A95" s="1656" t="s">
        <v>1705</v>
      </c>
      <c r="B95" s="1669">
        <v>155347</v>
      </c>
      <c r="C95" s="1656">
        <v>76544</v>
      </c>
      <c r="D95" s="1656">
        <v>27525</v>
      </c>
      <c r="E95" s="1656">
        <v>51278</v>
      </c>
    </row>
    <row r="96" spans="1:5" s="1536" customFormat="1">
      <c r="A96" s="1656" t="s">
        <v>1706</v>
      </c>
      <c r="B96" s="1669">
        <v>356985</v>
      </c>
      <c r="C96" s="1656">
        <v>2931</v>
      </c>
      <c r="D96" s="1656">
        <v>323088</v>
      </c>
      <c r="E96" s="1656">
        <v>30966</v>
      </c>
    </row>
    <row r="97" spans="1:12" s="1536" customFormat="1">
      <c r="A97" s="1656" t="s">
        <v>1707</v>
      </c>
      <c r="B97" s="1669">
        <v>110068</v>
      </c>
      <c r="C97" s="1656">
        <v>2308</v>
      </c>
      <c r="D97" s="1656">
        <v>9870</v>
      </c>
      <c r="E97" s="1656">
        <v>97890</v>
      </c>
      <c r="F97" s="1533"/>
      <c r="G97" s="1534"/>
      <c r="H97" s="1534"/>
      <c r="I97" s="1534"/>
      <c r="J97" s="1534"/>
      <c r="K97" s="1534"/>
      <c r="L97" s="1534"/>
    </row>
    <row r="98" spans="1:12" s="1536" customFormat="1">
      <c r="A98" s="1656" t="s">
        <v>1708</v>
      </c>
      <c r="B98" s="1669">
        <v>8740</v>
      </c>
      <c r="C98" s="1656">
        <v>699</v>
      </c>
      <c r="D98" s="1656">
        <v>6365</v>
      </c>
      <c r="E98" s="1656">
        <v>1676</v>
      </c>
      <c r="F98" s="1533"/>
      <c r="G98" s="1534"/>
      <c r="H98" s="1534"/>
      <c r="I98" s="1534"/>
      <c r="J98" s="1534"/>
      <c r="K98" s="1534"/>
      <c r="L98" s="1534"/>
    </row>
    <row r="99" spans="1:12" s="1536" customFormat="1">
      <c r="A99" s="1658" t="s">
        <v>1709</v>
      </c>
      <c r="B99" s="1670">
        <v>79523</v>
      </c>
      <c r="C99" s="1658">
        <v>3280</v>
      </c>
      <c r="D99" s="1658">
        <v>71941</v>
      </c>
      <c r="E99" s="1658">
        <v>4302</v>
      </c>
      <c r="F99" s="1533"/>
      <c r="G99" s="1534"/>
      <c r="H99" s="1534"/>
      <c r="I99" s="1534"/>
      <c r="J99" s="1534"/>
      <c r="K99" s="1534"/>
      <c r="L99" s="1534"/>
    </row>
    <row r="100" spans="1:12" s="1536" customFormat="1">
      <c r="A100" s="1660" t="s">
        <v>1700</v>
      </c>
      <c r="B100" s="1661"/>
      <c r="C100" s="1661"/>
      <c r="D100" s="1662"/>
      <c r="E100" s="1663"/>
      <c r="F100" s="1533"/>
      <c r="G100" s="1534"/>
      <c r="H100" s="1534"/>
      <c r="I100" s="1534"/>
      <c r="J100" s="1534"/>
      <c r="K100" s="1534"/>
      <c r="L100" s="1534"/>
    </row>
    <row r="101" spans="1:12" s="1536" customFormat="1">
      <c r="A101" s="1671"/>
      <c r="B101" s="1672"/>
      <c r="C101" s="1672"/>
      <c r="D101" s="1673"/>
      <c r="E101" s="1672"/>
      <c r="F101" s="1533"/>
      <c r="G101" s="1534"/>
      <c r="H101" s="1534"/>
      <c r="I101" s="1534"/>
      <c r="J101" s="1534"/>
      <c r="K101" s="1534"/>
      <c r="L101" s="1534"/>
    </row>
    <row r="102" spans="1:12" s="1536" customFormat="1">
      <c r="A102" s="1603" t="s">
        <v>1711</v>
      </c>
      <c r="B102" s="1674"/>
      <c r="C102" s="1674"/>
      <c r="D102" s="1675"/>
      <c r="E102" s="1674"/>
      <c r="F102" s="1533"/>
      <c r="G102" s="1534"/>
      <c r="H102" s="1534"/>
      <c r="I102" s="1534"/>
      <c r="J102" s="1534"/>
      <c r="K102" s="1534"/>
      <c r="L102" s="1534"/>
    </row>
    <row r="103" spans="1:12" s="1536" customFormat="1">
      <c r="A103" s="1606" t="s">
        <v>1698</v>
      </c>
      <c r="B103" s="1676"/>
      <c r="C103" s="1676"/>
      <c r="D103" s="1677"/>
      <c r="E103" s="1678"/>
      <c r="F103" s="1533"/>
      <c r="G103" s="1534"/>
      <c r="H103" s="1534"/>
      <c r="I103" s="1534"/>
      <c r="J103" s="1534"/>
      <c r="K103" s="1534"/>
      <c r="L103" s="1534"/>
    </row>
    <row r="104" spans="1:12" s="1536" customFormat="1">
      <c r="A104" s="1679" t="s">
        <v>232</v>
      </c>
      <c r="B104" s="1680" t="s">
        <v>234</v>
      </c>
      <c r="C104" s="1681" t="s">
        <v>238</v>
      </c>
      <c r="D104" s="1681" t="s">
        <v>239</v>
      </c>
      <c r="E104" s="1681" t="s">
        <v>1205</v>
      </c>
      <c r="F104" s="1682"/>
      <c r="G104" s="1683"/>
      <c r="H104" s="1684"/>
      <c r="I104" s="1685"/>
      <c r="J104" s="1685"/>
      <c r="K104" s="1684"/>
      <c r="L104" s="1684"/>
    </row>
    <row r="105" spans="1:12" s="1536" customFormat="1">
      <c r="A105" s="1686" t="s">
        <v>1712</v>
      </c>
      <c r="B105" s="1687">
        <f>SUM(C105:E105)</f>
        <v>752839.18900000001</v>
      </c>
      <c r="C105" s="1688">
        <v>95483</v>
      </c>
      <c r="D105" s="1687">
        <f t="shared" ref="D105" si="1">SUM(D106:D113)</f>
        <v>446897.97700000001</v>
      </c>
      <c r="E105" s="1687">
        <f>SUM(E106:E113)</f>
        <v>210458.212</v>
      </c>
      <c r="F105" s="1689"/>
      <c r="G105" s="1683"/>
      <c r="H105" s="1684"/>
      <c r="I105" s="1685"/>
      <c r="J105" s="1690">
        <f>SUM(J106:J113)</f>
        <v>752839.58899999992</v>
      </c>
      <c r="K105" s="1684"/>
      <c r="L105" s="1684"/>
    </row>
    <row r="106" spans="1:12" s="1536" customFormat="1">
      <c r="A106" s="1691" t="s">
        <v>1713</v>
      </c>
      <c r="B106" s="1692">
        <f>SUM(C106:E106)</f>
        <v>293022.14500000002</v>
      </c>
      <c r="C106" s="1688">
        <v>27183</v>
      </c>
      <c r="D106" s="1688">
        <v>187557</v>
      </c>
      <c r="E106" s="1688">
        <v>78282.14499999999</v>
      </c>
      <c r="F106" s="1693"/>
      <c r="G106" s="1694"/>
      <c r="H106" s="1695">
        <v>752838.83899999992</v>
      </c>
      <c r="I106" s="1696" t="s">
        <v>1714</v>
      </c>
      <c r="J106" s="1656">
        <v>86259.56</v>
      </c>
      <c r="K106" s="1684"/>
      <c r="L106" s="1684"/>
    </row>
    <row r="107" spans="1:12" s="1536" customFormat="1">
      <c r="A107" s="1691" t="s">
        <v>1715</v>
      </c>
      <c r="B107" s="1692">
        <f>SUM(C107:E107)</f>
        <v>179513</v>
      </c>
      <c r="C107" s="1688">
        <v>29684</v>
      </c>
      <c r="D107" s="1688">
        <v>120757</v>
      </c>
      <c r="E107" s="1688">
        <v>29072</v>
      </c>
      <c r="F107" s="1693"/>
      <c r="G107" s="1694"/>
      <c r="H107" s="1695"/>
      <c r="I107" s="1696" t="s">
        <v>1716</v>
      </c>
      <c r="J107" s="1656">
        <v>15307</v>
      </c>
      <c r="K107" s="1684"/>
      <c r="L107" s="1684"/>
    </row>
    <row r="108" spans="1:12" s="1536" customFormat="1">
      <c r="A108" s="1691" t="s">
        <v>1717</v>
      </c>
      <c r="B108" s="1692">
        <f t="shared" ref="B108:B113" si="2">SUM(C108:E108)</f>
        <v>10499.5</v>
      </c>
      <c r="C108" s="1688">
        <v>3420</v>
      </c>
      <c r="D108" s="1688">
        <v>3598</v>
      </c>
      <c r="E108" s="1688">
        <v>3481.5</v>
      </c>
      <c r="F108" s="1689"/>
      <c r="G108" s="1694"/>
      <c r="H108" s="1695">
        <v>752838.83899999992</v>
      </c>
      <c r="I108" s="1696" t="s">
        <v>1718</v>
      </c>
      <c r="J108" s="1656">
        <v>25460</v>
      </c>
      <c r="K108" s="1684"/>
      <c r="L108" s="1684"/>
    </row>
    <row r="109" spans="1:12" s="1536" customFormat="1">
      <c r="A109" s="1691" t="s">
        <v>1719</v>
      </c>
      <c r="B109" s="1692">
        <f t="shared" si="2"/>
        <v>3374.6379999999999</v>
      </c>
      <c r="C109" s="1688">
        <v>325</v>
      </c>
      <c r="D109" s="1688">
        <v>1953.9269999999999</v>
      </c>
      <c r="E109" s="1688">
        <v>1095.711</v>
      </c>
      <c r="F109" s="1689"/>
      <c r="G109" s="1694"/>
      <c r="H109" s="1695">
        <v>752838.83899999992</v>
      </c>
      <c r="I109" s="1696" t="s">
        <v>1720</v>
      </c>
      <c r="J109" s="1656">
        <v>139403.74599999998</v>
      </c>
      <c r="K109" s="1684"/>
      <c r="L109" s="1684"/>
    </row>
    <row r="110" spans="1:12" s="1536" customFormat="1">
      <c r="A110" s="1691" t="s">
        <v>1720</v>
      </c>
      <c r="B110" s="1692">
        <f t="shared" si="2"/>
        <v>139403.74599999998</v>
      </c>
      <c r="C110" s="1688">
        <v>11477.5</v>
      </c>
      <c r="D110" s="1688">
        <v>72024</v>
      </c>
      <c r="E110" s="1688">
        <v>55902.245999999992</v>
      </c>
      <c r="F110" s="1689"/>
      <c r="G110" s="1694"/>
      <c r="H110" s="1695">
        <v>752838.83899999992</v>
      </c>
      <c r="I110" s="1696" t="s">
        <v>1719</v>
      </c>
      <c r="J110" s="1656">
        <v>3374.6379999999999</v>
      </c>
      <c r="K110" s="1684"/>
      <c r="L110" s="1684"/>
    </row>
    <row r="111" spans="1:12" s="1536" customFormat="1">
      <c r="A111" s="1691" t="s">
        <v>1718</v>
      </c>
      <c r="B111" s="1692">
        <f t="shared" si="2"/>
        <v>25460</v>
      </c>
      <c r="C111" s="1688">
        <v>6260</v>
      </c>
      <c r="D111" s="1688">
        <v>8340</v>
      </c>
      <c r="E111" s="1688">
        <v>10860</v>
      </c>
      <c r="F111" s="1693"/>
      <c r="G111" s="1694"/>
      <c r="H111" s="1695">
        <v>752838.83899999992</v>
      </c>
      <c r="I111" s="1696" t="s">
        <v>1717</v>
      </c>
      <c r="J111" s="1656">
        <v>10499.5</v>
      </c>
      <c r="K111" s="1684"/>
      <c r="L111" s="1684"/>
    </row>
    <row r="112" spans="1:12" s="1536" customFormat="1">
      <c r="A112" s="1691" t="s">
        <v>1716</v>
      </c>
      <c r="B112" s="1692">
        <f t="shared" si="2"/>
        <v>15307</v>
      </c>
      <c r="C112" s="1688">
        <v>4026</v>
      </c>
      <c r="D112" s="1688">
        <v>6911</v>
      </c>
      <c r="E112" s="1688">
        <v>4370</v>
      </c>
      <c r="F112" s="1682"/>
      <c r="G112" s="1694"/>
      <c r="H112" s="1695">
        <v>752838.83899999992</v>
      </c>
      <c r="I112" s="1696" t="s">
        <v>1715</v>
      </c>
      <c r="J112" s="1656">
        <v>179513</v>
      </c>
      <c r="K112" s="1684"/>
      <c r="L112" s="1684"/>
    </row>
    <row r="113" spans="1:19">
      <c r="A113" s="1697" t="s">
        <v>1714</v>
      </c>
      <c r="B113" s="1698">
        <f t="shared" si="2"/>
        <v>86259.56</v>
      </c>
      <c r="C113" s="1699">
        <v>13107.900000000001</v>
      </c>
      <c r="D113" s="1699">
        <v>45757.049999999996</v>
      </c>
      <c r="E113" s="1699">
        <v>27394.61</v>
      </c>
      <c r="F113" s="1682"/>
      <c r="G113" s="1694"/>
      <c r="H113" s="1695">
        <v>752838.83899999992</v>
      </c>
      <c r="I113" s="1696" t="s">
        <v>1713</v>
      </c>
      <c r="J113" s="1692">
        <v>293022.14500000002</v>
      </c>
      <c r="K113" s="1684"/>
      <c r="L113" s="1684"/>
    </row>
    <row r="114" spans="1:19">
      <c r="A114" s="1648" t="s">
        <v>1700</v>
      </c>
      <c r="B114" s="1700"/>
      <c r="C114" s="1700"/>
      <c r="D114" s="1701"/>
      <c r="E114" s="1590"/>
      <c r="F114" s="1682"/>
      <c r="G114" s="1683"/>
      <c r="H114" s="1684"/>
      <c r="I114" s="1685"/>
      <c r="J114" s="1685"/>
      <c r="K114" s="1684"/>
      <c r="L114" s="1684"/>
    </row>
    <row r="115" spans="1:19" ht="15.75">
      <c r="A115" s="1702"/>
      <c r="B115" s="1703"/>
      <c r="C115" s="1704"/>
      <c r="D115" s="1705"/>
      <c r="F115" s="1682"/>
      <c r="G115" s="1684"/>
      <c r="H115" s="1684"/>
      <c r="I115" s="1684"/>
      <c r="J115" s="1684"/>
      <c r="K115" s="1684"/>
      <c r="L115" s="1684"/>
    </row>
    <row r="116" spans="1:19" s="1570" customFormat="1">
      <c r="A116" s="1706" t="s">
        <v>1721</v>
      </c>
      <c r="B116" s="1707"/>
      <c r="C116" s="1707"/>
      <c r="D116" s="1708"/>
      <c r="E116" s="1593"/>
      <c r="F116" s="1631"/>
      <c r="G116" s="1632"/>
      <c r="H116" s="1632"/>
      <c r="I116" s="1632"/>
      <c r="J116" s="1632"/>
      <c r="K116" s="1632"/>
      <c r="L116" s="1632"/>
      <c r="M116" s="1568"/>
      <c r="N116" s="1568"/>
      <c r="O116" s="1568"/>
      <c r="P116" s="1568"/>
      <c r="Q116" s="1569"/>
      <c r="R116" s="1568"/>
      <c r="S116" s="1568"/>
    </row>
    <row r="117" spans="1:19">
      <c r="A117" s="1709"/>
      <c r="B117" s="1707"/>
      <c r="C117" s="1707"/>
      <c r="D117" s="1708"/>
      <c r="F117" s="1682"/>
      <c r="G117" s="1684"/>
      <c r="H117" s="1684"/>
      <c r="I117" s="1684"/>
      <c r="J117" s="1710"/>
      <c r="K117" s="1684"/>
      <c r="L117" s="1684"/>
    </row>
    <row r="118" spans="1:19" ht="19.5">
      <c r="A118" s="1709"/>
      <c r="B118" s="1707"/>
      <c r="C118" s="1707"/>
      <c r="D118" s="1711"/>
      <c r="F118" s="1682"/>
      <c r="G118" s="1684"/>
      <c r="H118" s="1684"/>
      <c r="I118" s="1684"/>
      <c r="J118" s="1684"/>
      <c r="K118" s="1684"/>
      <c r="L118" s="1684"/>
    </row>
    <row r="119" spans="1:19">
      <c r="A119" s="1702"/>
      <c r="B119" s="1707"/>
      <c r="C119" s="1707"/>
      <c r="D119" s="1708"/>
      <c r="F119" s="1682"/>
      <c r="G119" s="1684"/>
      <c r="H119" s="1684"/>
      <c r="I119" s="1684"/>
      <c r="J119" s="1684"/>
      <c r="K119" s="1684"/>
      <c r="L119" s="1684"/>
    </row>
    <row r="120" spans="1:19">
      <c r="A120" s="1702"/>
      <c r="B120" s="1707"/>
      <c r="C120" s="1707"/>
      <c r="D120" s="1708"/>
      <c r="F120" s="1682"/>
      <c r="G120" s="1684"/>
      <c r="H120" s="1684"/>
      <c r="I120" s="1684"/>
      <c r="J120" s="1684"/>
      <c r="K120" s="1684"/>
      <c r="L120" s="1684"/>
    </row>
    <row r="121" spans="1:19">
      <c r="A121" s="1709"/>
      <c r="B121" s="1707"/>
      <c r="C121" s="1707"/>
      <c r="D121" s="1708"/>
    </row>
    <row r="122" spans="1:19">
      <c r="A122" s="1702"/>
      <c r="B122" s="1707"/>
      <c r="C122" s="1707"/>
      <c r="D122" s="1708"/>
    </row>
    <row r="123" spans="1:19">
      <c r="A123" s="1702"/>
      <c r="B123" s="1707"/>
      <c r="C123" s="1707"/>
      <c r="D123" s="1708"/>
    </row>
    <row r="124" spans="1:19">
      <c r="A124" s="1702"/>
      <c r="B124" s="1707"/>
      <c r="C124" s="1707"/>
      <c r="D124" s="1708"/>
    </row>
    <row r="125" spans="1:19">
      <c r="A125" s="1702"/>
      <c r="B125" s="1707"/>
      <c r="C125" s="1707"/>
      <c r="D125" s="1708"/>
    </row>
    <row r="126" spans="1:19">
      <c r="A126" s="1702"/>
      <c r="B126" s="1707"/>
      <c r="C126" s="1707"/>
      <c r="D126" s="1708"/>
    </row>
    <row r="127" spans="1:19">
      <c r="A127" s="1702"/>
      <c r="B127" s="1707"/>
      <c r="C127" s="1707"/>
      <c r="D127" s="1708"/>
    </row>
    <row r="128" spans="1:19">
      <c r="A128" s="1702"/>
      <c r="B128" s="1707"/>
      <c r="C128" s="1707"/>
      <c r="D128" s="1708"/>
    </row>
    <row r="129" spans="1:19">
      <c r="A129" s="1702"/>
      <c r="B129" s="1707"/>
      <c r="C129" s="1707"/>
      <c r="D129" s="1708"/>
    </row>
    <row r="130" spans="1:19">
      <c r="A130" s="1702"/>
      <c r="B130" s="1707"/>
      <c r="C130" s="1707"/>
      <c r="D130" s="1708"/>
    </row>
    <row r="131" spans="1:19">
      <c r="A131" s="1702"/>
      <c r="B131" s="1707"/>
      <c r="C131" s="1707"/>
      <c r="D131" s="1708"/>
    </row>
    <row r="132" spans="1:19">
      <c r="A132" s="1702"/>
      <c r="B132" s="1707"/>
      <c r="C132" s="1707"/>
      <c r="D132" s="1708"/>
    </row>
    <row r="133" spans="1:19">
      <c r="A133" s="1648" t="s">
        <v>231</v>
      </c>
      <c r="B133" s="1707"/>
      <c r="C133" s="1707"/>
      <c r="D133" s="1708"/>
    </row>
    <row r="134" spans="1:19">
      <c r="A134" s="1702"/>
      <c r="B134" s="1707"/>
      <c r="C134" s="1707"/>
      <c r="D134" s="1708"/>
    </row>
    <row r="135" spans="1:19">
      <c r="A135" s="1702"/>
      <c r="B135" s="1707"/>
      <c r="C135" s="1707"/>
      <c r="D135" s="1708"/>
    </row>
    <row r="136" spans="1:19" ht="14.25" customHeight="1">
      <c r="A136" s="1712" t="s">
        <v>1722</v>
      </c>
      <c r="B136" s="1713"/>
      <c r="C136" s="1713"/>
      <c r="D136" s="1714"/>
      <c r="E136" s="1713"/>
    </row>
    <row r="137" spans="1:19" s="1718" customFormat="1" ht="14.25" customHeight="1">
      <c r="A137" s="1606" t="s">
        <v>1698</v>
      </c>
      <c r="B137" s="1700"/>
      <c r="C137" s="1700"/>
      <c r="D137" s="1701"/>
      <c r="E137" s="1700"/>
      <c r="F137" s="1715"/>
      <c r="G137" s="1716"/>
      <c r="H137" s="1716"/>
      <c r="I137" s="1716"/>
      <c r="J137" s="1716"/>
      <c r="K137" s="1716"/>
      <c r="L137" s="1716"/>
      <c r="M137" s="1716"/>
      <c r="N137" s="1716"/>
      <c r="O137" s="1716"/>
      <c r="P137" s="1716"/>
      <c r="Q137" s="1717"/>
      <c r="R137" s="1716"/>
      <c r="S137" s="1716"/>
    </row>
    <row r="138" spans="1:19" ht="14.25" customHeight="1">
      <c r="A138" s="1681" t="s">
        <v>236</v>
      </c>
      <c r="B138" s="1681">
        <v>2005</v>
      </c>
      <c r="C138" s="1611">
        <v>2009</v>
      </c>
      <c r="D138" s="1611">
        <v>2010</v>
      </c>
      <c r="E138" s="1611">
        <v>2011</v>
      </c>
    </row>
    <row r="139" spans="1:19" ht="14.25" customHeight="1">
      <c r="A139" s="1719" t="s">
        <v>234</v>
      </c>
      <c r="B139" s="1720">
        <v>200541</v>
      </c>
      <c r="C139" s="1720">
        <f>C140+C141+C142</f>
        <v>232143</v>
      </c>
      <c r="D139" s="1721">
        <v>231919</v>
      </c>
      <c r="E139" s="1721">
        <f>SUM(E140:E142)</f>
        <v>179513</v>
      </c>
    </row>
    <row r="140" spans="1:19" ht="14.25" customHeight="1">
      <c r="A140" s="1552" t="s">
        <v>238</v>
      </c>
      <c r="B140" s="1722">
        <v>27310</v>
      </c>
      <c r="C140" s="1722">
        <v>29470</v>
      </c>
      <c r="D140" s="1723">
        <v>33708</v>
      </c>
      <c r="E140" s="1723">
        <v>29684</v>
      </c>
      <c r="G140" s="1724" t="s">
        <v>1205</v>
      </c>
      <c r="H140" s="1725">
        <v>29072</v>
      </c>
      <c r="I140" s="1726"/>
    </row>
    <row r="141" spans="1:19" ht="14.25" customHeight="1">
      <c r="A141" s="1552" t="s">
        <v>239</v>
      </c>
      <c r="B141" s="1722">
        <v>118682</v>
      </c>
      <c r="C141" s="1722">
        <v>139048</v>
      </c>
      <c r="D141" s="1727">
        <v>134734</v>
      </c>
      <c r="E141" s="1727">
        <v>120757</v>
      </c>
      <c r="G141" s="1724" t="s">
        <v>239</v>
      </c>
      <c r="H141" s="1728">
        <v>120757</v>
      </c>
      <c r="I141" s="1726"/>
    </row>
    <row r="142" spans="1:19" ht="14.25" customHeight="1">
      <c r="A142" s="1729" t="s">
        <v>1205</v>
      </c>
      <c r="B142" s="1730">
        <v>54549</v>
      </c>
      <c r="C142" s="1730">
        <v>63625</v>
      </c>
      <c r="D142" s="1731">
        <v>63477</v>
      </c>
      <c r="E142" s="1731">
        <v>29072</v>
      </c>
      <c r="G142" s="1724" t="s">
        <v>238</v>
      </c>
      <c r="H142" s="1725">
        <v>29684</v>
      </c>
      <c r="I142" s="1726"/>
    </row>
    <row r="143" spans="1:19" s="1718" customFormat="1" ht="14.25" customHeight="1">
      <c r="A143" s="1732" t="s">
        <v>1700</v>
      </c>
      <c r="B143" s="1629"/>
      <c r="C143" s="1701"/>
      <c r="D143" s="1700"/>
      <c r="E143" s="1733"/>
      <c r="F143" s="1715"/>
      <c r="G143" s="1716"/>
      <c r="H143" s="1716"/>
      <c r="I143" s="1716"/>
      <c r="J143" s="1716"/>
      <c r="K143" s="1716"/>
      <c r="L143" s="1716"/>
      <c r="M143" s="1716"/>
      <c r="N143" s="1716"/>
      <c r="O143" s="1716"/>
      <c r="P143" s="1716"/>
      <c r="Q143" s="1717"/>
      <c r="R143" s="1716"/>
      <c r="S143" s="1716"/>
    </row>
    <row r="144" spans="1:19" ht="14.25" customHeight="1">
      <c r="A144" s="1579"/>
      <c r="B144" s="1577"/>
      <c r="C144" s="1577"/>
      <c r="D144" s="1577"/>
      <c r="E144" s="1577"/>
      <c r="G144" s="1724"/>
      <c r="H144" s="1725"/>
    </row>
    <row r="145" spans="1:19" ht="14.25" customHeight="1">
      <c r="A145" s="1712" t="s">
        <v>1723</v>
      </c>
      <c r="B145" s="1713"/>
      <c r="C145" s="1714"/>
      <c r="D145" s="1713"/>
      <c r="E145" s="1579"/>
    </row>
    <row r="146" spans="1:19" s="1718" customFormat="1" ht="14.25" customHeight="1">
      <c r="A146" s="1734" t="s">
        <v>364</v>
      </c>
      <c r="B146" s="1700"/>
      <c r="C146" s="1701"/>
      <c r="D146" s="1700"/>
      <c r="E146" s="1733"/>
      <c r="F146" s="1715"/>
      <c r="G146" s="1716"/>
      <c r="H146" s="1716"/>
      <c r="I146" s="1716"/>
      <c r="J146" s="1716"/>
      <c r="K146" s="1716"/>
      <c r="L146" s="1716"/>
      <c r="M146" s="1716"/>
      <c r="N146" s="1716"/>
      <c r="O146" s="1716"/>
      <c r="P146" s="1716"/>
      <c r="Q146" s="1717"/>
      <c r="R146" s="1716"/>
      <c r="S146" s="1716"/>
    </row>
    <row r="147" spans="1:19" ht="14.25" customHeight="1">
      <c r="A147" s="1681" t="s">
        <v>236</v>
      </c>
      <c r="B147" s="1681">
        <v>2005</v>
      </c>
      <c r="C147" s="1611">
        <v>2009</v>
      </c>
      <c r="D147" s="1611">
        <v>2010</v>
      </c>
      <c r="E147" s="1611">
        <v>2011</v>
      </c>
    </row>
    <row r="148" spans="1:19" ht="14.25" customHeight="1">
      <c r="A148" s="1719" t="s">
        <v>234</v>
      </c>
      <c r="B148" s="1720">
        <v>1329889</v>
      </c>
      <c r="C148" s="1720">
        <f>C149+C150+C151</f>
        <v>1206638.2</v>
      </c>
      <c r="D148" s="1735">
        <v>1041325.1342857142</v>
      </c>
      <c r="E148" s="1735">
        <v>1503841</v>
      </c>
    </row>
    <row r="149" spans="1:19" ht="14.25" customHeight="1">
      <c r="A149" s="1552" t="s">
        <v>238</v>
      </c>
      <c r="B149" s="1722">
        <v>210578</v>
      </c>
      <c r="C149" s="1722">
        <v>165465.70000000001</v>
      </c>
      <c r="D149" s="1736">
        <v>153662.73142857142</v>
      </c>
      <c r="E149" s="1736">
        <v>220486</v>
      </c>
    </row>
    <row r="150" spans="1:19" ht="14.25" customHeight="1">
      <c r="A150" s="1552" t="s">
        <v>239</v>
      </c>
      <c r="B150" s="1722">
        <v>758609</v>
      </c>
      <c r="C150" s="1722">
        <v>683936.2</v>
      </c>
      <c r="D150" s="1736">
        <v>667801.0085714286</v>
      </c>
      <c r="E150" s="1736">
        <v>965049</v>
      </c>
    </row>
    <row r="151" spans="1:19" ht="14.25" customHeight="1">
      <c r="A151" s="1729" t="s">
        <v>1205</v>
      </c>
      <c r="B151" s="1730">
        <v>360702</v>
      </c>
      <c r="C151" s="1730">
        <v>357236.3</v>
      </c>
      <c r="D151" s="1737">
        <v>219861.39428571431</v>
      </c>
      <c r="E151" s="1737">
        <v>318306</v>
      </c>
    </row>
    <row r="152" spans="1:19" s="1718" customFormat="1" ht="14.25" customHeight="1">
      <c r="A152" s="1732" t="s">
        <v>1700</v>
      </c>
      <c r="B152" s="1629"/>
      <c r="C152" s="1629"/>
      <c r="D152" s="1733"/>
      <c r="E152" s="1733"/>
      <c r="F152" s="1715"/>
      <c r="G152" s="1716"/>
      <c r="H152" s="1716"/>
      <c r="I152" s="1716"/>
      <c r="J152" s="1716"/>
      <c r="K152" s="1716"/>
      <c r="L152" s="1716"/>
      <c r="M152" s="1716"/>
      <c r="N152" s="1716"/>
      <c r="O152" s="1716"/>
      <c r="P152" s="1716"/>
      <c r="Q152" s="1717"/>
      <c r="R152" s="1716"/>
      <c r="S152" s="1716"/>
    </row>
    <row r="153" spans="1:19" ht="14.25" customHeight="1">
      <c r="A153" s="1648"/>
      <c r="B153" s="1700"/>
      <c r="C153" s="1700"/>
      <c r="D153" s="1579"/>
      <c r="E153" s="1579"/>
    </row>
    <row r="154" spans="1:19" ht="14.25" customHeight="1">
      <c r="A154" s="1712" t="s">
        <v>1724</v>
      </c>
      <c r="B154" s="1713"/>
      <c r="C154" s="1713"/>
      <c r="D154" s="1579"/>
      <c r="E154" s="1579"/>
    </row>
    <row r="155" spans="1:19" s="1718" customFormat="1" ht="14.25" customHeight="1">
      <c r="A155" s="1734" t="s">
        <v>363</v>
      </c>
      <c r="B155" s="1700"/>
      <c r="C155" s="1700"/>
      <c r="D155" s="1733"/>
      <c r="E155" s="1733"/>
      <c r="F155" s="1715"/>
      <c r="G155" s="1716"/>
      <c r="H155" s="1716"/>
      <c r="I155" s="1716"/>
      <c r="J155" s="1716"/>
      <c r="K155" s="1716"/>
      <c r="L155" s="1716"/>
      <c r="M155" s="1716"/>
      <c r="N155" s="1716"/>
      <c r="O155" s="1716"/>
      <c r="P155" s="1716"/>
      <c r="Q155" s="1717"/>
      <c r="R155" s="1716"/>
      <c r="S155" s="1716"/>
    </row>
    <row r="156" spans="1:19" ht="14.25" customHeight="1">
      <c r="A156" s="1681" t="s">
        <v>236</v>
      </c>
      <c r="B156" s="1681">
        <v>2005</v>
      </c>
      <c r="C156" s="1611">
        <v>2009</v>
      </c>
      <c r="D156" s="1611">
        <v>2010</v>
      </c>
      <c r="E156" s="1611">
        <v>2011</v>
      </c>
    </row>
    <row r="157" spans="1:19" ht="14.25" customHeight="1">
      <c r="A157" s="1719" t="s">
        <v>234</v>
      </c>
      <c r="B157" s="1720">
        <v>2123580</v>
      </c>
      <c r="C157" s="1720">
        <f>C158+C159+C160</f>
        <v>1990953.1</v>
      </c>
      <c r="D157" s="1735">
        <v>1699722.7550564059</v>
      </c>
      <c r="E157" s="1735">
        <v>2183570</v>
      </c>
    </row>
    <row r="158" spans="1:19" ht="14.25" customHeight="1">
      <c r="A158" s="1552" t="s">
        <v>238</v>
      </c>
      <c r="B158" s="1722">
        <v>338036</v>
      </c>
      <c r="C158" s="1722">
        <v>273018.90000000002</v>
      </c>
      <c r="D158" s="1722">
        <v>250818.91583498594</v>
      </c>
      <c r="E158" s="1722">
        <v>324340</v>
      </c>
    </row>
    <row r="159" spans="1:19" ht="14.25" customHeight="1">
      <c r="A159" s="1552" t="s">
        <v>239</v>
      </c>
      <c r="B159" s="1722">
        <v>1204466</v>
      </c>
      <c r="C159" s="1722">
        <v>1128494.8</v>
      </c>
      <c r="D159" s="1722">
        <v>1090030.8969273737</v>
      </c>
      <c r="E159" s="1722">
        <v>1414382</v>
      </c>
    </row>
    <row r="160" spans="1:19" ht="14.25" customHeight="1">
      <c r="A160" s="1729" t="s">
        <v>1205</v>
      </c>
      <c r="B160" s="1730">
        <v>581078</v>
      </c>
      <c r="C160" s="1730">
        <v>589439.4</v>
      </c>
      <c r="D160" s="1730">
        <v>358872.94229404622</v>
      </c>
      <c r="E160" s="1730">
        <v>444848</v>
      </c>
    </row>
    <row r="161" spans="1:19" s="1718" customFormat="1" ht="14.25" customHeight="1">
      <c r="A161" s="1732" t="s">
        <v>1700</v>
      </c>
      <c r="B161" s="1629"/>
      <c r="C161" s="1700"/>
      <c r="D161" s="1701"/>
      <c r="E161" s="1738"/>
      <c r="F161" s="1715"/>
      <c r="G161" s="1716"/>
      <c r="H161" s="1716"/>
      <c r="I161" s="1716"/>
      <c r="J161" s="1716"/>
      <c r="K161" s="1716"/>
      <c r="L161" s="1716"/>
      <c r="M161" s="1716"/>
      <c r="N161" s="1716"/>
      <c r="O161" s="1716"/>
      <c r="P161" s="1716"/>
      <c r="Q161" s="1717"/>
      <c r="R161" s="1716"/>
      <c r="S161" s="1716"/>
    </row>
    <row r="162" spans="1:19" ht="14.25" customHeight="1">
      <c r="A162" s="1739"/>
      <c r="B162" s="1707"/>
      <c r="C162" s="1707"/>
      <c r="D162" s="1708"/>
      <c r="E162" s="1707"/>
    </row>
    <row r="163" spans="1:19" ht="14.25" customHeight="1">
      <c r="A163" s="1706" t="s">
        <v>1725</v>
      </c>
      <c r="B163" s="1707"/>
      <c r="C163" s="1707"/>
      <c r="D163" s="1708"/>
      <c r="E163" s="1707"/>
    </row>
    <row r="164" spans="1:19" ht="14.25" customHeight="1">
      <c r="A164" s="1709"/>
      <c r="B164" s="1707"/>
      <c r="C164" s="1707"/>
      <c r="D164" s="1708"/>
      <c r="E164" s="1707"/>
    </row>
    <row r="165" spans="1:19" ht="14.25" customHeight="1">
      <c r="A165" s="1739"/>
      <c r="B165" s="1707"/>
      <c r="C165" s="1707"/>
      <c r="D165" s="1708"/>
      <c r="E165" s="1707"/>
    </row>
    <row r="166" spans="1:19" ht="14.25" customHeight="1">
      <c r="A166" s="1739"/>
      <c r="B166" s="1707"/>
      <c r="C166" s="1707"/>
      <c r="D166" s="1708"/>
      <c r="E166" s="1707"/>
    </row>
    <row r="167" spans="1:19" ht="14.25" customHeight="1">
      <c r="A167" s="1739"/>
      <c r="B167" s="1707"/>
      <c r="C167" s="1707"/>
      <c r="D167" s="1708"/>
      <c r="E167" s="1707"/>
    </row>
    <row r="168" spans="1:19" ht="14.25" customHeight="1">
      <c r="A168" s="1739"/>
      <c r="B168" s="1707"/>
      <c r="C168" s="1707"/>
      <c r="D168" s="1708"/>
      <c r="E168" s="1707"/>
    </row>
    <row r="169" spans="1:19" ht="14.25" customHeight="1">
      <c r="A169" s="1739"/>
      <c r="B169" s="1707"/>
      <c r="C169" s="1707"/>
      <c r="D169" s="1708"/>
      <c r="E169" s="1707"/>
    </row>
    <row r="170" spans="1:19" ht="14.25" customHeight="1">
      <c r="A170" s="1739"/>
      <c r="B170" s="1707"/>
      <c r="C170" s="1707"/>
      <c r="D170" s="1708"/>
      <c r="E170" s="1707"/>
    </row>
    <row r="171" spans="1:19" ht="14.25" customHeight="1">
      <c r="A171" s="1739"/>
      <c r="B171" s="1707"/>
      <c r="C171" s="1707"/>
      <c r="D171" s="1708"/>
      <c r="E171" s="1707"/>
    </row>
    <row r="172" spans="1:19" ht="14.25" customHeight="1">
      <c r="A172" s="1739"/>
      <c r="B172" s="1707"/>
      <c r="C172" s="1707"/>
      <c r="D172" s="1708"/>
      <c r="E172" s="1707"/>
    </row>
    <row r="173" spans="1:19" ht="14.25" customHeight="1">
      <c r="A173" s="1739"/>
      <c r="B173" s="1707"/>
      <c r="C173" s="1707"/>
      <c r="D173" s="1708"/>
      <c r="E173" s="1707"/>
    </row>
    <row r="174" spans="1:19" ht="14.25" customHeight="1">
      <c r="A174" s="1739"/>
      <c r="B174" s="1707"/>
      <c r="C174" s="1707"/>
      <c r="D174" s="1708"/>
      <c r="E174" s="1707"/>
    </row>
    <row r="175" spans="1:19" ht="14.25" customHeight="1">
      <c r="A175" s="1739"/>
      <c r="B175" s="1707"/>
      <c r="C175" s="1707"/>
      <c r="D175" s="1708"/>
      <c r="E175" s="1707"/>
    </row>
    <row r="176" spans="1:19" ht="14.25" customHeight="1">
      <c r="A176" s="1739"/>
      <c r="B176" s="1707"/>
      <c r="C176" s="1707"/>
      <c r="D176" s="1708"/>
      <c r="E176" s="1707"/>
    </row>
    <row r="177" spans="1:19" ht="14.25" customHeight="1">
      <c r="A177" s="1739"/>
      <c r="B177" s="1707"/>
      <c r="C177" s="1707"/>
      <c r="D177" s="1708"/>
      <c r="E177" s="1707"/>
    </row>
    <row r="178" spans="1:19" ht="14.25" customHeight="1">
      <c r="A178" s="1739"/>
      <c r="B178" s="1707"/>
      <c r="C178" s="1707"/>
      <c r="D178" s="1708"/>
      <c r="E178" s="1707"/>
    </row>
    <row r="179" spans="1:19" ht="14.25" customHeight="1">
      <c r="A179" s="1648" t="s">
        <v>231</v>
      </c>
      <c r="B179" s="1707"/>
      <c r="C179" s="1707"/>
      <c r="D179" s="1708"/>
      <c r="E179" s="1707"/>
    </row>
    <row r="180" spans="1:19" ht="14.25" customHeight="1">
      <c r="A180" s="1739"/>
      <c r="B180" s="1707"/>
      <c r="C180" s="1707"/>
      <c r="D180" s="1708"/>
      <c r="E180" s="1707"/>
    </row>
    <row r="181" spans="1:19" ht="14.25" customHeight="1">
      <c r="A181" s="1739"/>
      <c r="B181" s="1707"/>
      <c r="C181" s="1707"/>
      <c r="D181" s="1708"/>
      <c r="E181" s="1707"/>
    </row>
    <row r="182" spans="1:19" s="1745" customFormat="1" ht="14.25" customHeight="1">
      <c r="A182" s="1740" t="s">
        <v>1726</v>
      </c>
      <c r="B182" s="1598"/>
      <c r="C182" s="1598"/>
      <c r="D182" s="1741"/>
      <c r="E182" s="1590"/>
      <c r="F182" s="1742"/>
      <c r="G182" s="1743"/>
      <c r="H182" s="1743"/>
      <c r="I182" s="1743"/>
      <c r="J182" s="1743"/>
      <c r="K182" s="1743"/>
      <c r="L182" s="1743"/>
      <c r="M182" s="1743"/>
      <c r="N182" s="1743"/>
      <c r="O182" s="1743"/>
      <c r="P182" s="1743"/>
      <c r="Q182" s="1744"/>
      <c r="R182" s="1743"/>
      <c r="S182" s="1743"/>
    </row>
    <row r="183" spans="1:19" ht="27.75" customHeight="1">
      <c r="A183" s="1746" t="s">
        <v>1119</v>
      </c>
      <c r="B183" s="1747" t="s">
        <v>1727</v>
      </c>
      <c r="C183" s="1748" t="s">
        <v>1728</v>
      </c>
      <c r="D183" s="1749" t="s">
        <v>1729</v>
      </c>
    </row>
    <row r="184" spans="1:19" ht="14.25" customHeight="1">
      <c r="A184" s="1750" t="s">
        <v>1730</v>
      </c>
      <c r="B184" s="1751">
        <v>30511</v>
      </c>
      <c r="C184" s="1752">
        <v>7396</v>
      </c>
      <c r="D184" s="1751">
        <f>B184/C184</f>
        <v>4.1253380205516494</v>
      </c>
    </row>
    <row r="185" spans="1:19" ht="14.25" customHeight="1">
      <c r="A185" s="1753" t="s">
        <v>1731</v>
      </c>
      <c r="B185" s="1754">
        <f>58.3+69.2</f>
        <v>127.5</v>
      </c>
      <c r="C185" s="1722">
        <v>180</v>
      </c>
      <c r="D185" s="1754">
        <f t="shared" ref="D185:D200" si="3">B185/C185</f>
        <v>0.70833333333333337</v>
      </c>
    </row>
    <row r="186" spans="1:19" ht="14.25" customHeight="1">
      <c r="A186" s="1755" t="s">
        <v>1732</v>
      </c>
      <c r="B186" s="1754">
        <v>52.2</v>
      </c>
      <c r="C186" s="1722">
        <v>1072</v>
      </c>
      <c r="D186" s="1754">
        <f t="shared" si="3"/>
        <v>4.8694029850746272E-2</v>
      </c>
    </row>
    <row r="187" spans="1:19" ht="14.25" customHeight="1">
      <c r="A187" s="1755" t="s">
        <v>1733</v>
      </c>
      <c r="B187" s="1754">
        <v>118.6</v>
      </c>
      <c r="C187" s="1722">
        <v>701</v>
      </c>
      <c r="D187" s="1754">
        <f t="shared" si="3"/>
        <v>0.16918687589158343</v>
      </c>
    </row>
    <row r="188" spans="1:19" ht="14.25" customHeight="1">
      <c r="A188" s="1755" t="s">
        <v>1734</v>
      </c>
      <c r="B188" s="1754">
        <v>22.5</v>
      </c>
      <c r="C188" s="1722">
        <v>29</v>
      </c>
      <c r="D188" s="1754">
        <f t="shared" si="3"/>
        <v>0.77586206896551724</v>
      </c>
    </row>
    <row r="189" spans="1:19" ht="14.25" customHeight="1">
      <c r="A189" s="1755" t="s">
        <v>1735</v>
      </c>
      <c r="B189" s="1754">
        <v>8.8000000000000007</v>
      </c>
      <c r="C189" s="1722">
        <v>70</v>
      </c>
      <c r="D189" s="1754">
        <f t="shared" si="3"/>
        <v>0.12571428571428572</v>
      </c>
    </row>
    <row r="190" spans="1:19" ht="14.25" customHeight="1">
      <c r="A190" s="1755" t="s">
        <v>1736</v>
      </c>
      <c r="B190" s="1754">
        <v>2451.3000000000002</v>
      </c>
      <c r="C190" s="1722">
        <v>2447</v>
      </c>
      <c r="D190" s="1754">
        <f t="shared" si="3"/>
        <v>1.0017572537801389</v>
      </c>
    </row>
    <row r="191" spans="1:19" ht="14.25" customHeight="1">
      <c r="A191" s="1755" t="s">
        <v>1737</v>
      </c>
      <c r="B191" s="1754">
        <v>391.5</v>
      </c>
      <c r="C191" s="1722">
        <v>196</v>
      </c>
      <c r="D191" s="1754">
        <f t="shared" si="3"/>
        <v>1.9974489795918366</v>
      </c>
    </row>
    <row r="192" spans="1:19" ht="14.25" customHeight="1">
      <c r="A192" s="1755" t="s">
        <v>1738</v>
      </c>
      <c r="B192" s="1754">
        <v>92.3</v>
      </c>
      <c r="C192" s="1722">
        <v>93</v>
      </c>
      <c r="D192" s="1754">
        <f t="shared" si="3"/>
        <v>0.99247311827956985</v>
      </c>
    </row>
    <row r="193" spans="1:19" ht="14.25" customHeight="1">
      <c r="A193" s="1755" t="s">
        <v>1739</v>
      </c>
      <c r="B193" s="1754">
        <v>4.7</v>
      </c>
      <c r="C193" s="1722">
        <v>8</v>
      </c>
      <c r="D193" s="1754">
        <f t="shared" si="3"/>
        <v>0.58750000000000002</v>
      </c>
    </row>
    <row r="194" spans="1:19" ht="14.25" customHeight="1">
      <c r="A194" s="1755" t="s">
        <v>1740</v>
      </c>
      <c r="B194" s="1754">
        <v>1599.1</v>
      </c>
      <c r="C194" s="1722">
        <v>768</v>
      </c>
      <c r="D194" s="1754">
        <f t="shared" si="3"/>
        <v>2.0821614583333332</v>
      </c>
    </row>
    <row r="195" spans="1:19" ht="14.25" customHeight="1">
      <c r="A195" s="1755" t="s">
        <v>1741</v>
      </c>
      <c r="B195" s="1754">
        <v>18.2</v>
      </c>
      <c r="C195" s="1722">
        <v>30</v>
      </c>
      <c r="D195" s="1754">
        <f t="shared" si="3"/>
        <v>0.60666666666666669</v>
      </c>
    </row>
    <row r="196" spans="1:19" ht="14.25" customHeight="1">
      <c r="A196" s="1755" t="s">
        <v>1742</v>
      </c>
      <c r="B196" s="1754">
        <v>33.9</v>
      </c>
      <c r="C196" s="1722">
        <v>71</v>
      </c>
      <c r="D196" s="1754">
        <f t="shared" si="3"/>
        <v>0.47746478873239434</v>
      </c>
    </row>
    <row r="197" spans="1:19" ht="14.25" customHeight="1">
      <c r="A197" s="1755" t="s">
        <v>1743</v>
      </c>
      <c r="B197" s="1754">
        <v>163.6</v>
      </c>
      <c r="C197" s="1722">
        <v>158</v>
      </c>
      <c r="D197" s="1754">
        <f t="shared" si="3"/>
        <v>1.0354430379746835</v>
      </c>
    </row>
    <row r="198" spans="1:19" ht="14.25" customHeight="1">
      <c r="A198" s="1755" t="s">
        <v>1744</v>
      </c>
      <c r="B198" s="1754">
        <v>2.1</v>
      </c>
      <c r="C198" s="1722">
        <v>3</v>
      </c>
      <c r="D198" s="1754">
        <f t="shared" si="3"/>
        <v>0.70000000000000007</v>
      </c>
    </row>
    <row r="199" spans="1:19" ht="14.25" customHeight="1">
      <c r="A199" s="1755" t="s">
        <v>1745</v>
      </c>
      <c r="B199" s="1754">
        <v>42.9</v>
      </c>
      <c r="C199" s="1722">
        <v>51</v>
      </c>
      <c r="D199" s="1754">
        <f t="shared" si="3"/>
        <v>0.8411764705882353</v>
      </c>
    </row>
    <row r="200" spans="1:19" ht="14.25" customHeight="1">
      <c r="A200" s="1756" t="s">
        <v>1746</v>
      </c>
      <c r="B200" s="1754">
        <v>360</v>
      </c>
      <c r="C200" s="1722">
        <v>468</v>
      </c>
      <c r="D200" s="1754">
        <f t="shared" si="3"/>
        <v>0.76923076923076927</v>
      </c>
    </row>
    <row r="201" spans="1:19" ht="14.25" customHeight="1">
      <c r="A201" s="1756" t="s">
        <v>1747</v>
      </c>
      <c r="B201" s="1757">
        <v>29.4</v>
      </c>
      <c r="C201" s="1730">
        <v>134</v>
      </c>
      <c r="D201" s="1758"/>
    </row>
    <row r="202" spans="1:19" ht="14.25" customHeight="1">
      <c r="A202" s="1628" t="s">
        <v>1700</v>
      </c>
      <c r="B202" s="1759"/>
      <c r="C202" s="1759"/>
      <c r="D202" s="1741"/>
    </row>
    <row r="203" spans="1:19" ht="14.25" customHeight="1">
      <c r="B203" s="1760"/>
      <c r="C203" s="1760"/>
    </row>
    <row r="204" spans="1:19" s="1745" customFormat="1" ht="14.25" customHeight="1">
      <c r="A204" s="1603" t="s">
        <v>1748</v>
      </c>
      <c r="B204" s="1761"/>
      <c r="C204" s="1761"/>
      <c r="D204" s="1605"/>
      <c r="E204" s="1604"/>
      <c r="F204" s="1742"/>
      <c r="G204" s="1743"/>
      <c r="H204" s="1743"/>
      <c r="I204" s="1743"/>
      <c r="J204" s="1743"/>
      <c r="K204" s="1743"/>
      <c r="L204" s="1743"/>
      <c r="M204" s="1743"/>
      <c r="N204" s="1743"/>
      <c r="O204" s="1743"/>
      <c r="P204" s="1743"/>
      <c r="Q204" s="1744"/>
      <c r="R204" s="1743"/>
      <c r="S204" s="1743"/>
    </row>
    <row r="205" spans="1:19" ht="14.25" customHeight="1">
      <c r="A205" s="1606" t="s">
        <v>1698</v>
      </c>
      <c r="B205" s="1607"/>
      <c r="C205" s="1607"/>
      <c r="D205" s="1608"/>
      <c r="E205" s="1607"/>
    </row>
    <row r="206" spans="1:19" ht="14.25" customHeight="1">
      <c r="A206" s="1609" t="s">
        <v>236</v>
      </c>
      <c r="B206" s="1762">
        <v>2005</v>
      </c>
      <c r="C206" s="1610">
        <v>2009</v>
      </c>
      <c r="D206" s="1610">
        <v>2010</v>
      </c>
      <c r="E206" s="1611">
        <v>2011</v>
      </c>
      <c r="G206" s="1763"/>
      <c r="H206" s="1764">
        <v>2005</v>
      </c>
      <c r="I206" s="1764">
        <v>2006</v>
      </c>
      <c r="J206" s="1764">
        <v>2007</v>
      </c>
      <c r="K206" s="1764">
        <v>2008</v>
      </c>
      <c r="L206" s="1764">
        <v>2009</v>
      </c>
      <c r="M206" s="1765">
        <v>2010</v>
      </c>
      <c r="N206" s="1765">
        <v>2011</v>
      </c>
    </row>
    <row r="207" spans="1:19" ht="14.25" customHeight="1">
      <c r="A207" s="1613" t="s">
        <v>234</v>
      </c>
      <c r="B207" s="1620"/>
      <c r="C207" s="1614"/>
      <c r="D207" s="1766"/>
      <c r="E207" s="1766"/>
      <c r="G207" s="1767" t="s">
        <v>1205</v>
      </c>
      <c r="H207" s="1768">
        <v>758</v>
      </c>
      <c r="I207" s="1769">
        <v>723</v>
      </c>
      <c r="J207" s="1769">
        <v>2683</v>
      </c>
      <c r="K207" s="1768">
        <v>948</v>
      </c>
      <c r="L207" s="1768">
        <v>1024.5</v>
      </c>
      <c r="M207" s="1768">
        <v>1632</v>
      </c>
      <c r="N207" s="1768">
        <v>1096</v>
      </c>
    </row>
    <row r="208" spans="1:19" ht="14.25" customHeight="1">
      <c r="A208" s="1770" t="s">
        <v>701</v>
      </c>
      <c r="B208" s="1771">
        <v>4514</v>
      </c>
      <c r="C208" s="1618">
        <v>7683</v>
      </c>
      <c r="D208" s="1618">
        <v>8363</v>
      </c>
      <c r="E208" s="1618">
        <v>10003</v>
      </c>
      <c r="G208" s="1772" t="s">
        <v>239</v>
      </c>
      <c r="H208" s="1769">
        <v>693</v>
      </c>
      <c r="I208" s="1769">
        <v>824</v>
      </c>
      <c r="J208" s="1769">
        <v>1246</v>
      </c>
      <c r="K208" s="1768">
        <v>1328</v>
      </c>
      <c r="L208" s="1768">
        <v>1442.5</v>
      </c>
      <c r="M208" s="1768">
        <v>1080</v>
      </c>
      <c r="N208" s="1768">
        <v>1954</v>
      </c>
    </row>
    <row r="209" spans="1:14" s="1536" customFormat="1">
      <c r="A209" s="1770" t="s">
        <v>1699</v>
      </c>
      <c r="B209" s="1771">
        <v>1473</v>
      </c>
      <c r="C209" s="1773">
        <v>2554</v>
      </c>
      <c r="D209" s="1618">
        <v>2825</v>
      </c>
      <c r="E209" s="1618">
        <v>3375</v>
      </c>
      <c r="F209" s="1533"/>
      <c r="G209" s="1772" t="s">
        <v>238</v>
      </c>
      <c r="H209" s="1769">
        <v>22</v>
      </c>
      <c r="I209" s="1769">
        <v>22</v>
      </c>
      <c r="J209" s="1769">
        <v>46</v>
      </c>
      <c r="K209" s="1768">
        <v>46</v>
      </c>
      <c r="L209" s="1768">
        <v>87</v>
      </c>
      <c r="M209" s="1768">
        <v>113</v>
      </c>
      <c r="N209" s="1768">
        <v>325</v>
      </c>
    </row>
    <row r="210" spans="1:14" s="1536" customFormat="1">
      <c r="A210" s="1620" t="s">
        <v>238</v>
      </c>
      <c r="B210" s="1774"/>
      <c r="C210" s="1623"/>
      <c r="D210" s="1775"/>
      <c r="E210" s="1775"/>
      <c r="F210" s="1533"/>
      <c r="G210" s="1776"/>
      <c r="H210" s="1777"/>
      <c r="I210" s="1777"/>
      <c r="J210" s="1777"/>
      <c r="K210" s="1778"/>
      <c r="L210" s="1768"/>
      <c r="M210" s="1768"/>
      <c r="N210" s="1768"/>
    </row>
    <row r="211" spans="1:14" s="1536" customFormat="1">
      <c r="A211" s="1770" t="s">
        <v>701</v>
      </c>
      <c r="B211" s="1779">
        <v>54</v>
      </c>
      <c r="C211" s="1623">
        <v>191</v>
      </c>
      <c r="D211" s="1623">
        <v>243</v>
      </c>
      <c r="E211" s="1623">
        <v>720</v>
      </c>
      <c r="F211" s="1533"/>
      <c r="G211" s="1772"/>
      <c r="H211" s="1769"/>
      <c r="I211" s="1769"/>
      <c r="J211" s="1769"/>
      <c r="K211" s="1768"/>
      <c r="L211" s="1768"/>
      <c r="M211" s="1768"/>
      <c r="N211" s="1768"/>
    </row>
    <row r="212" spans="1:14" s="1536" customFormat="1">
      <c r="A212" s="1770" t="s">
        <v>1699</v>
      </c>
      <c r="B212" s="1779">
        <v>22</v>
      </c>
      <c r="C212" s="1623">
        <v>87</v>
      </c>
      <c r="D212" s="1623">
        <v>113</v>
      </c>
      <c r="E212" s="1623">
        <v>325</v>
      </c>
      <c r="F212" s="1533"/>
      <c r="G212" s="1767"/>
      <c r="H212" s="1768"/>
      <c r="I212" s="1769"/>
      <c r="J212" s="1769"/>
      <c r="K212" s="1768"/>
      <c r="L212" s="1768"/>
      <c r="M212" s="1768"/>
      <c r="N212" s="1768"/>
    </row>
    <row r="213" spans="1:14" s="1536" customFormat="1">
      <c r="A213" s="1620" t="s">
        <v>239</v>
      </c>
      <c r="B213" s="1774"/>
      <c r="C213" s="1623"/>
      <c r="D213" s="1623"/>
      <c r="E213" s="1623"/>
      <c r="F213" s="1533"/>
      <c r="G213" s="1772"/>
      <c r="H213" s="1769"/>
      <c r="I213" s="1769"/>
      <c r="J213" s="1769"/>
      <c r="K213" s="1768"/>
      <c r="L213" s="1768"/>
      <c r="M213" s="1768"/>
      <c r="N213" s="1768"/>
    </row>
    <row r="214" spans="1:14" s="1536" customFormat="1">
      <c r="A214" s="1770" t="s">
        <v>701</v>
      </c>
      <c r="B214" s="1779">
        <v>2141</v>
      </c>
      <c r="C214" s="1623">
        <v>4313</v>
      </c>
      <c r="D214" s="1623">
        <v>3268</v>
      </c>
      <c r="E214" s="1623">
        <v>5832</v>
      </c>
      <c r="F214" s="1533"/>
      <c r="G214" s="1772"/>
      <c r="H214" s="1769"/>
      <c r="I214" s="1769"/>
      <c r="J214" s="1769"/>
      <c r="K214" s="1768"/>
      <c r="L214" s="1768"/>
      <c r="M214" s="1768"/>
      <c r="N214" s="1768"/>
    </row>
    <row r="215" spans="1:14" s="1536" customFormat="1">
      <c r="A215" s="1770" t="s">
        <v>1699</v>
      </c>
      <c r="B215" s="1779">
        <v>693</v>
      </c>
      <c r="C215" s="1623">
        <v>1442.5</v>
      </c>
      <c r="D215" s="1623">
        <v>1080</v>
      </c>
      <c r="E215" s="1623">
        <v>1954</v>
      </c>
      <c r="F215" s="1533"/>
      <c r="G215" s="1772"/>
      <c r="H215" s="1769"/>
      <c r="I215" s="1769"/>
      <c r="J215" s="1769"/>
      <c r="K215" s="1768"/>
      <c r="L215" s="1768"/>
      <c r="M215" s="1768"/>
      <c r="N215" s="1768"/>
    </row>
    <row r="216" spans="1:14" s="1536" customFormat="1">
      <c r="A216" s="1625" t="s">
        <v>1205</v>
      </c>
      <c r="B216" s="1780"/>
      <c r="C216" s="1623"/>
      <c r="D216" s="1623"/>
      <c r="E216" s="1623"/>
      <c r="F216" s="1533"/>
      <c r="G216" s="1767"/>
      <c r="H216" s="1781"/>
      <c r="I216" s="1781"/>
      <c r="J216" s="1781"/>
      <c r="K216" s="1778"/>
      <c r="L216" s="1768"/>
      <c r="M216" s="1782"/>
      <c r="N216" s="1782"/>
    </row>
    <row r="217" spans="1:14" s="1536" customFormat="1">
      <c r="A217" s="1770" t="s">
        <v>701</v>
      </c>
      <c r="B217" s="1779">
        <v>2319</v>
      </c>
      <c r="C217" s="1623">
        <v>3179</v>
      </c>
      <c r="D217" s="1623">
        <v>4852</v>
      </c>
      <c r="E217" s="1623">
        <v>3451</v>
      </c>
      <c r="F217" s="1533"/>
      <c r="G217" s="1772"/>
      <c r="H217" s="1769"/>
      <c r="I217" s="1769"/>
      <c r="J217" s="1769"/>
      <c r="K217" s="1768"/>
      <c r="L217" s="1768"/>
      <c r="M217" s="1768"/>
      <c r="N217" s="1768"/>
    </row>
    <row r="218" spans="1:14" s="1536" customFormat="1">
      <c r="A218" s="1770" t="s">
        <v>1699</v>
      </c>
      <c r="B218" s="1779">
        <v>758</v>
      </c>
      <c r="C218" s="1626">
        <v>1024.5</v>
      </c>
      <c r="D218" s="1626">
        <v>1632</v>
      </c>
      <c r="E218" s="1626">
        <v>1096</v>
      </c>
      <c r="F218" s="1533"/>
      <c r="G218" s="1772"/>
      <c r="H218" s="1769"/>
      <c r="I218" s="1769"/>
      <c r="J218" s="1769"/>
      <c r="K218" s="1768"/>
      <c r="L218" s="1768"/>
      <c r="M218" s="1768"/>
      <c r="N218" s="1768"/>
    </row>
    <row r="219" spans="1:14" s="1536" customFormat="1">
      <c r="A219" s="1628" t="s">
        <v>1700</v>
      </c>
      <c r="B219" s="1629"/>
      <c r="C219" s="1629"/>
      <c r="D219" s="1630"/>
      <c r="E219" s="1629"/>
      <c r="F219" s="1533"/>
      <c r="G219" s="1534"/>
      <c r="H219" s="1534"/>
      <c r="I219" s="1534"/>
      <c r="J219" s="1534"/>
      <c r="K219" s="1534"/>
      <c r="L219" s="1534"/>
      <c r="M219" s="1534"/>
      <c r="N219" s="1534"/>
    </row>
    <row r="220" spans="1:14" s="1536" customFormat="1">
      <c r="A220" s="1594"/>
      <c r="B220" s="1593"/>
      <c r="C220" s="1593"/>
      <c r="D220" s="1602"/>
      <c r="E220" s="1593"/>
      <c r="F220" s="1533"/>
      <c r="G220" s="1534"/>
      <c r="H220" s="1534"/>
      <c r="I220" s="1534"/>
      <c r="J220" s="1534"/>
      <c r="K220" s="1534"/>
      <c r="L220" s="1534"/>
      <c r="M220" s="1534"/>
      <c r="N220" s="1534"/>
    </row>
    <row r="221" spans="1:14" s="1536" customFormat="1">
      <c r="A221" s="1783" t="s">
        <v>1749</v>
      </c>
      <c r="B221" s="1674"/>
      <c r="C221" s="1593"/>
      <c r="D221" s="1602"/>
      <c r="E221" s="1593"/>
      <c r="F221" s="1533"/>
      <c r="G221" s="1767"/>
      <c r="H221" s="1781"/>
      <c r="I221" s="1781"/>
      <c r="J221" s="1781"/>
      <c r="K221" s="1778"/>
      <c r="L221" s="1768"/>
      <c r="M221" s="1782"/>
      <c r="N221" s="1782"/>
    </row>
    <row r="222" spans="1:14" s="1536" customFormat="1">
      <c r="A222" s="1709"/>
      <c r="B222" s="1674"/>
      <c r="C222" s="1784"/>
      <c r="D222" s="1785"/>
      <c r="E222" s="1784"/>
      <c r="F222" s="1533"/>
      <c r="G222" s="1772"/>
      <c r="H222" s="1769"/>
      <c r="I222" s="1769"/>
      <c r="J222" s="1769"/>
      <c r="K222" s="1768"/>
      <c r="L222" s="1768"/>
      <c r="M222" s="1768"/>
      <c r="N222" s="1768"/>
    </row>
    <row r="223" spans="1:14" s="1536" customFormat="1">
      <c r="A223" s="1601"/>
      <c r="B223" s="1531"/>
      <c r="C223" s="1531"/>
      <c r="D223" s="1532"/>
      <c r="E223" s="1531"/>
      <c r="F223" s="1533"/>
      <c r="G223" s="1772"/>
      <c r="H223" s="1769"/>
      <c r="I223" s="1769"/>
      <c r="J223" s="1769"/>
      <c r="K223" s="1768"/>
      <c r="L223" s="1768"/>
      <c r="M223" s="1768"/>
      <c r="N223" s="1768"/>
    </row>
    <row r="235" spans="1:19">
      <c r="A235" s="1628" t="s">
        <v>1700</v>
      </c>
    </row>
    <row r="239" spans="1:19" s="1532" customFormat="1">
      <c r="A239" s="1649" t="s">
        <v>1750</v>
      </c>
      <c r="B239" s="1650"/>
      <c r="C239" s="1650"/>
      <c r="E239" s="1531"/>
      <c r="F239" s="1533"/>
      <c r="G239" s="1534"/>
      <c r="H239" s="1534"/>
      <c r="I239" s="1534"/>
      <c r="J239" s="1534"/>
      <c r="K239" s="1534"/>
      <c r="L239" s="1534"/>
      <c r="M239" s="1534"/>
      <c r="N239" s="1534"/>
      <c r="O239" s="1534"/>
      <c r="P239" s="1534"/>
      <c r="Q239" s="1535"/>
      <c r="R239" s="1534"/>
      <c r="S239" s="1534"/>
    </row>
    <row r="240" spans="1:19" s="1532" customFormat="1">
      <c r="A240" s="1652" t="s">
        <v>236</v>
      </c>
      <c r="B240" s="1786">
        <v>2010</v>
      </c>
      <c r="C240" s="1787">
        <v>2011</v>
      </c>
      <c r="E240" s="1531"/>
      <c r="F240" s="1533"/>
      <c r="G240" s="1534"/>
      <c r="H240" s="1788" t="s">
        <v>1750</v>
      </c>
      <c r="I240" s="1789"/>
      <c r="J240" s="1789"/>
      <c r="K240" s="1534"/>
      <c r="L240" s="1534"/>
      <c r="M240" s="1534"/>
      <c r="N240" s="1534"/>
      <c r="O240" s="1534"/>
      <c r="P240" s="1534"/>
      <c r="Q240" s="1535"/>
      <c r="R240" s="1534"/>
      <c r="S240" s="1534"/>
    </row>
    <row r="241" spans="1:19" s="1532" customFormat="1">
      <c r="A241" s="1654" t="s">
        <v>234</v>
      </c>
      <c r="B241" s="1655">
        <v>4864</v>
      </c>
      <c r="C241" s="1655">
        <v>5633</v>
      </c>
      <c r="E241" s="1531"/>
      <c r="F241" s="1533"/>
      <c r="G241" s="1534"/>
      <c r="H241" s="1767" t="s">
        <v>236</v>
      </c>
      <c r="I241" s="1764">
        <v>2011</v>
      </c>
      <c r="J241" s="1534"/>
      <c r="K241" s="1534"/>
      <c r="L241" s="1534"/>
      <c r="M241" s="1534"/>
      <c r="N241" s="1534"/>
      <c r="O241" s="1534"/>
      <c r="P241" s="1534"/>
      <c r="Q241" s="1535"/>
      <c r="R241" s="1534"/>
      <c r="S241" s="1790"/>
    </row>
    <row r="242" spans="1:19" s="1532" customFormat="1">
      <c r="A242" s="1656" t="s">
        <v>238</v>
      </c>
      <c r="B242" s="1656">
        <v>160</v>
      </c>
      <c r="C242" s="1656">
        <v>347</v>
      </c>
      <c r="E242" s="1531"/>
      <c r="F242" s="1533"/>
      <c r="G242" s="1534"/>
      <c r="H242" s="1767" t="s">
        <v>234</v>
      </c>
      <c r="I242" s="1791">
        <v>5633</v>
      </c>
      <c r="J242" s="1534"/>
      <c r="K242" s="1534"/>
      <c r="L242" s="1534"/>
      <c r="M242" s="1534"/>
      <c r="N242" s="1534"/>
      <c r="O242" s="1534"/>
      <c r="P242" s="1534"/>
      <c r="Q242" s="1535"/>
      <c r="R242" s="1534"/>
      <c r="S242" s="1790"/>
    </row>
    <row r="243" spans="1:19" s="1532" customFormat="1">
      <c r="A243" s="1656" t="s">
        <v>239</v>
      </c>
      <c r="B243" s="1656">
        <v>1699</v>
      </c>
      <c r="C243" s="1656">
        <v>2122</v>
      </c>
      <c r="E243" s="1531"/>
      <c r="F243" s="1533"/>
      <c r="G243" s="1534"/>
      <c r="H243" s="1695" t="s">
        <v>1205</v>
      </c>
      <c r="I243" s="1695">
        <v>3164</v>
      </c>
      <c r="J243" s="1726">
        <f>+I243/I242*100</f>
        <v>56.169004083081845</v>
      </c>
      <c r="K243" s="1534"/>
      <c r="L243" s="1534"/>
      <c r="M243" s="1534"/>
      <c r="N243" s="1534"/>
      <c r="O243" s="1534"/>
      <c r="P243" s="1534"/>
      <c r="Q243" s="1535"/>
      <c r="R243" s="1534"/>
      <c r="S243" s="1790"/>
    </row>
    <row r="244" spans="1:19" s="1532" customFormat="1">
      <c r="A244" s="1658" t="s">
        <v>1205</v>
      </c>
      <c r="B244" s="1658">
        <v>3005</v>
      </c>
      <c r="C244" s="1658">
        <v>3164</v>
      </c>
      <c r="E244" s="1531"/>
      <c r="F244" s="1533"/>
      <c r="G244" s="1534"/>
      <c r="H244" s="1695" t="s">
        <v>239</v>
      </c>
      <c r="I244" s="1695">
        <v>2122</v>
      </c>
      <c r="J244" s="1726">
        <f>I244/I242*100</f>
        <v>37.670868098704062</v>
      </c>
      <c r="K244" s="1534"/>
      <c r="L244" s="1534"/>
      <c r="M244" s="1534"/>
      <c r="N244" s="1534"/>
      <c r="O244" s="1534"/>
      <c r="P244" s="1534"/>
      <c r="Q244" s="1535"/>
      <c r="R244" s="1534"/>
      <c r="S244" s="1790"/>
    </row>
    <row r="245" spans="1:19" s="1532" customFormat="1">
      <c r="A245" s="1660" t="s">
        <v>1700</v>
      </c>
      <c r="B245" s="1661"/>
      <c r="C245" s="1661"/>
      <c r="E245" s="1531"/>
      <c r="F245" s="1533"/>
      <c r="G245" s="1534"/>
      <c r="H245" s="1695" t="s">
        <v>238</v>
      </c>
      <c r="I245" s="1695">
        <v>347</v>
      </c>
      <c r="J245" s="1726">
        <f>I245/I242*100</f>
        <v>6.1601278182140957</v>
      </c>
      <c r="K245" s="1534"/>
      <c r="L245" s="1534"/>
      <c r="M245" s="1534"/>
      <c r="N245" s="1534"/>
      <c r="O245" s="1534"/>
      <c r="P245" s="1534"/>
      <c r="Q245" s="1535"/>
      <c r="R245" s="1534"/>
      <c r="S245" s="1790"/>
    </row>
    <row r="246" spans="1:19">
      <c r="H246" s="1792" t="s">
        <v>1700</v>
      </c>
      <c r="I246" s="1793"/>
      <c r="J246" s="1793"/>
    </row>
    <row r="247" spans="1:19" s="1532" customFormat="1">
      <c r="A247" s="1794" t="s">
        <v>1751</v>
      </c>
      <c r="B247" s="1531"/>
      <c r="C247" s="1531"/>
      <c r="E247" s="1531"/>
      <c r="F247" s="1533"/>
      <c r="G247" s="1534"/>
      <c r="H247" s="1534"/>
      <c r="I247" s="1534"/>
      <c r="J247" s="1534"/>
      <c r="K247" s="1534"/>
      <c r="L247" s="1534"/>
      <c r="M247" s="1534"/>
      <c r="N247" s="1534"/>
      <c r="O247" s="1534"/>
      <c r="P247" s="1534"/>
      <c r="Q247" s="1535"/>
      <c r="R247" s="1534"/>
      <c r="S247" s="1534"/>
    </row>
    <row r="248" spans="1:19">
      <c r="H248" s="1695"/>
      <c r="I248" s="1695"/>
      <c r="J248" s="1695"/>
    </row>
    <row r="264" spans="1:5" s="1536" customFormat="1">
      <c r="A264" s="1648" t="s">
        <v>231</v>
      </c>
      <c r="B264" s="1531"/>
      <c r="C264" s="1531"/>
      <c r="D264" s="1532"/>
      <c r="E264" s="1531"/>
    </row>
    <row r="266" spans="1:5" s="1536" customFormat="1">
      <c r="A266" s="1795" t="s">
        <v>1752</v>
      </c>
      <c r="B266" s="1714"/>
      <c r="C266" s="1714"/>
      <c r="D266" s="1714"/>
      <c r="E266" s="1714"/>
    </row>
    <row r="267" spans="1:5" s="1536" customFormat="1">
      <c r="A267" s="1606" t="s">
        <v>1698</v>
      </c>
      <c r="B267" s="1608"/>
      <c r="C267" s="1608"/>
      <c r="D267" s="1608"/>
      <c r="E267" s="1608"/>
    </row>
    <row r="268" spans="1:5" s="1536" customFormat="1">
      <c r="A268" s="2697" t="s">
        <v>1753</v>
      </c>
      <c r="B268" s="2699">
        <v>2010</v>
      </c>
      <c r="C268" s="2699"/>
      <c r="D268" s="2699">
        <v>2011</v>
      </c>
      <c r="E268" s="2699"/>
    </row>
    <row r="269" spans="1:5" s="1536" customFormat="1">
      <c r="A269" s="2698"/>
      <c r="B269" s="1611" t="s">
        <v>701</v>
      </c>
      <c r="C269" s="1611" t="s">
        <v>1699</v>
      </c>
      <c r="D269" s="1611" t="s">
        <v>701</v>
      </c>
      <c r="E269" s="1611" t="s">
        <v>1699</v>
      </c>
    </row>
    <row r="270" spans="1:5" s="1536" customFormat="1">
      <c r="A270" s="1796" t="s">
        <v>445</v>
      </c>
      <c r="B270" s="1704">
        <v>96134</v>
      </c>
      <c r="C270" s="1704">
        <v>2817</v>
      </c>
      <c r="D270" s="1704">
        <v>181642</v>
      </c>
      <c r="E270" s="1704">
        <v>5524</v>
      </c>
    </row>
    <row r="271" spans="1:5" s="1536" customFormat="1">
      <c r="A271" s="1797" t="s">
        <v>1754</v>
      </c>
      <c r="B271" s="1558">
        <v>33459</v>
      </c>
      <c r="C271" s="1558">
        <v>941</v>
      </c>
      <c r="D271" s="1558">
        <v>33649</v>
      </c>
      <c r="E271" s="1558">
        <v>982</v>
      </c>
    </row>
    <row r="272" spans="1:5" s="1536" customFormat="1">
      <c r="A272" s="1798" t="s">
        <v>1755</v>
      </c>
      <c r="B272" s="1558">
        <v>9176</v>
      </c>
      <c r="C272" s="1558">
        <v>275</v>
      </c>
      <c r="D272" s="1558">
        <v>9240</v>
      </c>
      <c r="E272" s="1558">
        <v>273</v>
      </c>
    </row>
    <row r="273" spans="1:5" s="1536" customFormat="1">
      <c r="A273" s="1798" t="s">
        <v>1756</v>
      </c>
      <c r="B273" s="1558">
        <v>11870</v>
      </c>
      <c r="C273" s="1558">
        <v>378</v>
      </c>
      <c r="D273" s="1558">
        <v>11908</v>
      </c>
      <c r="E273" s="1558">
        <v>384</v>
      </c>
    </row>
    <row r="274" spans="1:5" s="1536" customFormat="1">
      <c r="A274" s="1798" t="s">
        <v>1757</v>
      </c>
      <c r="B274" s="1558">
        <v>4989</v>
      </c>
      <c r="C274" s="1558">
        <v>118</v>
      </c>
      <c r="D274" s="1558">
        <v>5127</v>
      </c>
      <c r="E274" s="1558">
        <v>152</v>
      </c>
    </row>
    <row r="275" spans="1:5" s="1536" customFormat="1">
      <c r="A275" s="1798" t="s">
        <v>1758</v>
      </c>
      <c r="B275" s="1558">
        <v>14485</v>
      </c>
      <c r="C275" s="1558">
        <v>315</v>
      </c>
      <c r="D275" s="1558">
        <v>14627</v>
      </c>
      <c r="E275" s="1558">
        <v>354</v>
      </c>
    </row>
    <row r="276" spans="1:5" s="1536" customFormat="1">
      <c r="A276" s="1798" t="s">
        <v>1759</v>
      </c>
      <c r="B276" s="1558">
        <v>5728</v>
      </c>
      <c r="C276" s="1558">
        <v>144</v>
      </c>
      <c r="D276" s="1558">
        <v>5721</v>
      </c>
      <c r="E276" s="1558">
        <v>158</v>
      </c>
    </row>
    <row r="277" spans="1:5" s="1536" customFormat="1">
      <c r="A277" s="1798" t="s">
        <v>1760</v>
      </c>
      <c r="B277" s="1558">
        <v>1516</v>
      </c>
      <c r="C277" s="1558">
        <v>42</v>
      </c>
      <c r="D277" s="1558">
        <v>5341</v>
      </c>
      <c r="E277" s="1558">
        <v>183</v>
      </c>
    </row>
    <row r="278" spans="1:5" s="1536" customFormat="1">
      <c r="A278" s="1798" t="s">
        <v>1761</v>
      </c>
      <c r="B278" s="1558">
        <v>1950</v>
      </c>
      <c r="C278" s="1558">
        <v>65</v>
      </c>
      <c r="D278" s="1558">
        <v>1972</v>
      </c>
      <c r="E278" s="1558">
        <v>68</v>
      </c>
    </row>
    <row r="279" spans="1:5" s="1536" customFormat="1">
      <c r="A279" s="1798" t="s">
        <v>1762</v>
      </c>
      <c r="B279" s="1558">
        <v>1139</v>
      </c>
      <c r="C279" s="1558">
        <v>40</v>
      </c>
      <c r="D279" s="1558">
        <v>1116</v>
      </c>
      <c r="E279" s="1558">
        <v>103</v>
      </c>
    </row>
    <row r="280" spans="1:5" s="1536" customFormat="1">
      <c r="A280" s="1797" t="s">
        <v>1763</v>
      </c>
      <c r="B280" s="1558">
        <v>1555</v>
      </c>
      <c r="C280" s="1558">
        <v>52</v>
      </c>
      <c r="D280" s="1558">
        <v>1540</v>
      </c>
      <c r="E280" s="1558">
        <v>47</v>
      </c>
    </row>
    <row r="281" spans="1:5" s="1536" customFormat="1">
      <c r="A281" s="1797" t="s">
        <v>1764</v>
      </c>
      <c r="B281" s="1558">
        <v>10124</v>
      </c>
      <c r="C281" s="1558">
        <v>442</v>
      </c>
      <c r="D281" s="1558">
        <v>91249</v>
      </c>
      <c r="E281" s="1558">
        <v>2815</v>
      </c>
    </row>
    <row r="282" spans="1:5" s="1536" customFormat="1">
      <c r="A282" s="1799" t="s">
        <v>87</v>
      </c>
      <c r="B282" s="1800">
        <v>143</v>
      </c>
      <c r="C282" s="1800">
        <v>5</v>
      </c>
      <c r="D282" s="1800">
        <v>152</v>
      </c>
      <c r="E282" s="1800">
        <v>5</v>
      </c>
    </row>
    <row r="283" spans="1:5" s="1536" customFormat="1">
      <c r="A283" s="1801" t="s">
        <v>1700</v>
      </c>
      <c r="B283" s="1802"/>
      <c r="C283" s="1802"/>
      <c r="D283" s="1803"/>
      <c r="E283" s="1804"/>
    </row>
    <row r="284" spans="1:5" s="1536" customFormat="1" ht="15.75">
      <c r="A284" s="1805" t="s">
        <v>1765</v>
      </c>
      <c r="B284" s="1806"/>
      <c r="C284" s="1806"/>
      <c r="D284" s="1806"/>
      <c r="E284" s="1807"/>
    </row>
    <row r="286" spans="1:5" s="1536" customFormat="1">
      <c r="A286" s="1795" t="s">
        <v>1766</v>
      </c>
      <c r="B286" s="1713"/>
      <c r="C286" s="1713"/>
      <c r="D286" s="1714"/>
      <c r="E286" s="1808"/>
    </row>
    <row r="287" spans="1:5" s="1536" customFormat="1">
      <c r="A287" s="1606" t="s">
        <v>1698</v>
      </c>
      <c r="B287" s="1607"/>
      <c r="C287" s="1607"/>
      <c r="D287" s="1608"/>
      <c r="E287" s="1809"/>
    </row>
    <row r="288" spans="1:5" s="1536" customFormat="1">
      <c r="A288" s="2697" t="s">
        <v>1753</v>
      </c>
      <c r="B288" s="2699">
        <v>2010</v>
      </c>
      <c r="C288" s="2699"/>
      <c r="D288" s="2699">
        <v>2011</v>
      </c>
      <c r="E288" s="2699"/>
    </row>
    <row r="289" spans="1:5" s="1536" customFormat="1">
      <c r="A289" s="2698"/>
      <c r="B289" s="1611" t="s">
        <v>701</v>
      </c>
      <c r="C289" s="1611" t="s">
        <v>1699</v>
      </c>
      <c r="D289" s="1611" t="s">
        <v>701</v>
      </c>
      <c r="E289" s="1611" t="s">
        <v>1699</v>
      </c>
    </row>
    <row r="290" spans="1:5" s="1536" customFormat="1">
      <c r="A290" s="1810" t="s">
        <v>234</v>
      </c>
      <c r="B290" s="1811">
        <v>3750</v>
      </c>
      <c r="C290" s="1811">
        <v>104</v>
      </c>
      <c r="D290" s="1811">
        <v>54875</v>
      </c>
      <c r="E290" s="1811">
        <v>1344</v>
      </c>
    </row>
    <row r="291" spans="1:5" s="1536" customFormat="1">
      <c r="A291" s="1812" t="s">
        <v>1754</v>
      </c>
      <c r="B291" s="1813">
        <v>2000</v>
      </c>
      <c r="C291" s="1813">
        <v>75</v>
      </c>
      <c r="D291" s="1813">
        <v>3000</v>
      </c>
      <c r="E291" s="1814">
        <v>75</v>
      </c>
    </row>
    <row r="292" spans="1:5" s="1536" customFormat="1">
      <c r="A292" s="1812" t="s">
        <v>1755</v>
      </c>
      <c r="B292" s="1813">
        <v>250</v>
      </c>
      <c r="C292" s="1813">
        <v>6</v>
      </c>
      <c r="D292" s="1813">
        <v>250</v>
      </c>
      <c r="E292" s="1814">
        <v>6</v>
      </c>
    </row>
    <row r="293" spans="1:5" s="1536" customFormat="1">
      <c r="A293" s="1812" t="s">
        <v>1756</v>
      </c>
      <c r="B293" s="1813">
        <v>500</v>
      </c>
      <c r="C293" s="1813">
        <v>12</v>
      </c>
      <c r="D293" s="1813">
        <v>500</v>
      </c>
      <c r="E293" s="1814">
        <v>12</v>
      </c>
    </row>
    <row r="294" spans="1:5" s="1536" customFormat="1">
      <c r="A294" s="1812" t="s">
        <v>1757</v>
      </c>
      <c r="B294" s="1813">
        <v>300</v>
      </c>
      <c r="C294" s="1813">
        <v>8</v>
      </c>
      <c r="D294" s="1813">
        <v>300</v>
      </c>
      <c r="E294" s="1814">
        <v>8</v>
      </c>
    </row>
    <row r="295" spans="1:5" s="1536" customFormat="1">
      <c r="A295" s="1812" t="s">
        <v>1758</v>
      </c>
      <c r="B295" s="1813">
        <v>300</v>
      </c>
      <c r="C295" s="1813">
        <v>2</v>
      </c>
      <c r="D295" s="1813">
        <v>300</v>
      </c>
      <c r="E295" s="1814">
        <v>2</v>
      </c>
    </row>
    <row r="296" spans="1:5" s="1536" customFormat="1">
      <c r="A296" s="1812" t="s">
        <v>1759</v>
      </c>
      <c r="B296" s="1813">
        <v>400</v>
      </c>
      <c r="C296" s="1813">
        <v>1</v>
      </c>
      <c r="D296" s="1813">
        <v>400</v>
      </c>
      <c r="E296" s="1814">
        <v>1</v>
      </c>
    </row>
    <row r="297" spans="1:5" s="1536" customFormat="1">
      <c r="A297" s="1812" t="s">
        <v>1760</v>
      </c>
      <c r="B297" s="1815">
        <v>0</v>
      </c>
      <c r="C297" s="1815">
        <v>0</v>
      </c>
      <c r="D297" s="1815">
        <v>0</v>
      </c>
      <c r="E297" s="1814">
        <v>0</v>
      </c>
    </row>
    <row r="298" spans="1:5" s="1536" customFormat="1">
      <c r="A298" s="1812" t="s">
        <v>1761</v>
      </c>
      <c r="B298" s="1815">
        <v>0</v>
      </c>
      <c r="C298" s="1815">
        <v>0</v>
      </c>
      <c r="D298" s="1815">
        <v>0</v>
      </c>
      <c r="E298" s="1814">
        <v>0</v>
      </c>
    </row>
    <row r="299" spans="1:5" s="1536" customFormat="1">
      <c r="A299" s="1812" t="s">
        <v>1762</v>
      </c>
      <c r="B299" s="1815">
        <v>0</v>
      </c>
      <c r="C299" s="1815">
        <v>0</v>
      </c>
      <c r="D299" s="1815">
        <v>0</v>
      </c>
      <c r="E299" s="1814">
        <v>0</v>
      </c>
    </row>
    <row r="300" spans="1:5" s="1536" customFormat="1">
      <c r="A300" s="1812" t="s">
        <v>1763</v>
      </c>
      <c r="B300" s="1815">
        <v>0</v>
      </c>
      <c r="C300" s="1815">
        <v>0</v>
      </c>
      <c r="D300" s="1815">
        <v>0</v>
      </c>
      <c r="E300" s="1814">
        <v>0</v>
      </c>
    </row>
    <row r="301" spans="1:5" s="1536" customFormat="1">
      <c r="A301" s="1614" t="s">
        <v>1764</v>
      </c>
      <c r="B301" s="1815">
        <v>0</v>
      </c>
      <c r="C301" s="1815">
        <v>0</v>
      </c>
      <c r="D301" s="1813">
        <v>50125</v>
      </c>
      <c r="E301" s="1816">
        <v>1240</v>
      </c>
    </row>
    <row r="302" spans="1:5" s="1536" customFormat="1">
      <c r="A302" s="1729" t="s">
        <v>87</v>
      </c>
      <c r="B302" s="1817">
        <v>0</v>
      </c>
      <c r="C302" s="1817">
        <v>0</v>
      </c>
      <c r="D302" s="1817">
        <v>0</v>
      </c>
      <c r="E302" s="1818">
        <v>0</v>
      </c>
    </row>
    <row r="303" spans="1:5" s="1536" customFormat="1">
      <c r="A303" s="1801" t="s">
        <v>1700</v>
      </c>
      <c r="B303" s="1819"/>
      <c r="C303" s="1819"/>
      <c r="D303" s="1820"/>
      <c r="E303" s="1819"/>
    </row>
    <row r="304" spans="1:5" s="1536" customFormat="1">
      <c r="A304" s="1805" t="s">
        <v>1765</v>
      </c>
      <c r="B304" s="1700"/>
      <c r="C304" s="1700"/>
      <c r="D304" s="1701"/>
      <c r="E304" s="1700"/>
    </row>
    <row r="305" spans="1:5" s="1536" customFormat="1">
      <c r="A305" s="1801"/>
      <c r="B305" s="1700"/>
      <c r="C305" s="1700"/>
      <c r="D305" s="1701"/>
      <c r="E305" s="1700"/>
    </row>
    <row r="306" spans="1:5" s="1536" customFormat="1">
      <c r="A306" s="1795" t="s">
        <v>1767</v>
      </c>
      <c r="B306" s="1713"/>
      <c r="C306" s="1713"/>
      <c r="D306" s="1714"/>
      <c r="E306" s="1713"/>
    </row>
    <row r="307" spans="1:5" s="1536" customFormat="1">
      <c r="A307" s="1606" t="s">
        <v>1698</v>
      </c>
      <c r="B307" s="1607"/>
      <c r="C307" s="1607"/>
      <c r="D307" s="1608"/>
      <c r="E307" s="1607"/>
    </row>
    <row r="308" spans="1:5" s="1536" customFormat="1">
      <c r="A308" s="2697" t="s">
        <v>1753</v>
      </c>
      <c r="B308" s="2699">
        <v>2010</v>
      </c>
      <c r="C308" s="2699"/>
      <c r="D308" s="2699">
        <v>2011</v>
      </c>
      <c r="E308" s="2699"/>
    </row>
    <row r="309" spans="1:5" s="1536" customFormat="1">
      <c r="A309" s="2698"/>
      <c r="B309" s="1611" t="s">
        <v>701</v>
      </c>
      <c r="C309" s="1611" t="s">
        <v>1699</v>
      </c>
      <c r="D309" s="1611" t="s">
        <v>701</v>
      </c>
      <c r="E309" s="1611" t="s">
        <v>1699</v>
      </c>
    </row>
    <row r="310" spans="1:5" s="1536" customFormat="1">
      <c r="A310" s="1810" t="s">
        <v>234</v>
      </c>
      <c r="B310" s="1811">
        <f>SUM(B311:B322)</f>
        <v>52673</v>
      </c>
      <c r="C310" s="1811">
        <f>SUM(C311:C322)</f>
        <v>1749</v>
      </c>
      <c r="D310" s="1811">
        <v>69666</v>
      </c>
      <c r="E310" s="1811">
        <v>2386</v>
      </c>
    </row>
    <row r="311" spans="1:5" s="1536" customFormat="1">
      <c r="A311" s="1812" t="s">
        <v>1754</v>
      </c>
      <c r="B311" s="1813">
        <v>19241</v>
      </c>
      <c r="C311" s="1813">
        <v>640</v>
      </c>
      <c r="D311" s="1813">
        <v>19259</v>
      </c>
      <c r="E311" s="1813">
        <v>643</v>
      </c>
    </row>
    <row r="312" spans="1:5" s="1536" customFormat="1">
      <c r="A312" s="1812" t="s">
        <v>1755</v>
      </c>
      <c r="B312" s="1813">
        <v>7136</v>
      </c>
      <c r="C312" s="1813">
        <v>240</v>
      </c>
      <c r="D312" s="1813">
        <v>7200</v>
      </c>
      <c r="E312" s="1813">
        <v>237</v>
      </c>
    </row>
    <row r="313" spans="1:5" s="1536" customFormat="1">
      <c r="A313" s="1812" t="s">
        <v>1756</v>
      </c>
      <c r="B313" s="1813">
        <v>10431</v>
      </c>
      <c r="C313" s="1813">
        <v>347</v>
      </c>
      <c r="D313" s="1813">
        <v>10446</v>
      </c>
      <c r="E313" s="1813">
        <v>348</v>
      </c>
    </row>
    <row r="314" spans="1:5" s="1536" customFormat="1">
      <c r="A314" s="1812" t="s">
        <v>1757</v>
      </c>
      <c r="B314" s="1813">
        <v>2528</v>
      </c>
      <c r="C314" s="1813">
        <v>86</v>
      </c>
      <c r="D314" s="1813">
        <v>2613</v>
      </c>
      <c r="E314" s="1813">
        <v>87</v>
      </c>
    </row>
    <row r="315" spans="1:5" s="1536" customFormat="1">
      <c r="A315" s="1812" t="s">
        <v>1758</v>
      </c>
      <c r="B315" s="1813">
        <v>3929</v>
      </c>
      <c r="C315" s="1813">
        <v>129</v>
      </c>
      <c r="D315" s="1813">
        <v>3958</v>
      </c>
      <c r="E315" s="1813">
        <v>131</v>
      </c>
    </row>
    <row r="316" spans="1:5" s="1536" customFormat="1">
      <c r="A316" s="1812" t="s">
        <v>1759</v>
      </c>
      <c r="B316" s="1813">
        <v>3105</v>
      </c>
      <c r="C316" s="1813">
        <v>103</v>
      </c>
      <c r="D316" s="1813">
        <v>3072</v>
      </c>
      <c r="E316" s="1813">
        <v>103</v>
      </c>
    </row>
    <row r="317" spans="1:5" s="1536" customFormat="1">
      <c r="A317" s="1812" t="s">
        <v>1760</v>
      </c>
      <c r="B317" s="1813">
        <v>1516</v>
      </c>
      <c r="C317" s="1813">
        <v>42</v>
      </c>
      <c r="D317" s="1813">
        <v>5341</v>
      </c>
      <c r="E317" s="1813">
        <v>183</v>
      </c>
    </row>
    <row r="318" spans="1:5" s="1536" customFormat="1">
      <c r="A318" s="1812" t="s">
        <v>1761</v>
      </c>
      <c r="B318" s="1813">
        <v>1950</v>
      </c>
      <c r="C318" s="1813">
        <v>65</v>
      </c>
      <c r="D318" s="1813">
        <v>1972</v>
      </c>
      <c r="E318" s="1813">
        <v>68</v>
      </c>
    </row>
    <row r="319" spans="1:5" s="1536" customFormat="1">
      <c r="A319" s="1812" t="s">
        <v>1762</v>
      </c>
      <c r="B319" s="1813">
        <v>1139</v>
      </c>
      <c r="C319" s="1813">
        <v>40</v>
      </c>
      <c r="D319" s="1813">
        <v>1116</v>
      </c>
      <c r="E319" s="1813">
        <v>103</v>
      </c>
    </row>
    <row r="320" spans="1:5" s="1536" customFormat="1">
      <c r="A320" s="1812" t="s">
        <v>1763</v>
      </c>
      <c r="B320" s="1813">
        <v>1555</v>
      </c>
      <c r="C320" s="1813">
        <v>52</v>
      </c>
      <c r="D320" s="1813">
        <v>1540</v>
      </c>
      <c r="E320" s="1813">
        <v>47</v>
      </c>
    </row>
    <row r="321" spans="1:5" s="1536" customFormat="1">
      <c r="A321" s="1614" t="s">
        <v>1764</v>
      </c>
      <c r="B321" s="1815">
        <v>0</v>
      </c>
      <c r="C321" s="1815">
        <v>0</v>
      </c>
      <c r="D321" s="1813">
        <v>12997</v>
      </c>
      <c r="E321" s="1813">
        <v>431</v>
      </c>
    </row>
    <row r="322" spans="1:5" s="1536" customFormat="1">
      <c r="A322" s="1729" t="s">
        <v>87</v>
      </c>
      <c r="B322" s="1821">
        <v>143</v>
      </c>
      <c r="C322" s="1821">
        <v>5</v>
      </c>
      <c r="D322" s="1821">
        <v>152</v>
      </c>
      <c r="E322" s="1821">
        <v>5</v>
      </c>
    </row>
    <row r="323" spans="1:5" s="1536" customFormat="1">
      <c r="A323" s="1801" t="s">
        <v>1700</v>
      </c>
      <c r="B323" s="1819"/>
      <c r="C323" s="1819"/>
      <c r="D323" s="1819"/>
      <c r="E323" s="1819"/>
    </row>
    <row r="324" spans="1:5" s="1536" customFormat="1">
      <c r="A324" s="1805" t="s">
        <v>1765</v>
      </c>
      <c r="B324" s="1700"/>
      <c r="C324" s="1700"/>
      <c r="D324" s="1701"/>
      <c r="E324" s="1700"/>
    </row>
    <row r="325" spans="1:5" s="1536" customFormat="1">
      <c r="A325" s="1648"/>
      <c r="B325" s="1700"/>
      <c r="C325" s="1700"/>
      <c r="D325" s="1701"/>
      <c r="E325" s="1700"/>
    </row>
    <row r="326" spans="1:5" s="1536" customFormat="1">
      <c r="A326" s="1795" t="s">
        <v>1768</v>
      </c>
      <c r="B326" s="1713"/>
      <c r="C326" s="1713"/>
      <c r="D326" s="1714"/>
      <c r="E326" s="1713"/>
    </row>
    <row r="327" spans="1:5" s="1536" customFormat="1">
      <c r="A327" s="1606" t="s">
        <v>1698</v>
      </c>
      <c r="B327" s="1607"/>
      <c r="C327" s="1607"/>
      <c r="D327" s="1608"/>
      <c r="E327" s="1607"/>
    </row>
    <row r="328" spans="1:5" s="1536" customFormat="1">
      <c r="A328" s="2697" t="s">
        <v>1753</v>
      </c>
      <c r="B328" s="2699">
        <v>2010</v>
      </c>
      <c r="C328" s="2699"/>
      <c r="D328" s="2699">
        <v>2011</v>
      </c>
      <c r="E328" s="2699"/>
    </row>
    <row r="329" spans="1:5" s="1536" customFormat="1">
      <c r="A329" s="2698"/>
      <c r="B329" s="1611" t="s">
        <v>701</v>
      </c>
      <c r="C329" s="1611" t="s">
        <v>1699</v>
      </c>
      <c r="D329" s="1611" t="s">
        <v>701</v>
      </c>
      <c r="E329" s="1611" t="s">
        <v>1699</v>
      </c>
    </row>
    <row r="330" spans="1:5" s="1536" customFormat="1">
      <c r="A330" s="1810" t="s">
        <v>234</v>
      </c>
      <c r="B330" s="1811">
        <v>39711</v>
      </c>
      <c r="C330" s="1822">
        <v>964</v>
      </c>
      <c r="D330" s="1822">
        <f>SUM(D331:D342)</f>
        <v>57101</v>
      </c>
      <c r="E330" s="1822">
        <f>SUM(E331:E342)</f>
        <v>1794</v>
      </c>
    </row>
    <row r="331" spans="1:5" s="1536" customFormat="1">
      <c r="A331" s="1812" t="s">
        <v>1754</v>
      </c>
      <c r="B331" s="1823">
        <v>12218</v>
      </c>
      <c r="C331" s="1824">
        <v>226</v>
      </c>
      <c r="D331" s="1824">
        <v>11390</v>
      </c>
      <c r="E331" s="1824">
        <v>264</v>
      </c>
    </row>
    <row r="332" spans="1:5" s="1536" customFormat="1">
      <c r="A332" s="1812" t="s">
        <v>1755</v>
      </c>
      <c r="B332" s="1823">
        <v>1790</v>
      </c>
      <c r="C332" s="1824">
        <v>29</v>
      </c>
      <c r="D332" s="1824">
        <v>1790</v>
      </c>
      <c r="E332" s="1824">
        <v>30</v>
      </c>
    </row>
    <row r="333" spans="1:5" s="1536" customFormat="1">
      <c r="A333" s="1812" t="s">
        <v>1756</v>
      </c>
      <c r="B333" s="1823">
        <v>939</v>
      </c>
      <c r="C333" s="1824">
        <v>19</v>
      </c>
      <c r="D333" s="1824">
        <v>962</v>
      </c>
      <c r="E333" s="1824">
        <v>24</v>
      </c>
    </row>
    <row r="334" spans="1:5" s="1536" customFormat="1">
      <c r="A334" s="1812" t="s">
        <v>1757</v>
      </c>
      <c r="B334" s="1823">
        <v>2161</v>
      </c>
      <c r="C334" s="1824">
        <v>24</v>
      </c>
      <c r="D334" s="1824">
        <v>2214</v>
      </c>
      <c r="E334" s="1824">
        <v>57</v>
      </c>
    </row>
    <row r="335" spans="1:5" s="1536" customFormat="1">
      <c r="A335" s="1812" t="s">
        <v>1758</v>
      </c>
      <c r="B335" s="1823">
        <v>10256</v>
      </c>
      <c r="C335" s="1824">
        <v>184</v>
      </c>
      <c r="D335" s="1824">
        <v>10369</v>
      </c>
      <c r="E335" s="1824">
        <v>221</v>
      </c>
    </row>
    <row r="336" spans="1:5" s="1536" customFormat="1">
      <c r="A336" s="1812" t="s">
        <v>1759</v>
      </c>
      <c r="B336" s="1823">
        <v>2223</v>
      </c>
      <c r="C336" s="1824">
        <v>40</v>
      </c>
      <c r="D336" s="1824">
        <v>2249</v>
      </c>
      <c r="E336" s="1824">
        <v>54</v>
      </c>
    </row>
    <row r="337" spans="1:5" s="1536" customFormat="1">
      <c r="A337" s="1812" t="s">
        <v>1760</v>
      </c>
      <c r="B337" s="1824">
        <v>0</v>
      </c>
      <c r="C337" s="1824">
        <v>0</v>
      </c>
      <c r="D337" s="1824">
        <v>0</v>
      </c>
      <c r="E337" s="1824">
        <v>0</v>
      </c>
    </row>
    <row r="338" spans="1:5" s="1536" customFormat="1">
      <c r="A338" s="1812" t="s">
        <v>1761</v>
      </c>
      <c r="B338" s="1824">
        <v>0</v>
      </c>
      <c r="C338" s="1824">
        <v>0</v>
      </c>
      <c r="D338" s="1824">
        <v>0</v>
      </c>
      <c r="E338" s="1824">
        <v>0</v>
      </c>
    </row>
    <row r="339" spans="1:5" s="1536" customFormat="1">
      <c r="A339" s="1812" t="s">
        <v>1762</v>
      </c>
      <c r="B339" s="1824">
        <v>0</v>
      </c>
      <c r="C339" s="1824">
        <v>0</v>
      </c>
      <c r="D339" s="1824">
        <v>0</v>
      </c>
      <c r="E339" s="1824">
        <v>0</v>
      </c>
    </row>
    <row r="340" spans="1:5" s="1536" customFormat="1">
      <c r="A340" s="1812" t="s">
        <v>1763</v>
      </c>
      <c r="B340" s="1824">
        <v>0</v>
      </c>
      <c r="C340" s="1824">
        <v>0</v>
      </c>
      <c r="D340" s="1824">
        <v>0</v>
      </c>
      <c r="E340" s="1824">
        <v>0</v>
      </c>
    </row>
    <row r="341" spans="1:5" s="1536" customFormat="1">
      <c r="A341" s="1614" t="s">
        <v>1764</v>
      </c>
      <c r="B341" s="1823">
        <v>10124</v>
      </c>
      <c r="C341" s="1824">
        <v>442</v>
      </c>
      <c r="D341" s="1824">
        <v>28127</v>
      </c>
      <c r="E341" s="1824">
        <v>1144</v>
      </c>
    </row>
    <row r="342" spans="1:5" s="1536" customFormat="1">
      <c r="A342" s="1729" t="s">
        <v>87</v>
      </c>
      <c r="B342" s="1825">
        <v>0</v>
      </c>
      <c r="C342" s="1825">
        <v>0</v>
      </c>
      <c r="D342" s="1825">
        <v>0</v>
      </c>
      <c r="E342" s="1825">
        <v>0</v>
      </c>
    </row>
    <row r="343" spans="1:5" s="1536" customFormat="1">
      <c r="A343" s="1801" t="s">
        <v>1700</v>
      </c>
      <c r="B343" s="1819"/>
      <c r="C343" s="1819"/>
      <c r="D343" s="1819"/>
      <c r="E343" s="1819"/>
    </row>
    <row r="344" spans="1:5" s="1536" customFormat="1">
      <c r="A344" s="1805" t="s">
        <v>1765</v>
      </c>
      <c r="B344" s="1590"/>
      <c r="C344" s="1590"/>
      <c r="D344" s="1546"/>
      <c r="E344" s="1590"/>
    </row>
    <row r="345" spans="1:5" s="1536" customFormat="1">
      <c r="A345" s="1801"/>
      <c r="B345" s="1590"/>
      <c r="C345" s="1590"/>
      <c r="D345" s="1546"/>
      <c r="E345" s="1590"/>
    </row>
    <row r="346" spans="1:5" s="1536" customFormat="1">
      <c r="A346" s="1649" t="s">
        <v>1769</v>
      </c>
      <c r="B346" s="1650"/>
      <c r="C346" s="1650"/>
      <c r="D346" s="1651"/>
      <c r="E346" s="1650"/>
    </row>
    <row r="347" spans="1:5" s="1536" customFormat="1">
      <c r="A347" s="1665" t="s">
        <v>1770</v>
      </c>
      <c r="B347" s="1666"/>
      <c r="C347" s="1666"/>
      <c r="D347" s="1826"/>
      <c r="E347" s="1668"/>
    </row>
    <row r="348" spans="1:5" s="1536" customFormat="1">
      <c r="A348" s="1652" t="s">
        <v>236</v>
      </c>
      <c r="B348" s="1786">
        <v>2008</v>
      </c>
      <c r="C348" s="1787">
        <v>2009</v>
      </c>
      <c r="D348" s="1786">
        <v>2010</v>
      </c>
      <c r="E348" s="1787">
        <v>2011</v>
      </c>
    </row>
    <row r="349" spans="1:5" s="1536" customFormat="1">
      <c r="A349" s="1654" t="s">
        <v>234</v>
      </c>
      <c r="B349" s="1669">
        <v>65657.079999999987</v>
      </c>
      <c r="C349" s="1669">
        <v>62593.64</v>
      </c>
      <c r="D349" s="1669">
        <v>72900</v>
      </c>
      <c r="E349" s="1669">
        <v>76980</v>
      </c>
    </row>
    <row r="350" spans="1:5" s="1536" customFormat="1">
      <c r="A350" s="1656" t="s">
        <v>238</v>
      </c>
      <c r="B350" s="1657">
        <v>2674.7</v>
      </c>
      <c r="C350" s="1656">
        <v>2631.91</v>
      </c>
      <c r="D350" s="1656">
        <v>5175</v>
      </c>
      <c r="E350" s="1656">
        <v>5705</v>
      </c>
    </row>
    <row r="351" spans="1:5" s="1536" customFormat="1">
      <c r="A351" s="1656" t="s">
        <v>239</v>
      </c>
      <c r="B351" s="1657">
        <v>39357.53</v>
      </c>
      <c r="C351" s="1656">
        <v>35328.79</v>
      </c>
      <c r="D351" s="1656">
        <v>45660</v>
      </c>
      <c r="E351" s="1656">
        <v>46955</v>
      </c>
    </row>
    <row r="352" spans="1:5" s="1536" customFormat="1">
      <c r="A352" s="1658" t="s">
        <v>1205</v>
      </c>
      <c r="B352" s="1659">
        <v>23624.85</v>
      </c>
      <c r="C352" s="1659">
        <v>24632.94</v>
      </c>
      <c r="D352" s="1659">
        <v>22065</v>
      </c>
      <c r="E352" s="1659">
        <v>24320</v>
      </c>
    </row>
    <row r="353" spans="1:5" s="1536" customFormat="1">
      <c r="A353" s="1660" t="s">
        <v>1771</v>
      </c>
      <c r="B353" s="1664"/>
      <c r="C353" s="1664"/>
      <c r="D353" s="1664"/>
      <c r="E353" s="1664"/>
    </row>
    <row r="354" spans="1:5" s="1536" customFormat="1">
      <c r="A354" s="1664"/>
      <c r="B354" s="1664"/>
      <c r="C354" s="1664"/>
      <c r="D354" s="1664"/>
      <c r="E354" s="1664"/>
    </row>
    <row r="355" spans="1:5" s="1536" customFormat="1">
      <c r="A355" s="1649" t="s">
        <v>1772</v>
      </c>
      <c r="B355" s="1650"/>
      <c r="C355" s="1650"/>
      <c r="D355" s="1651"/>
      <c r="E355" s="1650"/>
    </row>
    <row r="356" spans="1:5" s="1536" customFormat="1">
      <c r="A356" s="1734" t="s">
        <v>363</v>
      </c>
      <c r="B356" s="1666"/>
      <c r="C356" s="1666"/>
      <c r="D356" s="1826"/>
      <c r="E356" s="1668"/>
    </row>
    <row r="357" spans="1:5" s="1536" customFormat="1">
      <c r="A357" s="1652" t="s">
        <v>236</v>
      </c>
      <c r="B357" s="1786">
        <v>2008</v>
      </c>
      <c r="C357" s="1787">
        <v>2009</v>
      </c>
      <c r="D357" s="1786">
        <v>2010</v>
      </c>
      <c r="E357" s="1787">
        <v>2011</v>
      </c>
    </row>
    <row r="358" spans="1:5" s="1536" customFormat="1">
      <c r="A358" s="1654" t="s">
        <v>234</v>
      </c>
      <c r="B358" s="1669">
        <v>389316.99</v>
      </c>
      <c r="C358" s="1669">
        <v>428531.57999999996</v>
      </c>
      <c r="D358" s="1669">
        <v>439873</v>
      </c>
      <c r="E358" s="1669">
        <v>516369</v>
      </c>
    </row>
    <row r="359" spans="1:5" s="1536" customFormat="1">
      <c r="A359" s="1656" t="s">
        <v>238</v>
      </c>
      <c r="B359" s="1657">
        <v>11750.34</v>
      </c>
      <c r="C359" s="1657">
        <v>13723.97</v>
      </c>
      <c r="D359" s="1657">
        <v>33109</v>
      </c>
      <c r="E359" s="1657">
        <v>41319.400666111571</v>
      </c>
    </row>
    <row r="360" spans="1:5" s="1536" customFormat="1">
      <c r="A360" s="1656" t="s">
        <v>239</v>
      </c>
      <c r="B360" s="1657">
        <v>236272.55</v>
      </c>
      <c r="C360" s="1657">
        <v>233506.86</v>
      </c>
      <c r="D360" s="1657">
        <v>265596</v>
      </c>
      <c r="E360" s="1657">
        <v>298908</v>
      </c>
    </row>
    <row r="361" spans="1:5" s="1536" customFormat="1">
      <c r="A361" s="1658" t="s">
        <v>1205</v>
      </c>
      <c r="B361" s="1659">
        <v>141294.1</v>
      </c>
      <c r="C361" s="1659">
        <v>181300.75</v>
      </c>
      <c r="D361" s="1659">
        <v>141168</v>
      </c>
      <c r="E361" s="1659">
        <v>176141.59933388841</v>
      </c>
    </row>
    <row r="362" spans="1:5" s="1536" customFormat="1">
      <c r="A362" s="1660" t="s">
        <v>1771</v>
      </c>
      <c r="B362" s="1664"/>
      <c r="C362" s="1664"/>
      <c r="D362" s="1664"/>
      <c r="E362" s="1664"/>
    </row>
    <row r="363" spans="1:5" s="1536" customFormat="1">
      <c r="A363" s="1801"/>
      <c r="B363" s="1590"/>
      <c r="C363" s="1590"/>
      <c r="D363" s="1546"/>
      <c r="E363" s="1590"/>
    </row>
    <row r="364" spans="1:5" s="1536" customFormat="1">
      <c r="A364" s="1603" t="s">
        <v>1773</v>
      </c>
      <c r="B364" s="1590"/>
      <c r="C364" s="1590"/>
      <c r="D364" s="1827"/>
      <c r="E364" s="1678"/>
    </row>
    <row r="365" spans="1:5" s="1536" customFormat="1">
      <c r="A365" s="1606" t="s">
        <v>1698</v>
      </c>
      <c r="B365" s="1590"/>
      <c r="C365" s="1590"/>
      <c r="D365" s="1828"/>
      <c r="E365" s="1678"/>
    </row>
    <row r="366" spans="1:5" s="1536" customFormat="1">
      <c r="A366" s="1762" t="s">
        <v>236</v>
      </c>
      <c r="B366" s="1681" t="s">
        <v>701</v>
      </c>
      <c r="C366" s="1681" t="s">
        <v>1699</v>
      </c>
      <c r="D366" s="1828"/>
      <c r="E366" s="1678"/>
    </row>
    <row r="367" spans="1:5" s="1536" customFormat="1">
      <c r="A367" s="1829" t="s">
        <v>234</v>
      </c>
      <c r="B367" s="1830">
        <v>1011190</v>
      </c>
      <c r="C367" s="1830">
        <v>25460</v>
      </c>
      <c r="D367" s="1828"/>
      <c r="E367" s="1828"/>
    </row>
    <row r="368" spans="1:5" s="1536" customFormat="1">
      <c r="A368" s="1766" t="s">
        <v>238</v>
      </c>
      <c r="B368" s="1813">
        <v>252500</v>
      </c>
      <c r="C368" s="1813">
        <v>6260</v>
      </c>
      <c r="D368" s="1828"/>
      <c r="E368" s="1678"/>
    </row>
    <row r="369" spans="1:5" s="1536" customFormat="1">
      <c r="A369" s="1766" t="s">
        <v>239</v>
      </c>
      <c r="B369" s="1813">
        <v>328637</v>
      </c>
      <c r="C369" s="1813">
        <v>8340</v>
      </c>
      <c r="D369" s="1828"/>
      <c r="E369" s="1678"/>
    </row>
    <row r="370" spans="1:5" s="1536" customFormat="1">
      <c r="A370" s="1766" t="s">
        <v>1205</v>
      </c>
      <c r="B370" s="1821">
        <v>430053</v>
      </c>
      <c r="C370" s="1821">
        <v>10860</v>
      </c>
      <c r="D370" s="1828"/>
      <c r="E370" s="1678"/>
    </row>
    <row r="371" spans="1:5" s="1536" customFormat="1">
      <c r="A371" s="1732" t="s">
        <v>1700</v>
      </c>
      <c r="B371" s="1590"/>
      <c r="C371" s="1590"/>
      <c r="D371" s="1828"/>
      <c r="E371" s="1678"/>
    </row>
    <row r="372" spans="1:5" s="1536" customFormat="1">
      <c r="A372" s="1598"/>
      <c r="B372" s="1590"/>
      <c r="C372" s="1590"/>
      <c r="D372" s="1546"/>
      <c r="E372" s="1590"/>
    </row>
    <row r="373" spans="1:5" s="1536" customFormat="1">
      <c r="A373" s="1831" t="s">
        <v>1774</v>
      </c>
      <c r="B373" s="1831"/>
      <c r="C373" s="1831"/>
      <c r="D373" s="1831"/>
      <c r="E373" s="1831"/>
    </row>
    <row r="374" spans="1:5" s="1536" customFormat="1">
      <c r="A374" s="1606" t="s">
        <v>1775</v>
      </c>
      <c r="B374" s="1607"/>
      <c r="C374" s="1607"/>
      <c r="D374" s="1608"/>
      <c r="E374" s="1607"/>
    </row>
    <row r="375" spans="1:5" s="1536" customFormat="1">
      <c r="A375" s="1832" t="s">
        <v>1776</v>
      </c>
      <c r="B375" s="1833">
        <v>2010</v>
      </c>
      <c r="C375" s="1833"/>
      <c r="D375" s="1833">
        <v>2011</v>
      </c>
      <c r="E375" s="1833"/>
    </row>
    <row r="376" spans="1:5" s="1536" customFormat="1">
      <c r="A376" s="1834"/>
      <c r="B376" s="1835" t="s">
        <v>147</v>
      </c>
      <c r="C376" s="1835" t="s">
        <v>88</v>
      </c>
      <c r="D376" s="1835" t="s">
        <v>147</v>
      </c>
      <c r="E376" s="1835" t="s">
        <v>88</v>
      </c>
    </row>
    <row r="377" spans="1:5" s="1536" customFormat="1">
      <c r="A377" s="1609" t="s">
        <v>234</v>
      </c>
      <c r="B377" s="1836">
        <f>SUM(B378:B404)</f>
        <v>1054941.3149999999</v>
      </c>
      <c r="C377" s="1836">
        <f>SUM(C378:C404)</f>
        <v>1722949.0120000001</v>
      </c>
      <c r="D377" s="1836">
        <f>SUM(D378:D404)</f>
        <v>3092841.7</v>
      </c>
      <c r="E377" s="1836">
        <f>SUM(E378:E404)</f>
        <v>6491425.4000000004</v>
      </c>
    </row>
    <row r="378" spans="1:5" s="1536" customFormat="1">
      <c r="A378" s="1750" t="s">
        <v>1730</v>
      </c>
      <c r="B378" s="1837">
        <v>9112.5769999999993</v>
      </c>
      <c r="C378" s="1837">
        <v>12804.620999999999</v>
      </c>
      <c r="D378" s="1837">
        <v>30511</v>
      </c>
      <c r="E378" s="1837">
        <v>46289.599999999999</v>
      </c>
    </row>
    <row r="379" spans="1:5" s="1536" customFormat="1">
      <c r="A379" s="1753" t="s">
        <v>1731</v>
      </c>
      <c r="B379" s="1837">
        <v>47.579000000000001</v>
      </c>
      <c r="C379" s="1837">
        <v>100.965</v>
      </c>
      <c r="D379" s="1837">
        <f>58.3+69.2</f>
        <v>127.5</v>
      </c>
      <c r="E379" s="1837">
        <f>69.7+151.9</f>
        <v>221.60000000000002</v>
      </c>
    </row>
    <row r="380" spans="1:5" s="1536" customFormat="1">
      <c r="A380" s="1755" t="s">
        <v>1732</v>
      </c>
      <c r="B380" s="1837">
        <v>214.76499999999999</v>
      </c>
      <c r="C380" s="1837">
        <v>424.40499999999997</v>
      </c>
      <c r="D380" s="1837">
        <v>52.2</v>
      </c>
      <c r="E380" s="1837">
        <v>111.3</v>
      </c>
    </row>
    <row r="381" spans="1:5" s="1536" customFormat="1">
      <c r="A381" s="1755" t="s">
        <v>1733</v>
      </c>
      <c r="B381" s="1837">
        <v>87.105999999999995</v>
      </c>
      <c r="C381" s="1837">
        <v>157.11600000000001</v>
      </c>
      <c r="D381" s="1837">
        <v>118.6</v>
      </c>
      <c r="E381" s="1837">
        <v>221.5</v>
      </c>
    </row>
    <row r="382" spans="1:5" s="1536" customFormat="1">
      <c r="A382" s="1755" t="s">
        <v>1734</v>
      </c>
      <c r="B382" s="1837">
        <v>54.393999999999998</v>
      </c>
      <c r="C382" s="1837">
        <v>70.483999999999995</v>
      </c>
      <c r="D382" s="1837">
        <v>22.5</v>
      </c>
      <c r="E382" s="1837">
        <v>29.6</v>
      </c>
    </row>
    <row r="383" spans="1:5" s="1536" customFormat="1">
      <c r="A383" s="1755" t="s">
        <v>1735</v>
      </c>
      <c r="B383" s="1837">
        <v>7.6619999999999999</v>
      </c>
      <c r="C383" s="1837">
        <v>11.433999999999999</v>
      </c>
      <c r="D383" s="1837">
        <v>8.8000000000000007</v>
      </c>
      <c r="E383" s="1837">
        <v>14</v>
      </c>
    </row>
    <row r="384" spans="1:5" s="1536" customFormat="1">
      <c r="A384" s="1755" t="s">
        <v>1736</v>
      </c>
      <c r="B384" s="1837">
        <v>622.12599999999998</v>
      </c>
      <c r="C384" s="1837">
        <v>1621.0129999999999</v>
      </c>
      <c r="D384" s="1837">
        <v>2451.3000000000002</v>
      </c>
      <c r="E384" s="1837">
        <v>7404.4</v>
      </c>
    </row>
    <row r="385" spans="1:5" s="1536" customFormat="1">
      <c r="A385" s="1755" t="s">
        <v>1777</v>
      </c>
      <c r="B385" s="1837">
        <v>0.10100000000000001</v>
      </c>
      <c r="C385" s="1837">
        <v>0.505</v>
      </c>
      <c r="D385" s="1837">
        <v>0</v>
      </c>
      <c r="E385" s="1837">
        <v>0</v>
      </c>
    </row>
    <row r="386" spans="1:5" s="1536" customFormat="1">
      <c r="A386" s="1755" t="s">
        <v>1778</v>
      </c>
      <c r="B386" s="1838">
        <v>0</v>
      </c>
      <c r="C386" s="1838">
        <v>0</v>
      </c>
      <c r="D386" s="1838">
        <v>0</v>
      </c>
      <c r="E386" s="1837">
        <v>0</v>
      </c>
    </row>
    <row r="387" spans="1:5" s="1536" customFormat="1">
      <c r="A387" s="1755" t="s">
        <v>1746</v>
      </c>
      <c r="B387" s="1837">
        <v>104.828</v>
      </c>
      <c r="C387" s="1837">
        <v>521.40099999999995</v>
      </c>
      <c r="D387" s="1837">
        <v>360.1</v>
      </c>
      <c r="E387" s="1837">
        <v>1795.9</v>
      </c>
    </row>
    <row r="388" spans="1:5" s="1536" customFormat="1">
      <c r="A388" s="1755" t="s">
        <v>1779</v>
      </c>
      <c r="B388" s="1837">
        <v>0.42499999999999999</v>
      </c>
      <c r="C388" s="1837">
        <v>2.125</v>
      </c>
      <c r="D388" s="1837">
        <v>1.7</v>
      </c>
      <c r="E388" s="1837">
        <v>9.1</v>
      </c>
    </row>
    <row r="389" spans="1:5" s="1536" customFormat="1">
      <c r="A389" s="1755" t="s">
        <v>1737</v>
      </c>
      <c r="B389" s="1837">
        <v>31.991</v>
      </c>
      <c r="C389" s="1837">
        <v>29.164999999999999</v>
      </c>
      <c r="D389" s="1837">
        <v>391.5</v>
      </c>
      <c r="E389" s="1837">
        <v>381.9</v>
      </c>
    </row>
    <row r="390" spans="1:5" s="1536" customFormat="1">
      <c r="A390" s="1755" t="s">
        <v>1780</v>
      </c>
      <c r="B390" s="1837">
        <v>0.97199999999999998</v>
      </c>
      <c r="C390" s="1837">
        <v>0.48599999999999999</v>
      </c>
      <c r="D390" s="1837">
        <v>0</v>
      </c>
      <c r="E390" s="1837">
        <v>0</v>
      </c>
    </row>
    <row r="391" spans="1:5" s="1536" customFormat="1">
      <c r="A391" s="1755" t="s">
        <v>1738</v>
      </c>
      <c r="B391" s="1837">
        <v>20.795999999999999</v>
      </c>
      <c r="C391" s="1837">
        <v>28.988</v>
      </c>
      <c r="D391" s="1837">
        <v>92.3</v>
      </c>
      <c r="E391" s="1837">
        <v>129.1</v>
      </c>
    </row>
    <row r="392" spans="1:5" s="1536" customFormat="1">
      <c r="A392" s="1755" t="s">
        <v>1739</v>
      </c>
      <c r="B392" s="1837">
        <v>0.214</v>
      </c>
      <c r="C392" s="1837">
        <v>1.07</v>
      </c>
      <c r="D392" s="1837">
        <v>4.7</v>
      </c>
      <c r="E392" s="1837">
        <v>26.8</v>
      </c>
    </row>
    <row r="393" spans="1:5" s="1536" customFormat="1">
      <c r="A393" s="1755" t="s">
        <v>1740</v>
      </c>
      <c r="B393" s="1837">
        <v>1807.1559999999999</v>
      </c>
      <c r="C393" s="1837">
        <v>1803.077</v>
      </c>
      <c r="D393" s="1837">
        <v>1599.1</v>
      </c>
      <c r="E393" s="1837">
        <v>1597.6</v>
      </c>
    </row>
    <row r="394" spans="1:5" s="1536" customFormat="1">
      <c r="A394" s="1755" t="s">
        <v>1781</v>
      </c>
      <c r="B394" s="1837">
        <v>1.7529999999999999</v>
      </c>
      <c r="C394" s="1837">
        <v>3.2770000000000001</v>
      </c>
      <c r="D394" s="1837">
        <v>0</v>
      </c>
      <c r="E394" s="1837">
        <v>0</v>
      </c>
    </row>
    <row r="395" spans="1:5" s="1536" customFormat="1">
      <c r="A395" s="1755" t="s">
        <v>1782</v>
      </c>
      <c r="B395" s="1839">
        <v>0</v>
      </c>
      <c r="C395" s="1839">
        <v>0</v>
      </c>
      <c r="D395" s="1839">
        <v>0</v>
      </c>
      <c r="E395" s="1837">
        <v>0</v>
      </c>
    </row>
    <row r="396" spans="1:5" s="1536" customFormat="1">
      <c r="A396" s="1755" t="s">
        <v>1741</v>
      </c>
      <c r="B396" s="1839">
        <v>14.545</v>
      </c>
      <c r="C396" s="1839">
        <v>14.545</v>
      </c>
      <c r="D396" s="1839">
        <v>18.2</v>
      </c>
      <c r="E396" s="1837">
        <v>22.8</v>
      </c>
    </row>
    <row r="397" spans="1:5" s="1536" customFormat="1">
      <c r="A397" s="1755" t="s">
        <v>1783</v>
      </c>
      <c r="B397" s="1839">
        <v>0.64300000000000002</v>
      </c>
      <c r="C397" s="1839">
        <v>0.64300000000000002</v>
      </c>
      <c r="D397" s="1839">
        <v>2.5</v>
      </c>
      <c r="E397" s="1837">
        <v>2.2999999999999998</v>
      </c>
    </row>
    <row r="398" spans="1:5" s="1536" customFormat="1">
      <c r="A398" s="1755" t="s">
        <v>1742</v>
      </c>
      <c r="B398" s="1839">
        <v>53.639000000000003</v>
      </c>
      <c r="C398" s="1839">
        <v>48.113999999999997</v>
      </c>
      <c r="D398" s="1839">
        <v>33.9</v>
      </c>
      <c r="E398" s="1837">
        <v>32.200000000000003</v>
      </c>
    </row>
    <row r="399" spans="1:5" s="1536" customFormat="1">
      <c r="A399" s="1755" t="s">
        <v>1784</v>
      </c>
      <c r="B399" s="1839">
        <v>7.5960000000000001</v>
      </c>
      <c r="C399" s="1839">
        <v>10.987</v>
      </c>
      <c r="D399" s="1839">
        <v>24.2</v>
      </c>
      <c r="E399" s="1837">
        <v>35.5</v>
      </c>
    </row>
    <row r="400" spans="1:5" s="1536" customFormat="1">
      <c r="A400" s="1755" t="s">
        <v>1785</v>
      </c>
      <c r="B400" s="1839">
        <v>0</v>
      </c>
      <c r="C400" s="1839">
        <v>0</v>
      </c>
      <c r="D400" s="1839">
        <v>1</v>
      </c>
      <c r="E400" s="1837">
        <v>4.2</v>
      </c>
    </row>
    <row r="401" spans="1:19" s="1570" customFormat="1">
      <c r="A401" s="1755" t="s">
        <v>1743</v>
      </c>
      <c r="B401" s="1839">
        <v>1417.175</v>
      </c>
      <c r="C401" s="1839">
        <v>5561.049</v>
      </c>
      <c r="D401" s="1839">
        <v>163.6</v>
      </c>
      <c r="E401" s="1837">
        <v>545.70000000000005</v>
      </c>
      <c r="F401" s="1567"/>
      <c r="G401" s="1568"/>
      <c r="H401" s="1568"/>
      <c r="I401" s="1568"/>
      <c r="J401" s="1568"/>
      <c r="K401" s="1568"/>
      <c r="L401" s="1568"/>
      <c r="M401" s="1568"/>
      <c r="N401" s="1568"/>
      <c r="O401" s="1568"/>
      <c r="P401" s="1568"/>
      <c r="Q401" s="1569"/>
      <c r="R401" s="1568"/>
      <c r="S401" s="1568"/>
    </row>
    <row r="402" spans="1:19">
      <c r="A402" s="1755" t="s">
        <v>1744</v>
      </c>
      <c r="B402" s="1840">
        <v>3.52</v>
      </c>
      <c r="C402" s="1840">
        <v>4.2240000000000002</v>
      </c>
      <c r="D402" s="1840">
        <v>2.1</v>
      </c>
      <c r="E402" s="1837">
        <v>2.4</v>
      </c>
    </row>
    <row r="403" spans="1:19">
      <c r="A403" s="1755" t="s">
        <v>1745</v>
      </c>
      <c r="B403" s="1840">
        <v>4.7519999999999998</v>
      </c>
      <c r="C403" s="1840">
        <v>6.3179999999999996</v>
      </c>
      <c r="D403" s="1840">
        <v>42.9</v>
      </c>
      <c r="E403" s="1837">
        <v>47.9</v>
      </c>
    </row>
    <row r="404" spans="1:19">
      <c r="A404" s="1615" t="s">
        <v>1786</v>
      </c>
      <c r="B404" s="1841">
        <v>1041325</v>
      </c>
      <c r="C404" s="1757">
        <v>1699723</v>
      </c>
      <c r="D404" s="1841">
        <v>3056812</v>
      </c>
      <c r="E404" s="1842">
        <v>6432500</v>
      </c>
    </row>
    <row r="405" spans="1:19">
      <c r="A405" s="1628" t="s">
        <v>1700</v>
      </c>
      <c r="B405" s="1843"/>
      <c r="C405" s="1843"/>
      <c r="D405" s="1843"/>
      <c r="E405" s="1843"/>
    </row>
    <row r="406" spans="1:19">
      <c r="A406" s="1598"/>
      <c r="B406" s="1590"/>
      <c r="C406" s="1590"/>
      <c r="D406" s="1546"/>
      <c r="E406" s="1590"/>
    </row>
    <row r="407" spans="1:19">
      <c r="A407" s="1795" t="s">
        <v>1787</v>
      </c>
      <c r="B407" s="1714"/>
      <c r="C407" s="1714"/>
      <c r="D407" s="1714"/>
      <c r="E407" s="1714"/>
    </row>
    <row r="408" spans="1:19">
      <c r="A408" s="1606" t="s">
        <v>1788</v>
      </c>
      <c r="B408" s="1608"/>
      <c r="C408" s="1608"/>
      <c r="D408" s="1608"/>
      <c r="E408" s="1608"/>
    </row>
    <row r="409" spans="1:19">
      <c r="A409" s="1762" t="s">
        <v>1789</v>
      </c>
      <c r="B409" s="1681">
        <v>2008</v>
      </c>
      <c r="C409" s="1611">
        <v>2009</v>
      </c>
      <c r="D409" s="1611">
        <v>2010</v>
      </c>
      <c r="E409" s="1611">
        <v>2011</v>
      </c>
    </row>
    <row r="410" spans="1:19">
      <c r="A410" s="1844" t="s">
        <v>1790</v>
      </c>
      <c r="B410" s="1845">
        <v>95.21</v>
      </c>
      <c r="C410" s="1845">
        <v>104.80154088387339</v>
      </c>
      <c r="D410" s="1845">
        <v>103.47359225111545</v>
      </c>
      <c r="E410" s="1845">
        <v>104.55890126808836</v>
      </c>
    </row>
    <row r="411" spans="1:19">
      <c r="A411" s="1722" t="s">
        <v>1730</v>
      </c>
      <c r="B411" s="1591">
        <v>95.24</v>
      </c>
      <c r="C411" s="1591">
        <v>97.349628341041765</v>
      </c>
      <c r="D411" s="1591">
        <v>94.742274682708498</v>
      </c>
      <c r="E411" s="1591">
        <v>102.29276904434326</v>
      </c>
    </row>
    <row r="412" spans="1:19">
      <c r="A412" s="1797" t="s">
        <v>1731</v>
      </c>
      <c r="B412" s="1591">
        <v>74.83</v>
      </c>
      <c r="C412" s="1591">
        <v>115.25911559622114</v>
      </c>
      <c r="D412" s="1591">
        <v>74.76261541884476</v>
      </c>
      <c r="E412" s="1591">
        <v>61.233420173702477</v>
      </c>
    </row>
    <row r="413" spans="1:19">
      <c r="A413" s="1797" t="s">
        <v>1732</v>
      </c>
      <c r="B413" s="1591">
        <v>101.82</v>
      </c>
      <c r="C413" s="1591">
        <v>100.92606489534705</v>
      </c>
      <c r="D413" s="1591">
        <v>100.22010415356297</v>
      </c>
      <c r="E413" s="1591">
        <v>108.08348504512568</v>
      </c>
    </row>
    <row r="414" spans="1:19">
      <c r="A414" s="1797" t="s">
        <v>1733</v>
      </c>
      <c r="B414" s="1591">
        <v>100.22</v>
      </c>
      <c r="C414" s="1591">
        <v>98.454558547922247</v>
      </c>
      <c r="D414" s="1591">
        <v>93.096221483154736</v>
      </c>
      <c r="E414" s="1591">
        <v>96.380553586071215</v>
      </c>
    </row>
    <row r="415" spans="1:19">
      <c r="A415" s="1722" t="s">
        <v>1791</v>
      </c>
      <c r="B415" s="1591" t="s">
        <v>1792</v>
      </c>
      <c r="C415" s="1591">
        <v>89.15</v>
      </c>
      <c r="D415" s="1591" t="s">
        <v>644</v>
      </c>
      <c r="E415" s="1591" t="s">
        <v>644</v>
      </c>
    </row>
    <row r="416" spans="1:19">
      <c r="A416" s="1797" t="s">
        <v>1734</v>
      </c>
      <c r="B416" s="1591">
        <v>119.91</v>
      </c>
      <c r="C416" s="1591">
        <v>99.498903568510684</v>
      </c>
      <c r="D416" s="1591">
        <v>100.2530027245009</v>
      </c>
      <c r="E416" s="1591">
        <v>101.78107572014233</v>
      </c>
    </row>
    <row r="417" spans="1:5" s="1536" customFormat="1">
      <c r="A417" s="1797" t="s">
        <v>1735</v>
      </c>
      <c r="B417" s="1591">
        <v>102.09</v>
      </c>
      <c r="C417" s="1591">
        <v>99.5</v>
      </c>
      <c r="D417" s="1591">
        <v>104.36766364714261</v>
      </c>
      <c r="E417" s="1591">
        <v>110.77336344372739</v>
      </c>
    </row>
    <row r="418" spans="1:5" s="1536" customFormat="1">
      <c r="A418" s="1797" t="s">
        <v>1736</v>
      </c>
      <c r="B418" s="1591">
        <v>113.59</v>
      </c>
      <c r="C418" s="1591">
        <v>108.88</v>
      </c>
      <c r="D418" s="1591">
        <v>108.23307952906012</v>
      </c>
      <c r="E418" s="1591">
        <v>125.47194478391681</v>
      </c>
    </row>
    <row r="419" spans="1:5" s="1536" customFormat="1">
      <c r="A419" s="1797" t="s">
        <v>1777</v>
      </c>
      <c r="B419" s="1591">
        <v>100.9</v>
      </c>
      <c r="C419" s="1591">
        <v>110.00000000000001</v>
      </c>
      <c r="D419" s="1591">
        <v>100</v>
      </c>
      <c r="E419" s="1591" t="s">
        <v>644</v>
      </c>
    </row>
    <row r="420" spans="1:5" s="1536" customFormat="1">
      <c r="A420" s="1797" t="s">
        <v>1746</v>
      </c>
      <c r="B420" s="1591">
        <v>100.55</v>
      </c>
      <c r="C420" s="1591">
        <v>100.26</v>
      </c>
      <c r="D420" s="1591">
        <v>100.52841027897563</v>
      </c>
      <c r="E420" s="1591">
        <v>100.79945609114482</v>
      </c>
    </row>
    <row r="421" spans="1:5" s="1536" customFormat="1">
      <c r="A421" s="1797" t="s">
        <v>1779</v>
      </c>
      <c r="B421" s="1591">
        <v>101.16</v>
      </c>
      <c r="C421" s="1591">
        <v>100.9</v>
      </c>
      <c r="D421" s="1591">
        <v>100.48874483617804</v>
      </c>
      <c r="E421" s="1591">
        <v>105.11122709864225</v>
      </c>
    </row>
    <row r="422" spans="1:5" s="1536" customFormat="1">
      <c r="A422" s="1797" t="s">
        <v>1737</v>
      </c>
      <c r="B422" s="1591">
        <v>97.73</v>
      </c>
      <c r="C422" s="1591">
        <v>101</v>
      </c>
      <c r="D422" s="1591">
        <v>96.492377215137509</v>
      </c>
      <c r="E422" s="1591">
        <v>103.23658840735119</v>
      </c>
    </row>
    <row r="423" spans="1:5" s="1536" customFormat="1">
      <c r="A423" s="1798" t="s">
        <v>1738</v>
      </c>
      <c r="B423" s="1591">
        <v>97.53</v>
      </c>
      <c r="C423" s="1591">
        <v>102.7</v>
      </c>
      <c r="D423" s="1591">
        <v>103.74389344309354</v>
      </c>
      <c r="E423" s="1591">
        <v>104.07944498790516</v>
      </c>
    </row>
    <row r="424" spans="1:5" s="1536" customFormat="1">
      <c r="A424" s="1798" t="s">
        <v>1739</v>
      </c>
      <c r="B424" s="1591">
        <v>99.37</v>
      </c>
      <c r="C424" s="1591">
        <v>98.5</v>
      </c>
      <c r="D424" s="1591">
        <v>100</v>
      </c>
      <c r="E424" s="1591">
        <v>114.99999999999999</v>
      </c>
    </row>
    <row r="425" spans="1:5" s="1536" customFormat="1">
      <c r="A425" s="1798" t="s">
        <v>1740</v>
      </c>
      <c r="B425" s="1591">
        <v>86.68</v>
      </c>
      <c r="C425" s="1591">
        <v>104.93</v>
      </c>
      <c r="D425" s="1591">
        <v>105.31285593864546</v>
      </c>
      <c r="E425" s="1591">
        <v>105.45035502084058</v>
      </c>
    </row>
    <row r="426" spans="1:5" s="1536" customFormat="1">
      <c r="A426" s="1798" t="s">
        <v>1781</v>
      </c>
      <c r="B426" s="1591">
        <v>104.35</v>
      </c>
      <c r="C426" s="1591">
        <v>107.56</v>
      </c>
      <c r="D426" s="1591">
        <v>129.26268249400741</v>
      </c>
      <c r="E426" s="1591" t="s">
        <v>644</v>
      </c>
    </row>
    <row r="427" spans="1:5" s="1536" customFormat="1">
      <c r="A427" s="1798" t="s">
        <v>1782</v>
      </c>
      <c r="B427" s="1591">
        <v>82.43</v>
      </c>
      <c r="C427" s="1591">
        <v>100.01</v>
      </c>
      <c r="D427" s="1591" t="s">
        <v>644</v>
      </c>
      <c r="E427" s="1591" t="s">
        <v>644</v>
      </c>
    </row>
    <row r="428" spans="1:5" s="1536" customFormat="1">
      <c r="A428" s="1798" t="s">
        <v>1741</v>
      </c>
      <c r="B428" s="1591">
        <v>115.93</v>
      </c>
      <c r="C428" s="1591">
        <v>107.68</v>
      </c>
      <c r="D428" s="1591">
        <v>109.99141953867399</v>
      </c>
      <c r="E428" s="1591">
        <v>137.48927442334252</v>
      </c>
    </row>
    <row r="429" spans="1:5" s="1536" customFormat="1">
      <c r="A429" s="1798" t="s">
        <v>1783</v>
      </c>
      <c r="B429" s="1591">
        <v>105.05</v>
      </c>
      <c r="C429" s="1591">
        <v>94.88</v>
      </c>
      <c r="D429" s="1591">
        <v>104.37324987646186</v>
      </c>
      <c r="E429" s="1591">
        <v>93.935924888815677</v>
      </c>
    </row>
    <row r="430" spans="1:5" s="1536" customFormat="1">
      <c r="A430" s="1798" t="s">
        <v>1742</v>
      </c>
      <c r="B430" s="1591">
        <v>93.55</v>
      </c>
      <c r="C430" s="1591">
        <v>89.82</v>
      </c>
      <c r="D430" s="1591">
        <v>89.699658830328673</v>
      </c>
      <c r="E430" s="1591">
        <v>95</v>
      </c>
    </row>
    <row r="431" spans="1:5" s="1536" customFormat="1">
      <c r="A431" s="1798" t="s">
        <v>1784</v>
      </c>
      <c r="B431" s="1591">
        <v>101.07</v>
      </c>
      <c r="C431" s="1591">
        <v>103.02</v>
      </c>
      <c r="D431" s="1591">
        <v>102.44037519152091</v>
      </c>
      <c r="E431" s="1591">
        <v>104.11045073573726</v>
      </c>
    </row>
    <row r="432" spans="1:5" s="1536" customFormat="1">
      <c r="A432" s="1797" t="s">
        <v>1785</v>
      </c>
      <c r="B432" s="1591">
        <v>107.21</v>
      </c>
      <c r="C432" s="1591">
        <v>111.16</v>
      </c>
      <c r="D432" s="1591" t="s">
        <v>644</v>
      </c>
      <c r="E432" s="1591">
        <v>105.17492186777287</v>
      </c>
    </row>
    <row r="433" spans="1:19" s="1570" customFormat="1">
      <c r="A433" s="1797" t="s">
        <v>1743</v>
      </c>
      <c r="B433" s="1591">
        <v>112.42</v>
      </c>
      <c r="C433" s="1591">
        <v>108.91</v>
      </c>
      <c r="D433" s="1591">
        <v>114.56675962714957</v>
      </c>
      <c r="E433" s="1591">
        <v>105.4913319927373</v>
      </c>
      <c r="F433" s="1567"/>
      <c r="G433" s="1568"/>
      <c r="H433" s="1568"/>
      <c r="I433" s="1568"/>
      <c r="J433" s="1568"/>
      <c r="K433" s="1568"/>
      <c r="L433" s="1568"/>
      <c r="M433" s="1568"/>
      <c r="N433" s="1568"/>
      <c r="O433" s="1568"/>
      <c r="P433" s="1568"/>
      <c r="Q433" s="1569"/>
      <c r="R433" s="1568"/>
      <c r="S433" s="1568"/>
    </row>
    <row r="434" spans="1:19">
      <c r="A434" s="1797" t="s">
        <v>1744</v>
      </c>
      <c r="B434" s="1591">
        <v>97.21</v>
      </c>
      <c r="C434" s="1591">
        <v>100</v>
      </c>
      <c r="D434" s="1591">
        <v>100</v>
      </c>
      <c r="E434" s="1591">
        <v>95.833333333333329</v>
      </c>
    </row>
    <row r="435" spans="1:19">
      <c r="A435" s="1797" t="s">
        <v>1745</v>
      </c>
      <c r="B435" s="1591">
        <v>111.63</v>
      </c>
      <c r="C435" s="1591">
        <v>101.93</v>
      </c>
      <c r="D435" s="1591">
        <v>96.293051249628249</v>
      </c>
      <c r="E435" s="1591">
        <v>80.744493568026627</v>
      </c>
    </row>
    <row r="436" spans="1:19">
      <c r="A436" s="1798" t="s">
        <v>1780</v>
      </c>
      <c r="B436" s="1591" t="s">
        <v>1792</v>
      </c>
      <c r="C436" s="1591">
        <v>106.04</v>
      </c>
      <c r="D436" s="1846">
        <v>105.47780376972923</v>
      </c>
      <c r="E436" s="1846" t="s">
        <v>644</v>
      </c>
    </row>
    <row r="437" spans="1:19">
      <c r="A437" s="1628" t="s">
        <v>231</v>
      </c>
      <c r="B437" s="1629"/>
      <c r="C437" s="1629"/>
      <c r="D437" s="1630"/>
      <c r="E437" s="1847"/>
    </row>
    <row r="438" spans="1:19">
      <c r="A438" s="1648"/>
      <c r="B438" s="1700"/>
      <c r="C438" s="1700"/>
      <c r="D438" s="1701"/>
      <c r="E438" s="1848"/>
    </row>
    <row r="439" spans="1:19">
      <c r="A439" s="1849" t="s">
        <v>1793</v>
      </c>
      <c r="B439" s="1608"/>
      <c r="C439" s="1608"/>
      <c r="D439" s="1608"/>
      <c r="E439" s="1608"/>
    </row>
    <row r="440" spans="1:19">
      <c r="A440" s="1762" t="s">
        <v>232</v>
      </c>
      <c r="B440" s="1680" t="s">
        <v>238</v>
      </c>
      <c r="C440" s="1680" t="s">
        <v>239</v>
      </c>
      <c r="D440" s="1680" t="s">
        <v>1205</v>
      </c>
      <c r="E440" s="1680" t="s">
        <v>234</v>
      </c>
    </row>
    <row r="441" spans="1:19">
      <c r="A441" s="1850" t="s">
        <v>1794</v>
      </c>
      <c r="B441" s="1686"/>
      <c r="C441" s="1613"/>
      <c r="D441" s="1613"/>
      <c r="E441" s="1613"/>
    </row>
    <row r="442" spans="1:19">
      <c r="A442" s="1851" t="s">
        <v>1795</v>
      </c>
      <c r="B442" s="1722">
        <v>58</v>
      </c>
      <c r="C442" s="1722">
        <v>162679</v>
      </c>
      <c r="D442" s="1722">
        <v>1713</v>
      </c>
      <c r="E442" s="1722">
        <f>B442+C442+D442</f>
        <v>164450</v>
      </c>
    </row>
    <row r="443" spans="1:19">
      <c r="A443" s="1851" t="s">
        <v>1796</v>
      </c>
      <c r="B443" s="1722">
        <v>621</v>
      </c>
      <c r="C443" s="1722">
        <v>307</v>
      </c>
      <c r="D443" s="1722">
        <v>23</v>
      </c>
      <c r="E443" s="1722">
        <f t="shared" ref="E443" si="4">B443+C443+D443</f>
        <v>951</v>
      </c>
    </row>
    <row r="444" spans="1:19">
      <c r="A444" s="1852" t="s">
        <v>1797</v>
      </c>
      <c r="B444" s="1722"/>
      <c r="C444" s="1722"/>
      <c r="D444" s="1722"/>
      <c r="E444" s="1722"/>
    </row>
    <row r="445" spans="1:19">
      <c r="A445" s="1851" t="s">
        <v>1795</v>
      </c>
      <c r="B445" s="1722">
        <v>0</v>
      </c>
      <c r="C445" s="1722">
        <v>0</v>
      </c>
      <c r="D445" s="1722">
        <v>0</v>
      </c>
      <c r="E445" s="1722">
        <f t="shared" ref="E445:E446" si="5">B445+C445+D445</f>
        <v>0</v>
      </c>
    </row>
    <row r="446" spans="1:19">
      <c r="A446" s="1851" t="s">
        <v>1796</v>
      </c>
      <c r="B446" s="1722">
        <v>262</v>
      </c>
      <c r="C446" s="1722">
        <v>55193</v>
      </c>
      <c r="D446" s="1722">
        <v>86</v>
      </c>
      <c r="E446" s="1722">
        <f t="shared" si="5"/>
        <v>55541</v>
      </c>
    </row>
    <row r="447" spans="1:19">
      <c r="A447" s="1852" t="s">
        <v>1798</v>
      </c>
      <c r="B447" s="1722"/>
      <c r="C447" s="1722"/>
      <c r="D447" s="1722"/>
      <c r="E447" s="1722"/>
    </row>
    <row r="448" spans="1:19">
      <c r="A448" s="1851" t="s">
        <v>1795</v>
      </c>
      <c r="B448" s="1722">
        <v>0</v>
      </c>
      <c r="C448" s="1722">
        <v>53103</v>
      </c>
      <c r="D448" s="1722">
        <v>3032</v>
      </c>
      <c r="E448" s="1722">
        <f t="shared" ref="E448:E449" si="6">B448+C448+D448</f>
        <v>56135</v>
      </c>
    </row>
    <row r="449" spans="1:5" s="1536" customFormat="1">
      <c r="A449" s="1851" t="s">
        <v>1799</v>
      </c>
      <c r="B449" s="1722">
        <v>0</v>
      </c>
      <c r="C449" s="1722">
        <v>72</v>
      </c>
      <c r="D449" s="1722">
        <v>24</v>
      </c>
      <c r="E449" s="1722">
        <f t="shared" si="6"/>
        <v>96</v>
      </c>
    </row>
    <row r="450" spans="1:5" s="1536" customFormat="1">
      <c r="A450" s="1853" t="s">
        <v>1800</v>
      </c>
      <c r="B450" s="1722"/>
      <c r="C450" s="1722"/>
      <c r="D450" s="1722"/>
      <c r="E450" s="1722"/>
    </row>
    <row r="451" spans="1:5" s="1536" customFormat="1">
      <c r="A451" s="1851" t="s">
        <v>1801</v>
      </c>
      <c r="B451" s="1722">
        <v>0</v>
      </c>
      <c r="C451" s="1722">
        <v>0</v>
      </c>
      <c r="D451" s="1722">
        <v>0</v>
      </c>
      <c r="E451" s="1722">
        <f t="shared" ref="E451:E453" si="7">B451+C451+D451</f>
        <v>0</v>
      </c>
    </row>
    <row r="452" spans="1:5" s="1536" customFormat="1">
      <c r="A452" s="1851" t="s">
        <v>1796</v>
      </c>
      <c r="B452" s="1722">
        <v>0</v>
      </c>
      <c r="C452" s="1722">
        <v>1823</v>
      </c>
      <c r="D452" s="1722">
        <v>482</v>
      </c>
      <c r="E452" s="1722">
        <f t="shared" si="7"/>
        <v>2305</v>
      </c>
    </row>
    <row r="453" spans="1:5" s="1536" customFormat="1">
      <c r="A453" s="1853" t="s">
        <v>1802</v>
      </c>
      <c r="B453" s="1692">
        <v>26643</v>
      </c>
      <c r="C453" s="1692">
        <v>151474</v>
      </c>
      <c r="D453" s="1692">
        <v>110571</v>
      </c>
      <c r="E453" s="1692">
        <f t="shared" si="7"/>
        <v>288688</v>
      </c>
    </row>
    <row r="454" spans="1:5" s="1536" customFormat="1">
      <c r="A454" s="1620" t="s">
        <v>87</v>
      </c>
      <c r="B454" s="1722"/>
      <c r="C454" s="1722"/>
      <c r="D454" s="1722"/>
      <c r="E454" s="1722"/>
    </row>
    <row r="455" spans="1:5" s="1536" customFormat="1">
      <c r="A455" s="1851" t="s">
        <v>1795</v>
      </c>
      <c r="B455" s="1722">
        <v>0</v>
      </c>
      <c r="C455" s="1722">
        <v>6307</v>
      </c>
      <c r="D455" s="1722">
        <v>3</v>
      </c>
      <c r="E455" s="1722">
        <f t="shared" ref="E455:E456" si="8">B455+C455+D455</f>
        <v>6310</v>
      </c>
    </row>
    <row r="456" spans="1:5" s="1536" customFormat="1">
      <c r="A456" s="1851" t="s">
        <v>1796</v>
      </c>
      <c r="B456" s="1722">
        <v>0</v>
      </c>
      <c r="C456" s="1722">
        <v>588</v>
      </c>
      <c r="D456" s="1722">
        <v>0</v>
      </c>
      <c r="E456" s="1722">
        <f t="shared" si="8"/>
        <v>588</v>
      </c>
    </row>
    <row r="457" spans="1:5" s="1536" customFormat="1">
      <c r="A457" s="1628" t="s">
        <v>1700</v>
      </c>
      <c r="B457" s="1629"/>
      <c r="C457" s="1629"/>
      <c r="D457" s="1630"/>
      <c r="E457" s="1629"/>
    </row>
    <row r="458" spans="1:5" s="1536" customFormat="1">
      <c r="A458" s="1579"/>
      <c r="B458" s="1577"/>
      <c r="C458" s="1577"/>
      <c r="D458" s="1596"/>
      <c r="E458" s="1577"/>
    </row>
    <row r="459" spans="1:5" s="1536" customFormat="1">
      <c r="A459" s="1795" t="s">
        <v>1803</v>
      </c>
      <c r="B459" s="1604"/>
      <c r="C459" s="1604"/>
      <c r="D459" s="1605"/>
      <c r="E459" s="1604"/>
    </row>
    <row r="460" spans="1:5" s="1536" customFormat="1">
      <c r="A460" s="1854" t="s">
        <v>363</v>
      </c>
      <c r="B460" s="1855"/>
      <c r="C460" s="1855"/>
      <c r="D460" s="1856"/>
      <c r="E460" s="1855"/>
    </row>
    <row r="461" spans="1:5" s="1536" customFormat="1">
      <c r="A461" s="1857" t="s">
        <v>236</v>
      </c>
      <c r="B461" s="1681">
        <v>2005</v>
      </c>
      <c r="C461" s="1611">
        <v>2009</v>
      </c>
      <c r="D461" s="1611">
        <v>2010</v>
      </c>
      <c r="E461" s="1611">
        <v>2011</v>
      </c>
    </row>
    <row r="462" spans="1:5" s="1536" customFormat="1">
      <c r="A462" s="1850" t="s">
        <v>1804</v>
      </c>
      <c r="B462" s="1858">
        <f>B463+B464</f>
        <v>46509.01</v>
      </c>
      <c r="C462" s="1858">
        <f>C463+C464</f>
        <v>25755.129999999997</v>
      </c>
      <c r="D462" s="1859">
        <v>26718.800000000003</v>
      </c>
      <c r="E462" s="1859">
        <v>18487.899999999998</v>
      </c>
    </row>
    <row r="463" spans="1:5" s="1536" customFormat="1">
      <c r="A463" s="1812" t="s">
        <v>1805</v>
      </c>
      <c r="B463" s="1860">
        <v>5688.71</v>
      </c>
      <c r="C463" s="1591">
        <v>4280.33</v>
      </c>
      <c r="D463" s="1861">
        <v>4966.8999999999996</v>
      </c>
      <c r="E463" s="1861">
        <v>51.8</v>
      </c>
    </row>
    <row r="464" spans="1:5" s="1536" customFormat="1">
      <c r="A464" s="1729" t="s">
        <v>239</v>
      </c>
      <c r="B464" s="1860">
        <v>40820.300000000003</v>
      </c>
      <c r="C464" s="1846">
        <v>21474.799999999999</v>
      </c>
      <c r="D464" s="1862">
        <v>21751.9</v>
      </c>
      <c r="E464" s="1862">
        <v>18436.099999999999</v>
      </c>
    </row>
    <row r="465" spans="1:19">
      <c r="A465" s="1863" t="s">
        <v>1700</v>
      </c>
      <c r="B465" s="1686"/>
      <c r="C465" s="1686"/>
      <c r="D465" s="1613"/>
      <c r="E465" s="1686"/>
    </row>
    <row r="466" spans="1:19">
      <c r="A466" s="1805" t="s">
        <v>1806</v>
      </c>
      <c r="B466" s="1864"/>
      <c r="C466" s="1864"/>
      <c r="D466" s="1620"/>
      <c r="E466" s="1864"/>
    </row>
    <row r="467" spans="1:19">
      <c r="A467" s="1579"/>
      <c r="B467" s="1577"/>
      <c r="C467" s="1577"/>
      <c r="D467" s="1596"/>
      <c r="E467" s="1577"/>
    </row>
    <row r="468" spans="1:19" s="1570" customFormat="1" ht="18.75">
      <c r="A468" s="1599" t="s">
        <v>1807</v>
      </c>
      <c r="B468" s="1593"/>
      <c r="C468" s="1593"/>
      <c r="D468" s="1602"/>
      <c r="E468" s="1593"/>
      <c r="F468" s="1567"/>
      <c r="G468" s="1568"/>
      <c r="H468" s="1568"/>
      <c r="I468" s="1568"/>
      <c r="J468" s="1568"/>
      <c r="K468" s="1568"/>
      <c r="L468" s="1568"/>
      <c r="M468" s="1568"/>
      <c r="N468" s="1568"/>
      <c r="O468" s="1568"/>
      <c r="P468" s="1568"/>
      <c r="Q468" s="1569"/>
      <c r="R468" s="1568"/>
      <c r="S468" s="1568"/>
    </row>
    <row r="469" spans="1:19" ht="15.75" customHeight="1">
      <c r="A469" s="2701" t="s">
        <v>1808</v>
      </c>
      <c r="B469" s="2701"/>
      <c r="C469" s="2701"/>
      <c r="D469" s="2701"/>
      <c r="E469" s="2701"/>
    </row>
    <row r="470" spans="1:19" ht="116.25" customHeight="1">
      <c r="A470" s="2701"/>
      <c r="B470" s="2701"/>
      <c r="C470" s="2701"/>
      <c r="D470" s="2701"/>
      <c r="E470" s="2701"/>
      <c r="F470" s="1865"/>
    </row>
    <row r="471" spans="1:19">
      <c r="A471" s="1866" t="s">
        <v>1809</v>
      </c>
      <c r="B471" s="1700"/>
      <c r="C471" s="1700"/>
      <c r="D471" s="1701"/>
      <c r="E471" s="1590"/>
    </row>
    <row r="472" spans="1:19">
      <c r="A472" s="1867" t="s">
        <v>1119</v>
      </c>
      <c r="B472" s="1611">
        <v>2005</v>
      </c>
      <c r="C472" s="1611">
        <v>2009</v>
      </c>
      <c r="D472" s="1681">
        <v>2010</v>
      </c>
      <c r="E472" s="1611">
        <v>2011</v>
      </c>
      <c r="G472" s="1788" t="s">
        <v>1810</v>
      </c>
      <c r="H472" s="1793"/>
      <c r="I472" s="1793"/>
      <c r="J472" s="1868"/>
      <c r="K472" s="1869"/>
      <c r="L472" s="1743"/>
    </row>
    <row r="473" spans="1:19">
      <c r="A473" s="1870" t="s">
        <v>234</v>
      </c>
      <c r="B473" s="1871">
        <f>B474+B475+B476</f>
        <v>2078608</v>
      </c>
      <c r="C473" s="1872">
        <f>C474+C475+C476</f>
        <v>2726671</v>
      </c>
      <c r="D473" s="1872">
        <f>D474+D475+D476</f>
        <v>2357065</v>
      </c>
      <c r="E473" s="1873">
        <v>2397892</v>
      </c>
      <c r="F473" s="1874"/>
      <c r="G473" s="1875" t="s">
        <v>1119</v>
      </c>
      <c r="H473" s="1765">
        <v>2005</v>
      </c>
      <c r="I473" s="1765">
        <v>2006</v>
      </c>
      <c r="J473" s="1767">
        <v>2007</v>
      </c>
      <c r="K473" s="1767">
        <v>2008</v>
      </c>
      <c r="L473" s="1765">
        <v>2009</v>
      </c>
      <c r="M473" s="1767">
        <v>2010</v>
      </c>
      <c r="N473" s="1765">
        <v>2011</v>
      </c>
    </row>
    <row r="474" spans="1:19">
      <c r="A474" s="1552" t="s">
        <v>1811</v>
      </c>
      <c r="B474" s="1876">
        <v>1761713</v>
      </c>
      <c r="C474" s="1558">
        <v>2305603</v>
      </c>
      <c r="D474" s="1877">
        <v>2041902</v>
      </c>
      <c r="E474" s="1878">
        <v>2080623</v>
      </c>
      <c r="F474" s="1879"/>
      <c r="G474" s="1880" t="s">
        <v>234</v>
      </c>
      <c r="H474" s="1881">
        <v>2078608</v>
      </c>
      <c r="I474" s="1882">
        <v>2217352</v>
      </c>
      <c r="J474" s="1881">
        <v>2519841</v>
      </c>
      <c r="K474" s="1883">
        <v>2377777</v>
      </c>
      <c r="L474" s="1550">
        <v>2726671</v>
      </c>
      <c r="M474" s="1550">
        <v>2357065</v>
      </c>
      <c r="N474" s="1548">
        <v>2397892</v>
      </c>
    </row>
    <row r="475" spans="1:19">
      <c r="A475" s="1552" t="s">
        <v>1812</v>
      </c>
      <c r="B475" s="1876">
        <v>30630</v>
      </c>
      <c r="C475" s="1558">
        <v>42992</v>
      </c>
      <c r="D475" s="1877">
        <v>39778</v>
      </c>
      <c r="E475" s="1878">
        <v>39692</v>
      </c>
      <c r="F475" s="1884"/>
      <c r="G475" s="1724" t="s">
        <v>1811</v>
      </c>
      <c r="H475" s="1885">
        <v>1761713</v>
      </c>
      <c r="I475" s="1885">
        <v>1876054</v>
      </c>
      <c r="J475" s="1885">
        <v>2127604</v>
      </c>
      <c r="K475" s="1557">
        <v>1998280</v>
      </c>
      <c r="L475" s="1885">
        <v>2305603</v>
      </c>
      <c r="M475" s="1557">
        <v>2041902</v>
      </c>
      <c r="N475" s="1555">
        <v>2080623</v>
      </c>
      <c r="O475" s="1726">
        <f>+N475/N474*100</f>
        <v>86.768836961798115</v>
      </c>
    </row>
    <row r="476" spans="1:19" ht="15" customHeight="1">
      <c r="A476" s="1729" t="s">
        <v>1813</v>
      </c>
      <c r="B476" s="1800">
        <v>286265</v>
      </c>
      <c r="C476" s="1800">
        <v>378076</v>
      </c>
      <c r="D476" s="1821">
        <v>275385</v>
      </c>
      <c r="E476" s="1886">
        <v>277577</v>
      </c>
      <c r="F476" s="1884"/>
      <c r="G476" s="1724" t="s">
        <v>1814</v>
      </c>
      <c r="H476" s="1885">
        <v>30630</v>
      </c>
      <c r="I476" s="1885">
        <v>33430</v>
      </c>
      <c r="J476" s="1885">
        <v>38900</v>
      </c>
      <c r="K476" s="1557">
        <v>42596</v>
      </c>
      <c r="L476" s="1885">
        <v>42992</v>
      </c>
      <c r="M476" s="1557">
        <v>39778</v>
      </c>
      <c r="N476" s="1555">
        <v>39692</v>
      </c>
      <c r="O476" s="1726">
        <f>N476/N474*100</f>
        <v>1.6552872272812953</v>
      </c>
    </row>
    <row r="477" spans="1:19" ht="15.75">
      <c r="A477" s="1648" t="s">
        <v>1815</v>
      </c>
      <c r="B477" s="1887"/>
      <c r="C477" s="1577"/>
      <c r="D477" s="1613"/>
      <c r="E477" s="1686"/>
      <c r="F477" s="1884"/>
      <c r="G477" s="1724" t="s">
        <v>1813</v>
      </c>
      <c r="H477" s="1885">
        <v>286265</v>
      </c>
      <c r="I477" s="1885">
        <v>306068</v>
      </c>
      <c r="J477" s="1885">
        <v>353337</v>
      </c>
      <c r="K477" s="1557">
        <v>336901</v>
      </c>
      <c r="L477" s="1885">
        <v>378076</v>
      </c>
      <c r="M477" s="1557">
        <v>275385</v>
      </c>
      <c r="N477" s="1555">
        <v>277577</v>
      </c>
      <c r="O477" s="1726">
        <f>N477/N474*100</f>
        <v>11.575875810920593</v>
      </c>
    </row>
    <row r="478" spans="1:19" ht="15.75">
      <c r="A478" s="1888" t="s">
        <v>1816</v>
      </c>
      <c r="B478" s="1700"/>
      <c r="C478" s="1577"/>
      <c r="D478" s="1678"/>
      <c r="E478" s="1889"/>
      <c r="F478" s="1874"/>
      <c r="G478" s="1792" t="s">
        <v>1817</v>
      </c>
      <c r="H478" s="1890"/>
      <c r="I478" s="1890"/>
      <c r="J478" s="1890"/>
      <c r="K478" s="1890"/>
      <c r="L478" s="1743"/>
    </row>
    <row r="479" spans="1:19">
      <c r="A479" s="1891"/>
      <c r="B479" s="1700"/>
      <c r="C479" s="1577"/>
      <c r="D479" s="1678"/>
      <c r="E479" s="1889"/>
      <c r="F479" s="1892"/>
      <c r="G479" s="1743"/>
      <c r="H479" s="1743"/>
      <c r="I479" s="1743"/>
      <c r="J479" s="1743"/>
      <c r="K479" s="1743"/>
    </row>
    <row r="480" spans="1:19">
      <c r="A480" s="1866" t="s">
        <v>1818</v>
      </c>
      <c r="B480" s="1607"/>
      <c r="C480" s="1590"/>
      <c r="D480" s="1590"/>
      <c r="E480" s="1590"/>
      <c r="F480" s="1892"/>
      <c r="G480" s="1743"/>
      <c r="H480" s="1743"/>
      <c r="I480" s="1743"/>
      <c r="J480" s="1743"/>
      <c r="K480" s="1743"/>
    </row>
    <row r="481" spans="1:14" s="1536" customFormat="1">
      <c r="A481" s="1867" t="s">
        <v>1119</v>
      </c>
      <c r="B481" s="1611">
        <v>2005</v>
      </c>
      <c r="C481" s="1611">
        <v>2009</v>
      </c>
      <c r="D481" s="1681">
        <v>2010</v>
      </c>
      <c r="E481" s="1611">
        <v>2011</v>
      </c>
      <c r="F481" s="1893"/>
      <c r="G481" s="1743"/>
      <c r="H481" s="1743"/>
      <c r="I481" s="1743"/>
      <c r="J481" s="1743"/>
      <c r="K481" s="1743"/>
      <c r="L481" s="1534"/>
      <c r="M481" s="1534"/>
      <c r="N481" s="1534"/>
    </row>
    <row r="482" spans="1:14" s="1536" customFormat="1">
      <c r="A482" s="1870" t="s">
        <v>234</v>
      </c>
      <c r="B482" s="1894">
        <f>B483+B484+B485</f>
        <v>306141</v>
      </c>
      <c r="C482" s="1830">
        <f>C483+C484+C485</f>
        <v>570437</v>
      </c>
      <c r="D482" s="1704">
        <f>SUM(D483:D485)</f>
        <v>387379</v>
      </c>
      <c r="E482" s="1895">
        <f>SUM(E483:E485)</f>
        <v>429110</v>
      </c>
      <c r="F482" s="1874"/>
      <c r="G482" s="1534"/>
      <c r="H482" s="1534"/>
      <c r="I482" s="1534"/>
      <c r="J482" s="1534"/>
      <c r="K482" s="1541"/>
      <c r="L482" s="1534"/>
      <c r="M482" s="1534"/>
      <c r="N482" s="1534"/>
    </row>
    <row r="483" spans="1:14" s="1536" customFormat="1">
      <c r="A483" s="1552" t="s">
        <v>1811</v>
      </c>
      <c r="B483" s="1896">
        <v>253145</v>
      </c>
      <c r="C483" s="1896">
        <v>473193</v>
      </c>
      <c r="D483" s="1896">
        <v>340699</v>
      </c>
      <c r="E483" s="1897">
        <v>379883</v>
      </c>
      <c r="F483" s="1879"/>
      <c r="G483" s="1534"/>
      <c r="H483" s="1534"/>
      <c r="I483" s="1534" t="s">
        <v>1205</v>
      </c>
      <c r="J483" s="1534">
        <v>461159</v>
      </c>
      <c r="K483" s="1548"/>
      <c r="L483" s="1534"/>
      <c r="M483" s="1534"/>
      <c r="N483" s="1534"/>
    </row>
    <row r="484" spans="1:14" s="1536" customFormat="1">
      <c r="A484" s="1552" t="s">
        <v>1812</v>
      </c>
      <c r="B484" s="1896">
        <v>5125</v>
      </c>
      <c r="C484" s="1896">
        <v>11799</v>
      </c>
      <c r="D484" s="1896">
        <v>3764</v>
      </c>
      <c r="E484" s="1897">
        <v>3948</v>
      </c>
      <c r="F484" s="1884"/>
      <c r="G484" s="1534"/>
      <c r="H484" s="1534"/>
      <c r="I484" s="1534" t="s">
        <v>456</v>
      </c>
      <c r="J484" s="1534">
        <v>1507623</v>
      </c>
      <c r="K484" s="1555"/>
      <c r="L484" s="1534"/>
      <c r="M484" s="1534"/>
      <c r="N484" s="1534"/>
    </row>
    <row r="485" spans="1:14" s="1536" customFormat="1">
      <c r="A485" s="1552" t="s">
        <v>1813</v>
      </c>
      <c r="B485" s="1800">
        <v>47871</v>
      </c>
      <c r="C485" s="1898">
        <v>85445</v>
      </c>
      <c r="D485" s="1821">
        <v>42916</v>
      </c>
      <c r="E485" s="1899">
        <v>45279</v>
      </c>
      <c r="F485" s="1884"/>
      <c r="G485" s="1534"/>
      <c r="H485" s="1534"/>
      <c r="I485" s="1534" t="s">
        <v>238</v>
      </c>
      <c r="J485" s="1534">
        <v>429110</v>
      </c>
      <c r="K485" s="1555"/>
      <c r="L485" s="1534"/>
      <c r="M485" s="1534"/>
      <c r="N485" s="1534"/>
    </row>
    <row r="486" spans="1:14" s="1536" customFormat="1">
      <c r="A486" s="1628" t="s">
        <v>1700</v>
      </c>
      <c r="B486" s="1629"/>
      <c r="C486" s="1598"/>
      <c r="D486" s="1590"/>
      <c r="E486" s="1598"/>
      <c r="F486" s="1884"/>
      <c r="G486" s="1534"/>
      <c r="H486" s="1534"/>
      <c r="I486" s="1534" t="s">
        <v>454</v>
      </c>
      <c r="J486" s="1534">
        <f>SUM(J483:J485)</f>
        <v>2397892</v>
      </c>
      <c r="K486" s="1555"/>
      <c r="L486" s="1534"/>
      <c r="M486" s="1534"/>
      <c r="N486" s="1534"/>
    </row>
    <row r="487" spans="1:14" s="1536" customFormat="1">
      <c r="A487" s="1888" t="s">
        <v>1816</v>
      </c>
      <c r="B487" s="1590"/>
      <c r="C487" s="1579"/>
      <c r="D487" s="1590"/>
      <c r="E487" s="1579"/>
      <c r="F487" s="1533"/>
      <c r="G487" s="1724" t="s">
        <v>1811</v>
      </c>
      <c r="H487" s="1885">
        <v>1761713</v>
      </c>
      <c r="I487" s="1885">
        <v>1876054</v>
      </c>
      <c r="J487" s="1885">
        <v>2127604</v>
      </c>
      <c r="K487" s="1557">
        <v>1998280</v>
      </c>
      <c r="L487" s="1885">
        <v>2305603</v>
      </c>
      <c r="M487" s="1557">
        <v>2041902</v>
      </c>
      <c r="N487" s="1555">
        <v>2080623</v>
      </c>
    </row>
    <row r="488" spans="1:14" s="1536" customFormat="1">
      <c r="A488" s="1891"/>
      <c r="B488" s="1590"/>
      <c r="C488" s="1579"/>
      <c r="D488" s="1590"/>
      <c r="E488" s="1579"/>
      <c r="F488" s="1533"/>
      <c r="G488" s="1724" t="s">
        <v>1814</v>
      </c>
      <c r="H488" s="1885">
        <v>30630</v>
      </c>
      <c r="I488" s="1885">
        <v>33430</v>
      </c>
      <c r="J488" s="1885">
        <v>38900</v>
      </c>
      <c r="K488" s="1557">
        <v>42596</v>
      </c>
      <c r="L488" s="1885">
        <v>42992</v>
      </c>
      <c r="M488" s="1557">
        <v>39778</v>
      </c>
      <c r="N488" s="1555">
        <v>39692</v>
      </c>
    </row>
    <row r="489" spans="1:14" s="1536" customFormat="1">
      <c r="A489" s="1866" t="s">
        <v>1819</v>
      </c>
      <c r="B489" s="1607"/>
      <c r="C489" s="1579"/>
      <c r="D489" s="1590"/>
      <c r="E489" s="1579"/>
      <c r="F489" s="1533"/>
      <c r="G489" s="1724" t="s">
        <v>1813</v>
      </c>
      <c r="H489" s="1885">
        <v>286265</v>
      </c>
      <c r="I489" s="1885">
        <v>306068</v>
      </c>
      <c r="J489" s="1885">
        <v>353337</v>
      </c>
      <c r="K489" s="1557">
        <v>336901</v>
      </c>
      <c r="L489" s="1885">
        <v>378076</v>
      </c>
      <c r="M489" s="1557">
        <v>275385</v>
      </c>
      <c r="N489" s="1555">
        <v>277577</v>
      </c>
    </row>
    <row r="490" spans="1:14" s="1536" customFormat="1">
      <c r="A490" s="1867" t="s">
        <v>1119</v>
      </c>
      <c r="B490" s="1611">
        <v>2005</v>
      </c>
      <c r="C490" s="1611">
        <v>2009</v>
      </c>
      <c r="D490" s="1681">
        <v>2010</v>
      </c>
      <c r="E490" s="1611">
        <v>2011</v>
      </c>
      <c r="F490" s="1533"/>
      <c r="G490" s="1534"/>
      <c r="H490" s="1534"/>
      <c r="I490" s="1534"/>
      <c r="J490" s="1534"/>
      <c r="K490" s="1534"/>
      <c r="L490" s="1534"/>
      <c r="M490" s="1534"/>
      <c r="N490" s="1534"/>
    </row>
    <row r="491" spans="1:14" s="1536" customFormat="1">
      <c r="A491" s="1870" t="s">
        <v>234</v>
      </c>
      <c r="B491" s="1871">
        <f>B492+B493+B494</f>
        <v>1429327</v>
      </c>
      <c r="C491" s="1872">
        <f>C492+C493+C494</f>
        <v>1667948</v>
      </c>
      <c r="D491" s="1872">
        <f>D492+D493+D494</f>
        <v>1516657</v>
      </c>
      <c r="E491" s="1900">
        <f>SUM(E492:E494)</f>
        <v>1507623</v>
      </c>
      <c r="F491" s="1533"/>
      <c r="G491" s="1534"/>
      <c r="H491" s="1534"/>
      <c r="I491" s="1534"/>
      <c r="J491" s="1534"/>
      <c r="K491" s="1534"/>
      <c r="L491" s="1534"/>
      <c r="M491" s="1534"/>
      <c r="N491" s="1534"/>
    </row>
    <row r="492" spans="1:14" s="1536" customFormat="1">
      <c r="A492" s="1552" t="s">
        <v>1811</v>
      </c>
      <c r="B492" s="1901">
        <v>1255408</v>
      </c>
      <c r="C492" s="1902">
        <v>1443121</v>
      </c>
      <c r="D492" s="1813">
        <v>1316938</v>
      </c>
      <c r="E492" s="1903">
        <v>1308974</v>
      </c>
      <c r="F492" s="1533"/>
      <c r="G492" s="1534"/>
      <c r="H492" s="1534"/>
      <c r="I492" s="1534"/>
      <c r="J492" s="1534"/>
      <c r="K492" s="1534"/>
      <c r="L492" s="1534"/>
      <c r="M492" s="1534"/>
      <c r="N492" s="1534"/>
    </row>
    <row r="493" spans="1:14" s="1536" customFormat="1">
      <c r="A493" s="1552" t="s">
        <v>1812</v>
      </c>
      <c r="B493" s="1901">
        <v>15800</v>
      </c>
      <c r="C493" s="1813">
        <v>22000</v>
      </c>
      <c r="D493" s="1813">
        <v>34911</v>
      </c>
      <c r="E493" s="1904">
        <v>34640</v>
      </c>
      <c r="F493" s="1533"/>
      <c r="G493" s="1534"/>
      <c r="H493" s="1534"/>
      <c r="I493" s="1534"/>
      <c r="J493" s="1534"/>
      <c r="K493" s="1534"/>
      <c r="L493" s="1534"/>
      <c r="M493" s="1534"/>
      <c r="N493" s="1534"/>
    </row>
    <row r="494" spans="1:14" s="1536" customFormat="1">
      <c r="A494" s="1552" t="s">
        <v>1813</v>
      </c>
      <c r="B494" s="1905">
        <v>158119</v>
      </c>
      <c r="C494" s="1906">
        <v>202827</v>
      </c>
      <c r="D494" s="1821">
        <v>164808</v>
      </c>
      <c r="E494" s="1907">
        <v>164009</v>
      </c>
      <c r="F494" s="1533"/>
      <c r="G494" s="1534"/>
      <c r="H494" s="1534"/>
      <c r="I494" s="1534"/>
      <c r="J494" s="1534"/>
      <c r="K494" s="1534"/>
      <c r="L494" s="1534"/>
      <c r="M494" s="1534"/>
      <c r="N494" s="1534"/>
    </row>
    <row r="495" spans="1:14" s="1536" customFormat="1">
      <c r="A495" s="1628" t="s">
        <v>1700</v>
      </c>
      <c r="B495" s="1908"/>
      <c r="C495" s="1598"/>
      <c r="D495" s="1908"/>
      <c r="E495" s="1598"/>
      <c r="F495" s="1533"/>
      <c r="G495" s="1534"/>
      <c r="H495" s="1534"/>
      <c r="I495" s="1534"/>
      <c r="J495" s="1534"/>
      <c r="K495" s="1534"/>
      <c r="L495" s="1534"/>
      <c r="M495" s="1534"/>
      <c r="N495" s="1534"/>
    </row>
    <row r="496" spans="1:14" s="1536" customFormat="1">
      <c r="A496" s="1888" t="s">
        <v>1816</v>
      </c>
      <c r="B496" s="1700"/>
      <c r="C496" s="1598"/>
      <c r="D496" s="1590"/>
      <c r="E496" s="1598"/>
      <c r="F496" s="1533"/>
      <c r="G496" s="1534"/>
      <c r="H496" s="1534"/>
      <c r="I496" s="1534"/>
      <c r="J496" s="1534"/>
      <c r="K496" s="1534"/>
      <c r="L496" s="1534"/>
      <c r="M496" s="1534"/>
      <c r="N496" s="1534"/>
    </row>
    <row r="497" spans="1:19">
      <c r="A497" s="1891"/>
      <c r="B497" s="1700"/>
      <c r="C497" s="1598"/>
      <c r="D497" s="1590"/>
      <c r="E497" s="1598"/>
    </row>
    <row r="498" spans="1:19">
      <c r="A498" s="1866" t="s">
        <v>1820</v>
      </c>
      <c r="B498" s="1607"/>
      <c r="C498" s="1598"/>
      <c r="D498" s="1590"/>
      <c r="E498" s="1598"/>
    </row>
    <row r="499" spans="1:19">
      <c r="A499" s="1867" t="s">
        <v>1119</v>
      </c>
      <c r="B499" s="1611">
        <v>2005</v>
      </c>
      <c r="C499" s="1611">
        <v>2009</v>
      </c>
      <c r="D499" s="1681">
        <v>2010</v>
      </c>
      <c r="E499" s="1611">
        <v>2011</v>
      </c>
    </row>
    <row r="500" spans="1:19">
      <c r="A500" s="1870" t="s">
        <v>234</v>
      </c>
      <c r="B500" s="1894">
        <f>B501+B503+B502</f>
        <v>343140</v>
      </c>
      <c r="C500" s="1830">
        <f>C501+C503+C502</f>
        <v>488286</v>
      </c>
      <c r="D500" s="1830">
        <f>D501+D503+D502</f>
        <v>453029</v>
      </c>
      <c r="E500" s="1900">
        <f>SUM(E501:E503)</f>
        <v>461159</v>
      </c>
    </row>
    <row r="501" spans="1:19">
      <c r="A501" s="1552" t="s">
        <v>1811</v>
      </c>
      <c r="B501" s="1558">
        <v>253160</v>
      </c>
      <c r="C501" s="1896">
        <v>389289</v>
      </c>
      <c r="D501" s="1877">
        <v>384265</v>
      </c>
      <c r="E501" s="1903">
        <v>391766</v>
      </c>
    </row>
    <row r="502" spans="1:19">
      <c r="A502" s="1552" t="s">
        <v>1812</v>
      </c>
      <c r="B502" s="1558">
        <v>9705</v>
      </c>
      <c r="C502" s="1553">
        <v>9193</v>
      </c>
      <c r="D502" s="1813">
        <v>1103</v>
      </c>
      <c r="E502" s="1904">
        <v>1104</v>
      </c>
    </row>
    <row r="503" spans="1:19">
      <c r="A503" s="1552" t="s">
        <v>1813</v>
      </c>
      <c r="B503" s="1800">
        <v>80275</v>
      </c>
      <c r="C503" s="1898">
        <v>89804</v>
      </c>
      <c r="D503" s="1821">
        <v>67661</v>
      </c>
      <c r="E503" s="1907">
        <v>68289</v>
      </c>
    </row>
    <row r="504" spans="1:19">
      <c r="A504" s="1628" t="s">
        <v>1700</v>
      </c>
      <c r="B504" s="1558"/>
      <c r="C504" s="1558"/>
      <c r="D504" s="1813"/>
      <c r="E504" s="1553"/>
    </row>
    <row r="505" spans="1:19">
      <c r="A505" s="1888" t="s">
        <v>1816</v>
      </c>
      <c r="B505" s="1909"/>
      <c r="C505" s="1909"/>
      <c r="D505" s="1909"/>
      <c r="E505" s="1579"/>
    </row>
    <row r="506" spans="1:19" s="1570" customFormat="1">
      <c r="A506" s="1910"/>
      <c r="B506" s="1908"/>
      <c r="C506" s="1908"/>
      <c r="D506" s="1908"/>
      <c r="E506" s="1598"/>
      <c r="F506" s="1567"/>
      <c r="G506" s="1568"/>
      <c r="H506" s="1568"/>
      <c r="I506" s="1568"/>
      <c r="J506" s="1568"/>
      <c r="K506" s="1568"/>
      <c r="L506" s="1568"/>
      <c r="M506" s="1568"/>
      <c r="N506" s="1568"/>
      <c r="O506" s="1568"/>
      <c r="P506" s="1568"/>
      <c r="Q506" s="1569"/>
      <c r="R506" s="1568"/>
      <c r="S506" s="1568"/>
    </row>
    <row r="507" spans="1:19">
      <c r="A507" s="1603" t="s">
        <v>1821</v>
      </c>
      <c r="B507" s="1707"/>
      <c r="C507" s="1707"/>
      <c r="D507" s="1708"/>
      <c r="E507" s="1601"/>
    </row>
    <row r="508" spans="1:19">
      <c r="A508" s="1911"/>
      <c r="B508" s="1707"/>
      <c r="C508" s="1707"/>
      <c r="D508" s="1708"/>
    </row>
    <row r="509" spans="1:19">
      <c r="A509" s="1702"/>
      <c r="B509" s="1707"/>
      <c r="C509" s="1707"/>
      <c r="D509" s="1708"/>
    </row>
    <row r="510" spans="1:19">
      <c r="A510" s="1702"/>
      <c r="B510" s="1707"/>
      <c r="C510" s="1707"/>
      <c r="D510" s="1708"/>
    </row>
    <row r="511" spans="1:19">
      <c r="A511" s="1702"/>
      <c r="B511" s="1707"/>
      <c r="C511" s="1707"/>
      <c r="D511" s="1708"/>
    </row>
    <row r="512" spans="1:19">
      <c r="A512" s="1702"/>
      <c r="B512" s="1707"/>
      <c r="C512" s="1707"/>
      <c r="D512" s="1708"/>
    </row>
    <row r="513" spans="1:15" s="1536" customFormat="1">
      <c r="A513" s="1702"/>
      <c r="B513" s="1707"/>
      <c r="C513" s="1707"/>
      <c r="D513" s="1708"/>
      <c r="E513" s="1531"/>
      <c r="F513" s="1533"/>
      <c r="G513" s="1534"/>
      <c r="H513" s="1534"/>
      <c r="I513" s="1534"/>
      <c r="J513" s="1534"/>
      <c r="K513" s="1534"/>
      <c r="L513" s="1534"/>
      <c r="M513" s="1534"/>
      <c r="N513" s="1534"/>
      <c r="O513" s="1534"/>
    </row>
    <row r="514" spans="1:15" s="1536" customFormat="1">
      <c r="A514" s="1702"/>
      <c r="B514" s="1707"/>
      <c r="C514" s="1707"/>
      <c r="D514" s="1708"/>
      <c r="E514" s="1531"/>
      <c r="F514" s="1533"/>
      <c r="G514" s="1534"/>
      <c r="H514" s="1534"/>
      <c r="I514" s="1534"/>
      <c r="J514" s="1534"/>
      <c r="K514" s="1534"/>
      <c r="L514" s="1534"/>
      <c r="M514" s="1534"/>
      <c r="N514" s="1534"/>
      <c r="O514" s="1534"/>
    </row>
    <row r="515" spans="1:15" s="1536" customFormat="1">
      <c r="A515" s="1702"/>
      <c r="B515" s="1707"/>
      <c r="C515" s="1707"/>
      <c r="D515" s="1708"/>
      <c r="E515" s="1531"/>
      <c r="F515" s="1533"/>
      <c r="G515" s="1534"/>
      <c r="H515" s="1534"/>
      <c r="I515" s="1534"/>
      <c r="J515" s="1534"/>
      <c r="K515" s="1534"/>
      <c r="L515" s="1534"/>
      <c r="M515" s="1534"/>
      <c r="N515" s="1534"/>
      <c r="O515" s="1534"/>
    </row>
    <row r="516" spans="1:15" s="1536" customFormat="1">
      <c r="A516" s="1702"/>
      <c r="B516" s="1707"/>
      <c r="C516" s="1707"/>
      <c r="D516" s="1708"/>
      <c r="E516" s="1531"/>
      <c r="F516" s="1533"/>
      <c r="G516" s="1534"/>
      <c r="H516" s="1534"/>
      <c r="I516" s="1534"/>
      <c r="J516" s="1534"/>
      <c r="K516" s="1534"/>
      <c r="L516" s="1534"/>
      <c r="M516" s="1534"/>
      <c r="N516" s="1534"/>
      <c r="O516" s="1534"/>
    </row>
    <row r="517" spans="1:15" s="1536" customFormat="1">
      <c r="A517" s="1702"/>
      <c r="B517" s="1707"/>
      <c r="C517" s="1707"/>
      <c r="D517" s="1708"/>
      <c r="E517" s="1531"/>
      <c r="F517" s="1533"/>
      <c r="G517" s="1534"/>
      <c r="H517" s="1534"/>
      <c r="I517" s="1534"/>
      <c r="J517" s="1534"/>
      <c r="K517" s="1534"/>
      <c r="L517" s="1534"/>
      <c r="M517" s="1534"/>
      <c r="N517" s="1534"/>
      <c r="O517" s="1534"/>
    </row>
    <row r="518" spans="1:15" s="1536" customFormat="1">
      <c r="A518" s="1702"/>
      <c r="B518" s="1707"/>
      <c r="C518" s="1707"/>
      <c r="D518" s="1708"/>
      <c r="E518" s="1531"/>
      <c r="F518" s="1533"/>
      <c r="G518" s="1534"/>
      <c r="H518" s="1534"/>
      <c r="I518" s="1534"/>
      <c r="J518" s="1534"/>
      <c r="K518" s="1534"/>
      <c r="L518" s="1534"/>
      <c r="M518" s="1534"/>
      <c r="N518" s="1534"/>
      <c r="O518" s="1534"/>
    </row>
    <row r="519" spans="1:15" s="1536" customFormat="1">
      <c r="A519" s="1702"/>
      <c r="B519" s="1707"/>
      <c r="C519" s="1707"/>
      <c r="D519" s="1708"/>
      <c r="E519" s="1531"/>
      <c r="F519" s="1533"/>
      <c r="G519" s="1534"/>
      <c r="H519" s="1534"/>
      <c r="I519" s="1534"/>
      <c r="J519" s="1534"/>
      <c r="K519" s="1534"/>
      <c r="L519" s="1534"/>
      <c r="M519" s="1534"/>
      <c r="N519" s="1534"/>
      <c r="O519" s="1534"/>
    </row>
    <row r="520" spans="1:15" s="1536" customFormat="1">
      <c r="A520" s="1702"/>
      <c r="B520" s="1707"/>
      <c r="C520" s="1707"/>
      <c r="D520" s="1708"/>
      <c r="E520" s="1531"/>
      <c r="F520" s="1533"/>
      <c r="G520" s="1534"/>
      <c r="H520" s="1534"/>
      <c r="I520" s="1534"/>
      <c r="J520" s="1534"/>
      <c r="K520" s="1534"/>
      <c r="L520" s="1534"/>
      <c r="M520" s="1534"/>
      <c r="N520" s="1534"/>
      <c r="O520" s="1534"/>
    </row>
    <row r="521" spans="1:15" s="1536" customFormat="1">
      <c r="A521" s="1702"/>
      <c r="B521" s="1707"/>
      <c r="C521" s="1707"/>
      <c r="D521" s="1708"/>
      <c r="E521" s="1531"/>
      <c r="F521" s="1533"/>
      <c r="G521" s="1534"/>
      <c r="H521" s="1534"/>
      <c r="I521" s="1534"/>
      <c r="J521" s="1534"/>
      <c r="K521" s="1534"/>
      <c r="L521" s="1534"/>
      <c r="M521" s="1534"/>
      <c r="N521" s="1534"/>
      <c r="O521" s="1534"/>
    </row>
    <row r="522" spans="1:15" s="1536" customFormat="1">
      <c r="A522" s="1648" t="s">
        <v>231</v>
      </c>
      <c r="B522" s="1707"/>
      <c r="C522" s="1707"/>
      <c r="D522" s="1708"/>
      <c r="E522" s="1531"/>
      <c r="F522" s="1533"/>
      <c r="G522" s="1534"/>
      <c r="H522" s="1534"/>
      <c r="I522" s="1534"/>
      <c r="J522" s="1534"/>
      <c r="K522" s="1534"/>
      <c r="L522" s="1534"/>
      <c r="M522" s="1534"/>
      <c r="N522" s="1534"/>
      <c r="O522" s="1534"/>
    </row>
    <row r="523" spans="1:15" s="1536" customFormat="1">
      <c r="A523" s="1702"/>
      <c r="B523" s="1707"/>
      <c r="C523" s="1707"/>
      <c r="D523" s="1708"/>
      <c r="E523" s="1531"/>
      <c r="F523" s="1533"/>
      <c r="G523" s="1534"/>
      <c r="H523" s="1534"/>
      <c r="I523" s="1534"/>
      <c r="J523" s="1534"/>
      <c r="K523" s="1534"/>
      <c r="L523" s="1534"/>
      <c r="M523" s="1534"/>
      <c r="N523" s="1534"/>
      <c r="O523" s="1534"/>
    </row>
    <row r="524" spans="1:15" s="1536" customFormat="1">
      <c r="A524" s="1603" t="s">
        <v>1822</v>
      </c>
      <c r="B524" s="1674"/>
      <c r="C524" s="1674"/>
      <c r="D524" s="1675"/>
      <c r="E524" s="1674"/>
      <c r="F524" s="1533"/>
      <c r="G524" s="1534"/>
      <c r="H524" s="1534"/>
      <c r="I524" s="1534"/>
      <c r="J524" s="1534"/>
      <c r="K524" s="1534"/>
      <c r="L524" s="1534"/>
      <c r="M524" s="1534"/>
      <c r="N524" s="1534"/>
      <c r="O524" s="1534"/>
    </row>
    <row r="525" spans="1:15" s="1536" customFormat="1">
      <c r="A525" s="1911"/>
      <c r="B525" s="1674"/>
      <c r="C525" s="1674"/>
      <c r="D525" s="1675"/>
      <c r="E525" s="1674"/>
      <c r="F525" s="1533"/>
      <c r="G525" s="1534"/>
      <c r="H525" s="1534"/>
      <c r="I525" s="1534"/>
      <c r="J525" s="1534"/>
      <c r="K525" s="1534"/>
      <c r="L525" s="1534"/>
      <c r="M525" s="1534"/>
      <c r="N525" s="1534"/>
      <c r="O525" s="1534"/>
    </row>
    <row r="526" spans="1:15" s="1536" customFormat="1">
      <c r="A526" s="1594"/>
      <c r="B526" s="1593"/>
      <c r="C526" s="1593"/>
      <c r="D526" s="1602"/>
      <c r="E526" s="1593"/>
      <c r="F526" s="1533"/>
      <c r="G526" s="1534"/>
      <c r="H526" s="1534"/>
      <c r="I526" s="1534"/>
      <c r="J526" s="1534"/>
      <c r="K526" s="1534"/>
      <c r="L526" s="1534"/>
      <c r="M526" s="1534"/>
      <c r="N526" s="1534"/>
      <c r="O526" s="1534"/>
    </row>
    <row r="527" spans="1:15" s="1536" customFormat="1">
      <c r="A527" s="1594"/>
      <c r="B527" s="1593"/>
      <c r="C527" s="1593"/>
      <c r="D527" s="1602"/>
      <c r="E527" s="1593"/>
      <c r="F527" s="1533"/>
      <c r="G527" s="1534"/>
      <c r="H527" s="1534"/>
      <c r="I527" s="1765">
        <v>2005</v>
      </c>
      <c r="J527" s="1765">
        <v>2006</v>
      </c>
      <c r="K527" s="1767">
        <v>2007</v>
      </c>
      <c r="L527" s="1767">
        <v>2008</v>
      </c>
      <c r="M527" s="1765">
        <v>2009</v>
      </c>
      <c r="N527" s="1767">
        <v>2010</v>
      </c>
      <c r="O527" s="1765">
        <v>2011</v>
      </c>
    </row>
    <row r="528" spans="1:15" s="1536" customFormat="1">
      <c r="A528" s="1594"/>
      <c r="B528" s="1593"/>
      <c r="C528" s="1593"/>
      <c r="D528" s="1602"/>
      <c r="E528" s="1593"/>
      <c r="F528" s="1533"/>
      <c r="G528" s="1534"/>
      <c r="H528" s="1724" t="s">
        <v>1814</v>
      </c>
      <c r="I528" s="1885">
        <v>30630</v>
      </c>
      <c r="J528" s="1885">
        <v>33430</v>
      </c>
      <c r="K528" s="1885">
        <v>38900</v>
      </c>
      <c r="L528" s="1557">
        <v>42596</v>
      </c>
      <c r="M528" s="1885">
        <v>42992</v>
      </c>
      <c r="N528" s="1557">
        <v>39778</v>
      </c>
      <c r="O528" s="1555">
        <v>39692</v>
      </c>
    </row>
    <row r="529" spans="1:15" s="1536" customFormat="1">
      <c r="A529" s="1594"/>
      <c r="B529" s="1593"/>
      <c r="C529" s="1593"/>
      <c r="D529" s="1602"/>
      <c r="E529" s="1593"/>
      <c r="F529" s="1533"/>
      <c r="G529" s="1534"/>
      <c r="H529" s="1724" t="s">
        <v>1813</v>
      </c>
      <c r="I529" s="1885">
        <v>286265</v>
      </c>
      <c r="J529" s="1885">
        <v>306068</v>
      </c>
      <c r="K529" s="1885">
        <v>353337</v>
      </c>
      <c r="L529" s="1557">
        <v>336901</v>
      </c>
      <c r="M529" s="1885">
        <v>378076</v>
      </c>
      <c r="N529" s="1557">
        <v>275385</v>
      </c>
      <c r="O529" s="1555">
        <v>277577</v>
      </c>
    </row>
    <row r="530" spans="1:15" s="1536" customFormat="1">
      <c r="A530" s="1594"/>
      <c r="B530" s="1593"/>
      <c r="C530" s="1593"/>
      <c r="D530" s="1602"/>
      <c r="E530" s="1593"/>
      <c r="F530" s="1533"/>
      <c r="G530" s="1534"/>
      <c r="H530" s="1724" t="s">
        <v>1811</v>
      </c>
      <c r="I530" s="1885">
        <v>1761713</v>
      </c>
      <c r="J530" s="1885">
        <v>1876054</v>
      </c>
      <c r="K530" s="1885">
        <v>2127604</v>
      </c>
      <c r="L530" s="1557">
        <v>1998280</v>
      </c>
      <c r="M530" s="1885">
        <v>2305603</v>
      </c>
      <c r="N530" s="1557">
        <v>2041902</v>
      </c>
      <c r="O530" s="1555">
        <v>2080623</v>
      </c>
    </row>
    <row r="531" spans="1:15" s="1536" customFormat="1">
      <c r="A531" s="1594"/>
      <c r="B531" s="1593"/>
      <c r="C531" s="1593"/>
      <c r="D531" s="1602"/>
      <c r="E531" s="1593"/>
      <c r="F531" s="1533"/>
      <c r="G531" s="1534"/>
      <c r="H531" s="1534"/>
      <c r="I531" s="1534"/>
      <c r="J531" s="1534"/>
      <c r="K531" s="1534"/>
      <c r="L531" s="1534"/>
      <c r="M531" s="1534"/>
      <c r="N531" s="1534"/>
      <c r="O531" s="1534"/>
    </row>
    <row r="532" spans="1:15" s="1536" customFormat="1">
      <c r="A532" s="1594"/>
      <c r="B532" s="1593"/>
      <c r="C532" s="1593"/>
      <c r="D532" s="1602"/>
      <c r="E532" s="1593"/>
      <c r="F532" s="1533"/>
      <c r="G532" s="1534"/>
      <c r="H532" s="1534"/>
      <c r="I532" s="1534"/>
      <c r="J532" s="1534"/>
      <c r="K532" s="1534"/>
      <c r="L532" s="1534"/>
      <c r="M532" s="1534"/>
      <c r="N532" s="1534"/>
      <c r="O532" s="1534"/>
    </row>
    <row r="533" spans="1:15" s="1536" customFormat="1">
      <c r="A533" s="1594"/>
      <c r="B533" s="1593"/>
      <c r="C533" s="1593"/>
      <c r="D533" s="1602"/>
      <c r="E533" s="1593"/>
      <c r="F533" s="1533"/>
      <c r="G533" s="1534"/>
      <c r="H533" s="1724"/>
      <c r="I533" s="1885"/>
      <c r="J533" s="1885"/>
      <c r="K533" s="1885"/>
      <c r="L533" s="1557"/>
      <c r="M533" s="1885"/>
      <c r="N533" s="1557"/>
      <c r="O533" s="1555"/>
    </row>
    <row r="534" spans="1:15" s="1536" customFormat="1">
      <c r="A534" s="1594"/>
      <c r="B534" s="1593"/>
      <c r="C534" s="1593"/>
      <c r="D534" s="1602"/>
      <c r="E534" s="1593"/>
      <c r="F534" s="1533"/>
      <c r="G534" s="1534"/>
      <c r="H534" s="1534"/>
      <c r="I534" s="1534"/>
      <c r="J534" s="1534"/>
      <c r="K534" s="1534"/>
      <c r="L534" s="1534"/>
      <c r="M534" s="1534"/>
      <c r="N534" s="1534"/>
      <c r="O534" s="1534"/>
    </row>
    <row r="535" spans="1:15" s="1536" customFormat="1">
      <c r="A535" s="1594"/>
      <c r="B535" s="1593"/>
      <c r="C535" s="1593"/>
      <c r="D535" s="1602"/>
      <c r="E535" s="1593"/>
      <c r="F535" s="1533"/>
      <c r="G535" s="1534"/>
      <c r="H535" s="1534"/>
      <c r="I535" s="1534"/>
      <c r="J535" s="1534"/>
      <c r="K535" s="1534"/>
      <c r="L535" s="1534"/>
      <c r="M535" s="1534"/>
      <c r="N535" s="1534"/>
      <c r="O535" s="1534"/>
    </row>
    <row r="536" spans="1:15" s="1536" customFormat="1">
      <c r="A536" s="1594"/>
      <c r="B536" s="1593"/>
      <c r="C536" s="1593"/>
      <c r="D536" s="1602"/>
      <c r="E536" s="1593"/>
      <c r="F536" s="1533"/>
      <c r="G536" s="1534"/>
      <c r="H536" s="1534"/>
      <c r="I536" s="1534"/>
      <c r="J536" s="1534"/>
      <c r="K536" s="1534"/>
      <c r="L536" s="1534"/>
      <c r="M536" s="1534"/>
      <c r="N536" s="1534"/>
      <c r="O536" s="1534"/>
    </row>
    <row r="537" spans="1:15" s="1536" customFormat="1">
      <c r="A537" s="1594"/>
      <c r="B537" s="1593"/>
      <c r="C537" s="1593"/>
      <c r="D537" s="1602"/>
      <c r="E537" s="1593"/>
      <c r="F537" s="1533"/>
      <c r="G537" s="1534"/>
      <c r="H537" s="1534"/>
      <c r="I537" s="1534"/>
      <c r="J537" s="1534"/>
      <c r="K537" s="1534"/>
      <c r="L537" s="1534"/>
      <c r="M537" s="1534"/>
      <c r="N537" s="1534"/>
      <c r="O537" s="1534"/>
    </row>
    <row r="538" spans="1:15" s="1536" customFormat="1">
      <c r="A538" s="1594"/>
      <c r="B538" s="1593"/>
      <c r="C538" s="1593"/>
      <c r="D538" s="1602"/>
      <c r="E538" s="1531"/>
      <c r="F538" s="1533"/>
      <c r="G538" s="1534"/>
      <c r="H538" s="1534"/>
      <c r="I538" s="1534"/>
      <c r="J538" s="1534"/>
      <c r="K538" s="1534"/>
      <c r="L538" s="1534"/>
      <c r="M538" s="1534"/>
      <c r="N538" s="1534"/>
      <c r="O538" s="1534"/>
    </row>
    <row r="539" spans="1:15" s="1536" customFormat="1">
      <c r="A539" s="1594"/>
      <c r="B539" s="1593"/>
      <c r="C539" s="1593"/>
      <c r="D539" s="1602"/>
      <c r="E539" s="1531"/>
      <c r="F539" s="1533"/>
      <c r="G539" s="1534"/>
      <c r="H539" s="1534"/>
      <c r="I539" s="1534"/>
      <c r="J539" s="1534"/>
      <c r="K539" s="1534"/>
      <c r="L539" s="1534"/>
      <c r="M539" s="1534"/>
      <c r="N539" s="1534"/>
      <c r="O539" s="1534"/>
    </row>
    <row r="540" spans="1:15" s="1536" customFormat="1">
      <c r="A540" s="1912" t="s">
        <v>1700</v>
      </c>
      <c r="B540" s="1593"/>
      <c r="C540" s="1593"/>
      <c r="D540" s="1602"/>
      <c r="E540" s="1531"/>
      <c r="F540" s="1533"/>
      <c r="G540" s="1534"/>
      <c r="H540" s="1534"/>
      <c r="I540" s="1534"/>
      <c r="J540" s="1534"/>
      <c r="K540" s="1534"/>
      <c r="L540" s="1534"/>
      <c r="M540" s="1534"/>
      <c r="N540" s="1534"/>
      <c r="O540" s="1534"/>
    </row>
    <row r="541" spans="1:15" s="1536" customFormat="1">
      <c r="A541" s="1913" t="s">
        <v>1823</v>
      </c>
      <c r="B541" s="1593"/>
      <c r="C541" s="1593"/>
      <c r="D541" s="1602"/>
      <c r="E541" s="1531"/>
      <c r="F541" s="1533"/>
      <c r="G541" s="1534"/>
      <c r="H541" s="1534"/>
      <c r="I541" s="1534"/>
      <c r="J541" s="1534"/>
      <c r="K541" s="1534"/>
      <c r="L541" s="1534"/>
      <c r="M541" s="1534"/>
      <c r="N541" s="1534"/>
      <c r="O541" s="1534"/>
    </row>
    <row r="542" spans="1:15" s="1536" customFormat="1">
      <c r="A542" s="1594"/>
      <c r="B542" s="1593"/>
      <c r="C542" s="1593"/>
      <c r="D542" s="1602"/>
      <c r="E542" s="1531"/>
      <c r="F542" s="1533"/>
      <c r="G542" s="1534"/>
      <c r="H542" s="1534"/>
      <c r="I542" s="1534"/>
      <c r="J542" s="1534"/>
      <c r="K542" s="1534"/>
      <c r="L542" s="1534"/>
      <c r="M542" s="1534"/>
      <c r="N542" s="1534"/>
      <c r="O542" s="1534"/>
    </row>
    <row r="543" spans="1:15" s="1536" customFormat="1">
      <c r="A543" s="1649" t="s">
        <v>1824</v>
      </c>
      <c r="B543" s="1650"/>
      <c r="C543" s="1650"/>
      <c r="D543" s="1914"/>
      <c r="E543" s="1531"/>
      <c r="F543" s="1533"/>
      <c r="G543" s="1534"/>
      <c r="H543" s="1534"/>
      <c r="I543" s="1534"/>
      <c r="J543" s="1534"/>
      <c r="K543" s="1534"/>
      <c r="L543" s="1534"/>
      <c r="M543" s="1534"/>
      <c r="N543" s="1534"/>
      <c r="O543" s="1534"/>
    </row>
    <row r="544" spans="1:15" s="1536" customFormat="1">
      <c r="A544" s="1652" t="s">
        <v>236</v>
      </c>
      <c r="B544" s="1786">
        <v>2010</v>
      </c>
      <c r="C544" s="1787">
        <v>2011</v>
      </c>
      <c r="D544" s="1915"/>
      <c r="E544" s="1531"/>
      <c r="F544" s="1533"/>
      <c r="G544" s="1534"/>
      <c r="H544" s="1534"/>
      <c r="I544" s="1534"/>
      <c r="J544" s="1534"/>
      <c r="K544" s="1534"/>
      <c r="L544" s="1534"/>
      <c r="M544" s="1534"/>
      <c r="N544" s="1534"/>
      <c r="O544" s="1534"/>
    </row>
    <row r="545" spans="1:19">
      <c r="A545" s="1654" t="s">
        <v>234</v>
      </c>
      <c r="B545" s="1669">
        <f>SUM(B546:B548)</f>
        <v>17963</v>
      </c>
      <c r="C545" s="1669">
        <v>19030</v>
      </c>
      <c r="D545" s="1916"/>
    </row>
    <row r="546" spans="1:19">
      <c r="A546" s="1656" t="s">
        <v>238</v>
      </c>
      <c r="B546" s="1657">
        <v>3659</v>
      </c>
      <c r="C546" s="1657">
        <v>3971</v>
      </c>
      <c r="D546" s="1917"/>
    </row>
    <row r="547" spans="1:19">
      <c r="A547" s="1656" t="s">
        <v>239</v>
      </c>
      <c r="B547" s="1657">
        <v>10692</v>
      </c>
      <c r="C547" s="1657">
        <v>11381</v>
      </c>
      <c r="D547" s="1917"/>
    </row>
    <row r="548" spans="1:19">
      <c r="A548" s="1658" t="s">
        <v>1205</v>
      </c>
      <c r="B548" s="1659">
        <v>3612</v>
      </c>
      <c r="C548" s="1659">
        <v>3678</v>
      </c>
      <c r="D548" s="1918"/>
    </row>
    <row r="549" spans="1:19">
      <c r="A549" s="1919" t="s">
        <v>1700</v>
      </c>
      <c r="B549" s="1664"/>
      <c r="C549" s="1664"/>
      <c r="D549" s="1920"/>
    </row>
    <row r="550" spans="1:19">
      <c r="A550" s="1594"/>
      <c r="B550" s="1593"/>
      <c r="C550" s="1593"/>
      <c r="D550" s="1602"/>
      <c r="E550" s="1593"/>
    </row>
    <row r="551" spans="1:19" s="1570" customFormat="1">
      <c r="A551" s="1649" t="s">
        <v>1825</v>
      </c>
      <c r="B551" s="1650"/>
      <c r="C551" s="1650"/>
      <c r="D551" s="1651"/>
      <c r="E551" s="1531"/>
      <c r="F551" s="1567"/>
      <c r="G551" s="1568"/>
      <c r="H551" s="1568"/>
      <c r="I551" s="1568"/>
      <c r="J551" s="1568"/>
      <c r="K551" s="1568"/>
      <c r="L551" s="1568"/>
      <c r="M551" s="1568"/>
      <c r="N551" s="1568"/>
      <c r="O551" s="1568"/>
      <c r="P551" s="1568"/>
      <c r="Q551" s="1569"/>
      <c r="R551" s="1568"/>
      <c r="S551" s="1568"/>
    </row>
    <row r="552" spans="1:19" s="1531" customFormat="1">
      <c r="A552" s="1652" t="s">
        <v>1119</v>
      </c>
      <c r="B552" s="1786">
        <v>2009</v>
      </c>
      <c r="C552" s="1787">
        <v>2010</v>
      </c>
      <c r="D552" s="1786">
        <v>2011</v>
      </c>
      <c r="F552" s="1533"/>
      <c r="G552" s="1534"/>
      <c r="H552" s="1534"/>
      <c r="I552" s="1534"/>
      <c r="J552" s="1534"/>
      <c r="K552" s="1534"/>
      <c r="L552" s="1534"/>
      <c r="M552" s="1534"/>
      <c r="N552" s="1534"/>
      <c r="O552" s="1534"/>
      <c r="P552" s="1534"/>
      <c r="Q552" s="1535"/>
      <c r="R552" s="1534"/>
      <c r="S552" s="1534"/>
    </row>
    <row r="553" spans="1:19" s="1531" customFormat="1">
      <c r="A553" s="1654" t="s">
        <v>234</v>
      </c>
      <c r="B553" s="1669">
        <f>SUM(B554:B556)</f>
        <v>788976</v>
      </c>
      <c r="C553" s="1669">
        <f>SUM(C554:C556)</f>
        <v>706266</v>
      </c>
      <c r="D553" s="1669">
        <v>716982</v>
      </c>
      <c r="F553" s="1533"/>
      <c r="G553" s="1534"/>
      <c r="H553" s="1534"/>
      <c r="I553" s="1534"/>
      <c r="J553" s="1534"/>
      <c r="K553" s="1534"/>
      <c r="L553" s="1534"/>
      <c r="M553" s="1534"/>
      <c r="N553" s="1534"/>
      <c r="O553" s="1534"/>
      <c r="P553" s="1534"/>
      <c r="Q553" s="1535"/>
      <c r="R553" s="1534"/>
      <c r="S553" s="1534"/>
    </row>
    <row r="554" spans="1:19" s="1531" customFormat="1">
      <c r="A554" s="1656" t="s">
        <v>1826</v>
      </c>
      <c r="B554" s="1657">
        <v>763809</v>
      </c>
      <c r="C554" s="1657">
        <v>671783</v>
      </c>
      <c r="D554" s="1657">
        <v>679128</v>
      </c>
      <c r="F554" s="1533"/>
      <c r="G554" s="1534"/>
      <c r="H554" s="1534"/>
      <c r="I554" s="1534"/>
      <c r="J554" s="1534"/>
      <c r="K554" s="1534"/>
      <c r="L554" s="1534"/>
      <c r="M554" s="1534"/>
      <c r="N554" s="1534"/>
      <c r="O554" s="1534"/>
      <c r="P554" s="1534"/>
      <c r="Q554" s="1535"/>
      <c r="R554" s="1534"/>
      <c r="S554" s="1534"/>
    </row>
    <row r="555" spans="1:19" s="1531" customFormat="1">
      <c r="A555" s="1656" t="s">
        <v>1827</v>
      </c>
      <c r="B555" s="1657">
        <v>9175</v>
      </c>
      <c r="C555" s="1657">
        <v>13942</v>
      </c>
      <c r="D555" s="1657">
        <v>13788</v>
      </c>
      <c r="F555" s="1533"/>
      <c r="G555" s="1534"/>
      <c r="H555" s="1534"/>
      <c r="I555" s="1534"/>
      <c r="J555" s="1534"/>
      <c r="K555" s="1534"/>
      <c r="L555" s="1534"/>
      <c r="M555" s="1534"/>
      <c r="N555" s="1534"/>
      <c r="O555" s="1534"/>
      <c r="P555" s="1534"/>
      <c r="Q555" s="1535"/>
      <c r="R555" s="1534"/>
      <c r="S555" s="1534"/>
    </row>
    <row r="556" spans="1:19" s="1531" customFormat="1">
      <c r="A556" s="1658" t="s">
        <v>1828</v>
      </c>
      <c r="B556" s="1659">
        <v>15992</v>
      </c>
      <c r="C556" s="1659">
        <v>20541</v>
      </c>
      <c r="D556" s="1659">
        <v>24066</v>
      </c>
      <c r="F556" s="1533"/>
      <c r="G556" s="1534"/>
      <c r="H556" s="1534"/>
      <c r="I556" s="1534"/>
      <c r="J556" s="1534"/>
      <c r="K556" s="1534"/>
      <c r="L556" s="1534"/>
      <c r="M556" s="1534"/>
      <c r="N556" s="1534"/>
      <c r="O556" s="1534"/>
      <c r="P556" s="1534"/>
      <c r="Q556" s="1535"/>
      <c r="R556" s="1534"/>
      <c r="S556" s="1534"/>
    </row>
    <row r="557" spans="1:19" s="1531" customFormat="1">
      <c r="A557" s="1921" t="s">
        <v>1829</v>
      </c>
      <c r="B557" s="1922"/>
      <c r="C557" s="1664"/>
      <c r="D557" s="1664"/>
      <c r="F557" s="1533"/>
      <c r="G557" s="1534"/>
      <c r="H557" s="1534"/>
      <c r="I557" s="1534"/>
      <c r="J557" s="1534"/>
      <c r="K557" s="1534"/>
      <c r="L557" s="1534"/>
      <c r="M557" s="1534"/>
      <c r="N557" s="1534"/>
      <c r="O557" s="1534"/>
      <c r="P557" s="1534"/>
      <c r="Q557" s="1535"/>
      <c r="R557" s="1534"/>
      <c r="S557" s="1534"/>
    </row>
    <row r="558" spans="1:19" s="1531" customFormat="1">
      <c r="A558"/>
      <c r="B558"/>
      <c r="C558" s="1923"/>
      <c r="D558" s="1923"/>
      <c r="F558" s="1533"/>
      <c r="G558" s="1534"/>
      <c r="H558" s="1534"/>
      <c r="I558" s="1534"/>
      <c r="J558" s="1534"/>
      <c r="K558" s="1534"/>
      <c r="L558" s="1534"/>
      <c r="M558" s="1534"/>
      <c r="N558" s="1534"/>
      <c r="O558" s="1534"/>
      <c r="P558" s="1534"/>
      <c r="Q558" s="1535"/>
      <c r="R558" s="1534"/>
      <c r="S558" s="1534"/>
    </row>
    <row r="559" spans="1:19" s="1531" customFormat="1">
      <c r="A559" s="1649" t="s">
        <v>1830</v>
      </c>
      <c r="B559" s="1650"/>
      <c r="C559" s="1650"/>
      <c r="D559" s="1651"/>
      <c r="F559" s="1533"/>
      <c r="G559" s="1534"/>
      <c r="H559" s="1534"/>
      <c r="I559" s="1534"/>
      <c r="J559" s="1534"/>
      <c r="K559" s="1534"/>
      <c r="L559" s="1534"/>
      <c r="M559" s="1534"/>
      <c r="N559" s="1534"/>
      <c r="O559" s="1534"/>
      <c r="P559" s="1534"/>
      <c r="Q559" s="1535"/>
      <c r="R559" s="1534"/>
      <c r="S559" s="1534"/>
    </row>
    <row r="560" spans="1:19" s="1531" customFormat="1">
      <c r="A560" s="1924" t="s">
        <v>364</v>
      </c>
      <c r="B560" s="1650"/>
      <c r="C560" s="1650"/>
      <c r="D560" s="1651"/>
      <c r="F560" s="1533"/>
      <c r="G560" s="1534"/>
      <c r="H560" s="1534"/>
      <c r="I560" s="1534"/>
      <c r="J560" s="1534"/>
      <c r="K560" s="1534"/>
      <c r="L560" s="1534"/>
      <c r="M560" s="1534"/>
      <c r="N560" s="1534"/>
      <c r="O560" s="1534"/>
      <c r="P560" s="1534"/>
      <c r="Q560" s="1535"/>
      <c r="R560" s="1534"/>
      <c r="S560" s="1534"/>
    </row>
    <row r="561" spans="1:19" s="1531" customFormat="1">
      <c r="A561" s="1652" t="s">
        <v>1119</v>
      </c>
      <c r="B561" s="1786">
        <v>2009</v>
      </c>
      <c r="C561" s="1787">
        <v>2010</v>
      </c>
      <c r="D561" s="1787">
        <v>2011</v>
      </c>
      <c r="F561" s="1533"/>
      <c r="G561" s="1534"/>
      <c r="H561" s="1534"/>
      <c r="I561" s="1534"/>
      <c r="J561" s="1534"/>
      <c r="K561" s="1534"/>
      <c r="L561" s="1534"/>
      <c r="M561" s="1534"/>
      <c r="N561" s="1534"/>
      <c r="O561" s="1534"/>
      <c r="P561" s="1534"/>
      <c r="Q561" s="1535"/>
      <c r="R561" s="1534"/>
      <c r="S561" s="1534"/>
    </row>
    <row r="562" spans="1:19" s="1531" customFormat="1">
      <c r="A562" s="1654" t="s">
        <v>234</v>
      </c>
      <c r="B562" s="1669">
        <f>SUM(B563:B565)</f>
        <v>12440</v>
      </c>
      <c r="C562" s="1669">
        <f>SUM(C563:C565)</f>
        <v>14669</v>
      </c>
      <c r="D562" s="1669">
        <v>12982</v>
      </c>
      <c r="F562" s="1533"/>
      <c r="G562" s="1534"/>
      <c r="H562" s="1534"/>
      <c r="I562" s="1534"/>
      <c r="J562" s="1534"/>
      <c r="K562" s="1534"/>
      <c r="L562" s="1534"/>
      <c r="M562" s="1534"/>
      <c r="N562" s="1534"/>
      <c r="O562" s="1534"/>
      <c r="P562" s="1534"/>
      <c r="Q562" s="1535"/>
      <c r="R562" s="1534"/>
      <c r="S562" s="1534"/>
    </row>
    <row r="563" spans="1:19" s="1531" customFormat="1">
      <c r="A563" s="1656" t="s">
        <v>1826</v>
      </c>
      <c r="B563" s="1657">
        <v>7866</v>
      </c>
      <c r="C563" s="1657">
        <v>9937</v>
      </c>
      <c r="D563" s="1657">
        <v>6879</v>
      </c>
      <c r="F563" s="1533"/>
      <c r="G563" s="1534"/>
      <c r="H563" s="1534"/>
      <c r="I563" s="1534"/>
      <c r="J563" s="1534"/>
      <c r="K563" s="1534"/>
      <c r="L563" s="1534"/>
      <c r="M563" s="1534"/>
      <c r="N563" s="1534"/>
      <c r="O563" s="1534"/>
      <c r="P563" s="1534"/>
      <c r="Q563" s="1535"/>
      <c r="R563" s="1534"/>
      <c r="S563" s="1534"/>
    </row>
    <row r="564" spans="1:19" s="1531" customFormat="1">
      <c r="A564" s="1656" t="s">
        <v>1827</v>
      </c>
      <c r="B564" s="1657">
        <v>1376</v>
      </c>
      <c r="C564" s="1657">
        <v>2465</v>
      </c>
      <c r="D564" s="1657">
        <v>2853</v>
      </c>
      <c r="F564" s="1533"/>
      <c r="G564" s="1534"/>
      <c r="H564" s="1534"/>
      <c r="I564" s="1534"/>
      <c r="J564" s="1534"/>
      <c r="K564" s="1534"/>
      <c r="L564" s="1534"/>
      <c r="M564" s="1534"/>
      <c r="N564" s="1534"/>
      <c r="O564" s="1534"/>
      <c r="P564" s="1534"/>
      <c r="Q564" s="1535"/>
      <c r="R564" s="1534"/>
      <c r="S564" s="1534"/>
    </row>
    <row r="565" spans="1:19" s="1531" customFormat="1">
      <c r="A565" s="1658" t="s">
        <v>1828</v>
      </c>
      <c r="B565" s="1659">
        <v>3198</v>
      </c>
      <c r="C565" s="1659">
        <v>2267</v>
      </c>
      <c r="D565" s="1659">
        <v>3250</v>
      </c>
      <c r="F565" s="1533"/>
      <c r="G565" s="1534"/>
      <c r="H565" s="1534"/>
      <c r="I565" s="1534"/>
      <c r="J565" s="1534"/>
      <c r="K565" s="1534"/>
      <c r="L565" s="1534"/>
      <c r="M565" s="1534"/>
      <c r="N565" s="1534"/>
      <c r="O565" s="1534"/>
      <c r="P565" s="1534"/>
      <c r="Q565" s="1535"/>
      <c r="R565" s="1534"/>
      <c r="S565" s="1534"/>
    </row>
    <row r="566" spans="1:19" s="1531" customFormat="1">
      <c r="A566" s="1921" t="s">
        <v>1831</v>
      </c>
      <c r="B566" s="1922"/>
      <c r="C566" s="1664"/>
      <c r="D566" s="1664"/>
      <c r="F566" s="1533"/>
      <c r="G566" s="1534"/>
      <c r="H566" s="1534"/>
      <c r="I566" s="1534"/>
      <c r="J566" s="1534"/>
      <c r="K566" s="1534"/>
      <c r="L566" s="1534"/>
      <c r="M566" s="1534"/>
      <c r="N566" s="1534"/>
      <c r="O566" s="1534"/>
      <c r="P566" s="1534"/>
      <c r="Q566" s="1535"/>
      <c r="R566" s="1534"/>
      <c r="S566" s="1534"/>
    </row>
    <row r="567" spans="1:19">
      <c r="A567"/>
      <c r="B567"/>
      <c r="C567"/>
      <c r="D567"/>
    </row>
    <row r="568" spans="1:19">
      <c r="A568" s="1649" t="s">
        <v>1832</v>
      </c>
      <c r="B568" s="1650"/>
      <c r="C568" s="1650"/>
      <c r="D568" s="1651"/>
    </row>
    <row r="569" spans="1:19">
      <c r="A569" s="1924" t="s">
        <v>363</v>
      </c>
      <c r="B569" s="1650"/>
      <c r="C569" s="1650"/>
      <c r="D569" s="1651"/>
    </row>
    <row r="570" spans="1:19">
      <c r="A570" s="1652" t="s">
        <v>1119</v>
      </c>
      <c r="B570" s="1786">
        <v>2009</v>
      </c>
      <c r="C570" s="1787">
        <v>2010</v>
      </c>
      <c r="D570" s="1787">
        <v>2011</v>
      </c>
    </row>
    <row r="571" spans="1:19">
      <c r="A571" s="1654" t="s">
        <v>234</v>
      </c>
      <c r="B571" s="1669">
        <f>SUM(B572:B574)</f>
        <v>511579.60000000003</v>
      </c>
      <c r="C571" s="1669">
        <f>SUM(C572:C574)</f>
        <v>473000</v>
      </c>
      <c r="D571" s="1669">
        <v>609758.45295753737</v>
      </c>
    </row>
    <row r="572" spans="1:19">
      <c r="A572" s="1656" t="s">
        <v>1826</v>
      </c>
      <c r="B572" s="1657">
        <v>335091.60000000003</v>
      </c>
      <c r="C572" s="1657">
        <v>331000</v>
      </c>
      <c r="D572" s="1657">
        <v>396828.10573531524</v>
      </c>
    </row>
    <row r="573" spans="1:19">
      <c r="A573" s="1656" t="s">
        <v>1827</v>
      </c>
      <c r="B573" s="1657">
        <v>35776</v>
      </c>
      <c r="C573" s="1657">
        <v>74000</v>
      </c>
      <c r="D573" s="1657">
        <v>49345.597222222219</v>
      </c>
    </row>
    <row r="574" spans="1:19">
      <c r="A574" s="1658" t="s">
        <v>1828</v>
      </c>
      <c r="B574" s="1659">
        <v>140712</v>
      </c>
      <c r="C574" s="1659">
        <v>68000</v>
      </c>
      <c r="D574" s="1659">
        <v>163584.75</v>
      </c>
    </row>
    <row r="575" spans="1:19">
      <c r="A575" s="1921" t="s">
        <v>1831</v>
      </c>
      <c r="B575" s="1922"/>
      <c r="C575" s="1664"/>
      <c r="D575" s="1664"/>
    </row>
    <row r="576" spans="1:19">
      <c r="A576" s="1594"/>
      <c r="B576" s="1593"/>
      <c r="C576" s="1593"/>
      <c r="D576" s="1602"/>
    </row>
    <row r="577" spans="1:19">
      <c r="A577" s="1649" t="s">
        <v>1833</v>
      </c>
      <c r="B577" s="1650"/>
      <c r="C577" s="1650"/>
      <c r="D577" s="1651"/>
      <c r="E577" s="1664"/>
    </row>
    <row r="578" spans="1:19" s="1928" customFormat="1">
      <c r="A578" s="1652" t="s">
        <v>236</v>
      </c>
      <c r="B578" s="1786">
        <v>2008</v>
      </c>
      <c r="C578" s="1787">
        <v>2009</v>
      </c>
      <c r="D578" s="1787">
        <v>2010</v>
      </c>
      <c r="E578" s="1787">
        <v>2011</v>
      </c>
      <c r="F578" s="1925"/>
      <c r="G578" s="1926"/>
      <c r="H578" s="1926"/>
      <c r="I578" s="1926"/>
      <c r="J578" s="1926"/>
      <c r="K578" s="1926"/>
      <c r="L578" s="1926"/>
      <c r="M578" s="1926"/>
      <c r="N578" s="1926"/>
      <c r="O578" s="1926"/>
      <c r="P578" s="1926"/>
      <c r="Q578" s="1927"/>
      <c r="R578" s="1926"/>
      <c r="S578" s="1926"/>
    </row>
    <row r="579" spans="1:19" s="1928" customFormat="1">
      <c r="A579" s="1654" t="s">
        <v>234</v>
      </c>
      <c r="B579" s="1929">
        <f>SUM(B580:B582)</f>
        <v>31</v>
      </c>
      <c r="C579" s="1929">
        <f>SUM(C580:C582)</f>
        <v>25</v>
      </c>
      <c r="D579" s="1929">
        <f>SUM(D580:D582)</f>
        <v>25</v>
      </c>
      <c r="E579" s="1929">
        <f>SUM(E580:E582)</f>
        <v>25</v>
      </c>
      <c r="F579" s="1925"/>
      <c r="G579" s="1926"/>
      <c r="H579" s="1926"/>
      <c r="I579" s="1926"/>
      <c r="J579" s="1926"/>
      <c r="K579" s="1926"/>
      <c r="L579" s="1926"/>
      <c r="M579" s="1926"/>
      <c r="N579" s="1926"/>
      <c r="O579" s="1926"/>
      <c r="P579" s="1926"/>
      <c r="Q579" s="1927"/>
      <c r="R579" s="1926"/>
      <c r="S579" s="1926"/>
    </row>
    <row r="580" spans="1:19" s="1928" customFormat="1">
      <c r="A580" s="1656" t="s">
        <v>1834</v>
      </c>
      <c r="B580" s="1930">
        <v>9</v>
      </c>
      <c r="C580" s="1930">
        <v>7</v>
      </c>
      <c r="D580" s="1930">
        <v>8</v>
      </c>
      <c r="E580" s="1930">
        <v>8</v>
      </c>
      <c r="F580" s="1925"/>
      <c r="G580" s="1926"/>
      <c r="H580" s="1926"/>
      <c r="I580" s="1926"/>
      <c r="J580" s="1926"/>
      <c r="K580" s="1926"/>
      <c r="L580" s="1926"/>
      <c r="M580" s="1926"/>
      <c r="N580" s="1926"/>
      <c r="O580" s="1926"/>
      <c r="P580" s="1926"/>
      <c r="Q580" s="1927"/>
      <c r="R580" s="1926"/>
      <c r="S580" s="1926"/>
    </row>
    <row r="581" spans="1:19" s="1928" customFormat="1">
      <c r="A581" s="1656" t="s">
        <v>1835</v>
      </c>
      <c r="B581" s="1930">
        <v>4</v>
      </c>
      <c r="C581" s="1930">
        <v>3</v>
      </c>
      <c r="D581" s="1930">
        <v>4</v>
      </c>
      <c r="E581" s="1930">
        <v>4</v>
      </c>
      <c r="F581" s="1925"/>
      <c r="G581" s="1926"/>
      <c r="H581" s="1926"/>
      <c r="I581" s="1926"/>
      <c r="J581" s="1926"/>
      <c r="K581" s="1926"/>
      <c r="L581" s="1926"/>
      <c r="M581" s="1926"/>
      <c r="N581" s="1926"/>
      <c r="O581" s="1926"/>
      <c r="P581" s="1926"/>
      <c r="Q581" s="1927"/>
      <c r="R581" s="1926"/>
      <c r="S581" s="1926"/>
    </row>
    <row r="582" spans="1:19" s="1928" customFormat="1">
      <c r="A582" s="1658" t="s">
        <v>1836</v>
      </c>
      <c r="B582" s="1931">
        <v>18</v>
      </c>
      <c r="C582" s="1931">
        <v>15</v>
      </c>
      <c r="D582" s="1931">
        <v>13</v>
      </c>
      <c r="E582" s="1931">
        <v>13</v>
      </c>
      <c r="F582" s="1925"/>
      <c r="G582" s="1926"/>
      <c r="H582" s="1926"/>
      <c r="I582" s="1926"/>
      <c r="J582" s="1926"/>
      <c r="K582" s="1926"/>
      <c r="L582" s="1926"/>
      <c r="M582" s="1926"/>
      <c r="N582" s="1926"/>
      <c r="O582" s="1926"/>
      <c r="P582" s="1926"/>
      <c r="Q582" s="1927"/>
      <c r="R582" s="1926"/>
      <c r="S582" s="1926"/>
    </row>
    <row r="583" spans="1:19" s="1928" customFormat="1">
      <c r="A583" s="1660" t="s">
        <v>1700</v>
      </c>
      <c r="B583" s="1664"/>
      <c r="C583" s="1664"/>
      <c r="D583" s="1664"/>
      <c r="E583" s="1664"/>
      <c r="F583" s="1925"/>
      <c r="G583" s="1926"/>
      <c r="H583" s="1926"/>
      <c r="I583" s="1926"/>
      <c r="J583" s="1926"/>
      <c r="K583" s="1926"/>
      <c r="L583" s="1926"/>
      <c r="M583" s="1926"/>
      <c r="N583" s="1926"/>
      <c r="O583" s="1926"/>
      <c r="P583" s="1926"/>
      <c r="Q583" s="1927"/>
      <c r="R583" s="1926"/>
      <c r="S583" s="1926"/>
    </row>
    <row r="584" spans="1:19" s="1928" customFormat="1">
      <c r="A584" s="1932"/>
      <c r="B584" s="1920"/>
      <c r="C584" s="1920"/>
      <c r="D584" s="1920"/>
      <c r="E584"/>
      <c r="F584" s="1925"/>
      <c r="G584" s="1926"/>
      <c r="H584" s="1926"/>
      <c r="I584" s="1926"/>
      <c r="J584" s="1926"/>
      <c r="K584" s="1926"/>
      <c r="L584" s="1926"/>
      <c r="M584" s="1926"/>
      <c r="N584" s="1926"/>
      <c r="O584" s="1926"/>
      <c r="P584" s="1926"/>
      <c r="Q584" s="1927"/>
      <c r="R584" s="1926"/>
      <c r="S584" s="1926"/>
    </row>
    <row r="585" spans="1:19" s="1928" customFormat="1">
      <c r="A585" s="1649" t="s">
        <v>1837</v>
      </c>
      <c r="B585" s="1650"/>
      <c r="C585" s="1650"/>
      <c r="D585" s="1651"/>
      <c r="E585" s="1664"/>
      <c r="F585" s="1925"/>
      <c r="G585" s="1926"/>
      <c r="H585" s="1926"/>
      <c r="I585" s="1926"/>
      <c r="J585" s="1926"/>
      <c r="K585" s="1926"/>
      <c r="L585" s="1926"/>
      <c r="M585" s="1926"/>
      <c r="N585" s="1926"/>
      <c r="O585" s="1926"/>
      <c r="P585" s="1926"/>
      <c r="Q585" s="1927"/>
      <c r="R585" s="1926"/>
      <c r="S585" s="1926"/>
    </row>
    <row r="586" spans="1:19" s="1928" customFormat="1">
      <c r="A586" s="1652" t="s">
        <v>236</v>
      </c>
      <c r="B586" s="1786" t="s">
        <v>1838</v>
      </c>
      <c r="C586" s="1787">
        <v>2009</v>
      </c>
      <c r="D586" s="1787">
        <v>2010</v>
      </c>
      <c r="E586" s="1787">
        <v>2011</v>
      </c>
      <c r="F586" s="1925"/>
      <c r="G586" s="1926"/>
      <c r="H586" s="1926"/>
      <c r="I586" s="1926"/>
      <c r="J586" s="1926"/>
      <c r="K586" s="1926"/>
      <c r="L586" s="1926"/>
      <c r="M586" s="1926"/>
      <c r="N586" s="1926"/>
      <c r="O586" s="1926"/>
      <c r="P586" s="1926"/>
      <c r="Q586" s="1927"/>
      <c r="R586" s="1926"/>
      <c r="S586" s="1926"/>
    </row>
    <row r="587" spans="1:19" s="1928" customFormat="1">
      <c r="A587" s="1656" t="s">
        <v>1839</v>
      </c>
      <c r="B587" s="1656" t="s">
        <v>1840</v>
      </c>
      <c r="C587" s="1933">
        <v>13228</v>
      </c>
      <c r="D587" s="1933">
        <v>15225</v>
      </c>
      <c r="E587" s="1933">
        <v>17350</v>
      </c>
      <c r="F587" s="1925"/>
      <c r="G587" s="1926"/>
      <c r="H587" s="1926"/>
      <c r="I587" s="1926"/>
      <c r="J587" s="1926"/>
      <c r="K587" s="1926"/>
      <c r="L587" s="1926"/>
      <c r="M587" s="1926"/>
      <c r="N587" s="1926"/>
      <c r="O587" s="1926"/>
      <c r="P587" s="1926"/>
      <c r="Q587" s="1927"/>
      <c r="R587" s="1926"/>
      <c r="S587" s="1926"/>
    </row>
    <row r="588" spans="1:19" s="1928" customFormat="1">
      <c r="A588" s="1656" t="s">
        <v>1841</v>
      </c>
      <c r="B588" s="1656" t="s">
        <v>1842</v>
      </c>
      <c r="C588" s="1933">
        <v>155648</v>
      </c>
      <c r="D588" s="1933">
        <v>127013</v>
      </c>
      <c r="E588" s="1933">
        <v>150541</v>
      </c>
      <c r="F588" s="1925"/>
      <c r="G588" s="1926"/>
      <c r="H588" s="1926"/>
      <c r="I588" s="1926"/>
      <c r="J588" s="1926"/>
      <c r="K588" s="1926"/>
      <c r="L588" s="1926"/>
      <c r="M588" s="1926"/>
      <c r="N588" s="1926"/>
      <c r="O588" s="1926"/>
      <c r="P588" s="1926"/>
      <c r="Q588" s="1927"/>
      <c r="R588" s="1926"/>
      <c r="S588" s="1926"/>
    </row>
    <row r="589" spans="1:19" s="1928" customFormat="1">
      <c r="A589" s="1658" t="s">
        <v>1843</v>
      </c>
      <c r="B589" s="1658" t="s">
        <v>1840</v>
      </c>
      <c r="C589" s="1931">
        <v>75807</v>
      </c>
      <c r="D589" s="1931">
        <v>66086</v>
      </c>
      <c r="E589" s="1931">
        <v>70975</v>
      </c>
      <c r="F589" s="1925"/>
      <c r="G589" s="1926"/>
      <c r="H589" s="1926"/>
      <c r="I589" s="1926"/>
      <c r="J589" s="1926"/>
      <c r="K589" s="1926"/>
      <c r="L589" s="1926"/>
      <c r="M589" s="1926"/>
      <c r="N589" s="1926"/>
      <c r="O589" s="1926"/>
      <c r="P589" s="1926"/>
      <c r="Q589" s="1927"/>
      <c r="R589" s="1926"/>
      <c r="S589" s="1926"/>
    </row>
    <row r="590" spans="1:19" s="1928" customFormat="1">
      <c r="A590" s="1660" t="s">
        <v>1700</v>
      </c>
      <c r="B590" s="1664"/>
      <c r="C590" s="1664"/>
      <c r="D590" s="1664"/>
      <c r="E590" s="1664"/>
      <c r="F590" s="1925"/>
      <c r="G590" s="1926"/>
      <c r="H590" s="1926"/>
      <c r="I590" s="1926"/>
      <c r="J590" s="1926"/>
      <c r="K590" s="1926"/>
      <c r="L590" s="1926"/>
      <c r="M590" s="1926"/>
      <c r="N590" s="1926"/>
      <c r="O590" s="1926"/>
      <c r="P590" s="1926"/>
      <c r="Q590" s="1927"/>
      <c r="R590" s="1926"/>
      <c r="S590" s="1926"/>
    </row>
    <row r="591" spans="1:19" s="1928" customFormat="1">
      <c r="A591" s="1934"/>
      <c r="B591" s="1700"/>
      <c r="C591" s="1590"/>
      <c r="D591" s="1590"/>
      <c r="E591" s="1590"/>
      <c r="F591" s="1925"/>
      <c r="G591" s="1926"/>
      <c r="H591" s="1926"/>
      <c r="I591" s="1926"/>
      <c r="J591" s="1926"/>
      <c r="K591" s="1926"/>
      <c r="L591" s="1926"/>
      <c r="M591" s="1926"/>
      <c r="N591" s="1926"/>
      <c r="O591" s="1926"/>
      <c r="P591" s="1926"/>
      <c r="Q591" s="1927"/>
      <c r="R591" s="1926"/>
      <c r="S591" s="1926"/>
    </row>
    <row r="592" spans="1:19" s="1928" customFormat="1">
      <c r="A592" s="1603" t="s">
        <v>1844</v>
      </c>
      <c r="B592" s="1604"/>
      <c r="C592" s="1604"/>
      <c r="D592" s="1605"/>
      <c r="E592" s="1590"/>
      <c r="F592" s="1925"/>
      <c r="G592" s="1926"/>
      <c r="H592" s="1926"/>
      <c r="I592" s="1926"/>
      <c r="J592" s="1926"/>
      <c r="K592" s="1926"/>
      <c r="L592" s="1926"/>
      <c r="M592" s="1926"/>
      <c r="N592" s="1926"/>
      <c r="O592" s="1926"/>
      <c r="P592" s="1926"/>
      <c r="Q592" s="1927"/>
      <c r="R592" s="1926"/>
      <c r="S592" s="1926"/>
    </row>
    <row r="593" spans="1:19" s="1928" customFormat="1">
      <c r="A593" s="1729" t="s">
        <v>1845</v>
      </c>
      <c r="B593" s="1855"/>
      <c r="C593" s="1855"/>
      <c r="D593" s="1546"/>
      <c r="E593" s="1590"/>
      <c r="F593" s="1925"/>
      <c r="G593" s="1926"/>
      <c r="H593" s="1926"/>
      <c r="I593" s="1926"/>
      <c r="J593" s="1926"/>
      <c r="K593" s="1926"/>
      <c r="L593" s="1926"/>
      <c r="M593" s="1926"/>
      <c r="N593" s="1926"/>
      <c r="O593" s="1926"/>
      <c r="P593" s="1926"/>
      <c r="Q593" s="1927"/>
      <c r="R593" s="1926"/>
      <c r="S593" s="1926"/>
    </row>
    <row r="594" spans="1:19" s="1928" customFormat="1">
      <c r="A594" s="2697" t="s">
        <v>1846</v>
      </c>
      <c r="B594" s="2702">
        <v>2010</v>
      </c>
      <c r="C594" s="2702"/>
      <c r="D594" s="2702">
        <v>2011</v>
      </c>
      <c r="E594" s="2702"/>
      <c r="F594" s="1925"/>
      <c r="G594" s="1926"/>
      <c r="H594" s="1926"/>
      <c r="I594" s="1926"/>
      <c r="J594" s="1926"/>
      <c r="K594" s="1926"/>
      <c r="L594" s="1926"/>
      <c r="M594" s="1926"/>
      <c r="N594" s="1926"/>
      <c r="O594" s="1926"/>
      <c r="P594" s="1926"/>
      <c r="Q594" s="1927"/>
      <c r="R594" s="1926"/>
      <c r="S594" s="1926"/>
    </row>
    <row r="595" spans="1:19" s="1928" customFormat="1">
      <c r="A595" s="2698"/>
      <c r="B595" s="1935" t="s">
        <v>147</v>
      </c>
      <c r="C595" s="1935" t="s">
        <v>88</v>
      </c>
      <c r="D595" s="1935" t="s">
        <v>147</v>
      </c>
      <c r="E595" s="1935" t="s">
        <v>88</v>
      </c>
      <c r="F595" s="1925"/>
      <c r="G595" s="1926"/>
      <c r="H595" s="1926"/>
      <c r="I595" s="1926"/>
      <c r="J595" s="1926"/>
      <c r="K595" s="1926"/>
      <c r="L595" s="1926"/>
      <c r="M595" s="1926"/>
      <c r="N595" s="1926"/>
      <c r="O595" s="1926"/>
      <c r="P595" s="1926"/>
      <c r="Q595" s="1927"/>
      <c r="R595" s="1926"/>
      <c r="S595" s="1926"/>
    </row>
    <row r="596" spans="1:19" s="1928" customFormat="1">
      <c r="A596" s="1870" t="s">
        <v>234</v>
      </c>
      <c r="B596" s="1936">
        <v>6556</v>
      </c>
      <c r="C596" s="1937">
        <v>127</v>
      </c>
      <c r="D596" s="1936">
        <v>3922</v>
      </c>
      <c r="E596" s="1937">
        <v>69.400000000000006</v>
      </c>
      <c r="F596" s="1925"/>
      <c r="G596" s="1926"/>
      <c r="H596" s="1926"/>
      <c r="I596" s="1926"/>
      <c r="J596" s="1926"/>
      <c r="K596" s="1926"/>
      <c r="L596" s="1926"/>
      <c r="M596" s="1926"/>
      <c r="N596" s="1926"/>
      <c r="O596" s="1926"/>
      <c r="P596" s="1926"/>
      <c r="Q596" s="1927"/>
      <c r="R596" s="1926"/>
      <c r="S596" s="1926"/>
    </row>
    <row r="597" spans="1:19" s="1928" customFormat="1">
      <c r="A597" s="1797" t="s">
        <v>1847</v>
      </c>
      <c r="B597" s="1938">
        <v>1059</v>
      </c>
      <c r="C597" s="1576">
        <v>14.5</v>
      </c>
      <c r="D597" s="1938">
        <v>557</v>
      </c>
      <c r="E597" s="1576">
        <v>8.1</v>
      </c>
      <c r="F597" s="1925"/>
      <c r="G597" s="1926"/>
      <c r="H597" s="1926"/>
      <c r="I597" s="1926"/>
      <c r="J597" s="1926"/>
      <c r="K597" s="1926"/>
      <c r="L597" s="1926"/>
      <c r="M597" s="1926"/>
      <c r="N597" s="1926"/>
      <c r="O597" s="1926"/>
      <c r="P597" s="1926"/>
      <c r="Q597" s="1927"/>
      <c r="R597" s="1926"/>
      <c r="S597" s="1926"/>
    </row>
    <row r="598" spans="1:19" s="1928" customFormat="1">
      <c r="A598" s="1797" t="s">
        <v>1848</v>
      </c>
      <c r="B598" s="1938">
        <v>684</v>
      </c>
      <c r="C598" s="1576">
        <v>4</v>
      </c>
      <c r="D598" s="1938">
        <v>379</v>
      </c>
      <c r="E598" s="1576">
        <v>2.6</v>
      </c>
      <c r="F598" s="1925"/>
      <c r="G598" s="1926"/>
      <c r="H598" s="1926"/>
      <c r="I598" s="1926"/>
      <c r="J598" s="1926"/>
      <c r="K598" s="1926"/>
      <c r="L598" s="1926"/>
      <c r="M598" s="1926"/>
      <c r="N598" s="1926"/>
      <c r="O598" s="1926"/>
      <c r="P598" s="1926"/>
      <c r="Q598" s="1927"/>
      <c r="R598" s="1926"/>
      <c r="S598" s="1926"/>
    </row>
    <row r="599" spans="1:19" s="1928" customFormat="1">
      <c r="A599" s="1797" t="s">
        <v>1849</v>
      </c>
      <c r="B599" s="1938">
        <v>948</v>
      </c>
      <c r="C599" s="1576">
        <v>13.9</v>
      </c>
      <c r="D599" s="1938">
        <v>839.4</v>
      </c>
      <c r="E599" s="1576">
        <v>12.8</v>
      </c>
      <c r="F599" s="1925"/>
      <c r="G599" s="1926"/>
      <c r="H599" s="1926"/>
      <c r="I599" s="1926"/>
      <c r="J599" s="1926"/>
      <c r="K599" s="1926"/>
      <c r="L599" s="1926"/>
      <c r="M599" s="1926"/>
      <c r="N599" s="1926"/>
      <c r="O599" s="1926"/>
      <c r="P599" s="1926"/>
      <c r="Q599" s="1927"/>
      <c r="R599" s="1926"/>
      <c r="S599" s="1926"/>
    </row>
    <row r="600" spans="1:19" s="1928" customFormat="1">
      <c r="A600" s="1797" t="s">
        <v>1850</v>
      </c>
      <c r="B600" s="1938">
        <v>133</v>
      </c>
      <c r="C600" s="1576">
        <v>1.9</v>
      </c>
      <c r="D600" s="1938">
        <v>35.5</v>
      </c>
      <c r="E600" s="1576">
        <v>0.2</v>
      </c>
      <c r="F600" s="1925"/>
      <c r="G600" s="1926"/>
      <c r="H600" s="1926"/>
      <c r="I600" s="1926"/>
      <c r="J600" s="1926"/>
      <c r="K600" s="1926"/>
      <c r="L600" s="1926"/>
      <c r="M600" s="1926"/>
      <c r="N600" s="1926"/>
      <c r="O600" s="1926"/>
      <c r="P600" s="1926"/>
      <c r="Q600" s="1927"/>
      <c r="R600" s="1926"/>
      <c r="S600" s="1926"/>
    </row>
    <row r="601" spans="1:19" s="1928" customFormat="1">
      <c r="A601" s="1797" t="s">
        <v>1851</v>
      </c>
      <c r="B601" s="1938">
        <v>76</v>
      </c>
      <c r="C601" s="1576">
        <v>1.3</v>
      </c>
      <c r="D601" s="1938">
        <v>84.9</v>
      </c>
      <c r="E601" s="1576">
        <v>1.6</v>
      </c>
      <c r="F601" s="1925"/>
      <c r="G601" s="1926"/>
      <c r="H601" s="1926"/>
      <c r="I601" s="1926"/>
      <c r="J601" s="1926"/>
      <c r="K601" s="1926"/>
      <c r="L601" s="1926"/>
      <c r="M601" s="1926"/>
      <c r="N601" s="1926"/>
      <c r="O601" s="1926"/>
      <c r="P601" s="1926"/>
      <c r="Q601" s="1927"/>
      <c r="R601" s="1926"/>
      <c r="S601" s="1926"/>
    </row>
    <row r="602" spans="1:19" s="1928" customFormat="1">
      <c r="A602" s="1797" t="s">
        <v>1852</v>
      </c>
      <c r="B602" s="1938">
        <v>1618</v>
      </c>
      <c r="C602" s="1576">
        <v>45.7</v>
      </c>
      <c r="D602" s="1939">
        <v>780</v>
      </c>
      <c r="E602" s="1576">
        <v>13.1</v>
      </c>
      <c r="F602" s="1925"/>
      <c r="G602" s="1926"/>
      <c r="H602" s="1926"/>
      <c r="I602" s="1926"/>
      <c r="J602" s="1926"/>
      <c r="K602" s="1926"/>
      <c r="L602" s="1926"/>
      <c r="M602" s="1926"/>
      <c r="N602" s="1926"/>
      <c r="O602" s="1926"/>
      <c r="P602" s="1926"/>
      <c r="Q602" s="1927"/>
      <c r="R602" s="1926"/>
      <c r="S602" s="1926"/>
    </row>
    <row r="603" spans="1:19" s="1928" customFormat="1">
      <c r="A603" s="1797" t="s">
        <v>1853</v>
      </c>
      <c r="B603" s="1938">
        <v>1064</v>
      </c>
      <c r="C603" s="1576">
        <v>35.799999999999997</v>
      </c>
      <c r="D603" s="1939">
        <v>824.8</v>
      </c>
      <c r="E603" s="1576">
        <v>26.4</v>
      </c>
      <c r="F603" s="1925"/>
      <c r="G603" s="1926"/>
      <c r="H603" s="1926"/>
      <c r="I603" s="1926"/>
      <c r="J603" s="1926"/>
      <c r="K603" s="1926"/>
      <c r="L603" s="1926"/>
      <c r="M603" s="1926"/>
      <c r="N603" s="1926"/>
      <c r="O603" s="1926"/>
      <c r="P603" s="1926"/>
      <c r="Q603" s="1927"/>
      <c r="R603" s="1926"/>
      <c r="S603" s="1926"/>
    </row>
    <row r="604" spans="1:19" s="1928" customFormat="1">
      <c r="A604" s="1797" t="s">
        <v>1854</v>
      </c>
      <c r="B604" s="1938">
        <v>121</v>
      </c>
      <c r="C604" s="1576">
        <v>1.6</v>
      </c>
      <c r="D604" s="1938">
        <v>80.2</v>
      </c>
      <c r="E604" s="1576">
        <v>0.8</v>
      </c>
      <c r="F604" s="1925"/>
      <c r="G604" s="1926"/>
      <c r="H604" s="1926"/>
      <c r="I604" s="1926"/>
      <c r="J604" s="1926"/>
      <c r="K604" s="1926"/>
      <c r="L604" s="1926"/>
      <c r="M604" s="1926"/>
      <c r="N604" s="1926"/>
      <c r="O604" s="1926"/>
      <c r="P604" s="1926"/>
      <c r="Q604" s="1927"/>
      <c r="R604" s="1926"/>
      <c r="S604" s="1926"/>
    </row>
    <row r="605" spans="1:19" s="1928" customFormat="1">
      <c r="A605" s="1797" t="s">
        <v>87</v>
      </c>
      <c r="B605" s="1940">
        <v>853</v>
      </c>
      <c r="C605" s="1941">
        <v>8.3000000000000007</v>
      </c>
      <c r="D605" s="1942">
        <v>340.6</v>
      </c>
      <c r="E605" s="1941">
        <v>3.9</v>
      </c>
      <c r="F605" s="1925"/>
      <c r="G605" s="1926"/>
      <c r="H605" s="1926"/>
      <c r="I605" s="1926"/>
      <c r="J605" s="1926"/>
      <c r="K605" s="1926"/>
      <c r="L605" s="1926"/>
      <c r="M605" s="1926"/>
      <c r="N605" s="1926"/>
      <c r="O605" s="1926"/>
      <c r="P605" s="1926"/>
      <c r="Q605" s="1927"/>
      <c r="R605" s="1926"/>
      <c r="S605" s="1926"/>
    </row>
    <row r="606" spans="1:19" s="1928" customFormat="1">
      <c r="A606" s="1628" t="s">
        <v>1855</v>
      </c>
      <c r="B606" s="1629"/>
      <c r="C606" s="1629"/>
      <c r="D606" s="1943"/>
      <c r="E606" s="1944"/>
      <c r="F606" s="1925"/>
      <c r="G606" s="1926"/>
      <c r="H606" s="1926"/>
      <c r="I606" s="1926"/>
      <c r="J606" s="1926"/>
      <c r="K606" s="1926"/>
      <c r="L606" s="1926"/>
      <c r="M606" s="1926"/>
      <c r="N606" s="1926"/>
      <c r="O606" s="1926"/>
      <c r="P606" s="1926"/>
      <c r="Q606" s="1927"/>
      <c r="R606" s="1926"/>
      <c r="S606" s="1926"/>
    </row>
    <row r="607" spans="1:19" s="1928" customFormat="1">
      <c r="A607" s="1797"/>
      <c r="B607" s="1945"/>
      <c r="C607" s="1944"/>
      <c r="D607" s="1943"/>
      <c r="E607" s="1944"/>
      <c r="F607" s="1925"/>
      <c r="G607" s="1926"/>
      <c r="H607" s="1926"/>
      <c r="I607" s="1926"/>
      <c r="J607" s="1926"/>
      <c r="K607" s="1926"/>
      <c r="L607" s="1926"/>
      <c r="M607" s="1926"/>
      <c r="N607" s="1926"/>
      <c r="O607" s="1926"/>
      <c r="P607" s="1926"/>
      <c r="Q607" s="1927"/>
      <c r="R607" s="1926"/>
      <c r="S607" s="1926"/>
    </row>
    <row r="608" spans="1:19" s="1928" customFormat="1">
      <c r="A608" s="1649" t="s">
        <v>1856</v>
      </c>
      <c r="B608" s="1946"/>
      <c r="C608" s="1946"/>
      <c r="D608" s="1946"/>
      <c r="E608" s="1947"/>
      <c r="F608" s="1925"/>
      <c r="G608" s="1926"/>
      <c r="H608" s="1926"/>
      <c r="I608" s="1926"/>
      <c r="J608" s="1926"/>
      <c r="K608" s="1926"/>
      <c r="L608" s="1926"/>
      <c r="M608" s="1926"/>
      <c r="N608" s="1926"/>
      <c r="O608" s="1926"/>
      <c r="P608" s="1926"/>
      <c r="Q608" s="1927"/>
      <c r="R608" s="1926"/>
      <c r="S608" s="1926"/>
    </row>
    <row r="609" spans="1:19" s="1928" customFormat="1">
      <c r="A609" s="1948" t="s">
        <v>364</v>
      </c>
      <c r="B609" s="1949"/>
      <c r="C609" s="1949"/>
      <c r="D609" s="1949"/>
      <c r="E609" s="1949"/>
      <c r="F609" s="1925"/>
      <c r="G609" s="1926"/>
      <c r="H609" s="1926"/>
      <c r="I609" s="1926"/>
      <c r="J609" s="1926"/>
      <c r="K609" s="1926"/>
      <c r="L609" s="1926"/>
      <c r="M609" s="1926"/>
      <c r="N609" s="1926"/>
      <c r="O609" s="1926"/>
      <c r="P609" s="1926"/>
      <c r="Q609" s="1927"/>
      <c r="R609" s="1926"/>
      <c r="S609" s="1926"/>
    </row>
    <row r="610" spans="1:19" s="1928" customFormat="1">
      <c r="A610" s="1787" t="s">
        <v>185</v>
      </c>
      <c r="B610" s="1787">
        <v>2008</v>
      </c>
      <c r="C610" s="1787">
        <v>2009</v>
      </c>
      <c r="D610" s="1787">
        <v>2010</v>
      </c>
      <c r="E610" s="1787">
        <v>2011</v>
      </c>
      <c r="F610" s="1925"/>
      <c r="G610" s="1926"/>
      <c r="H610" s="1926"/>
      <c r="I610" s="1926"/>
      <c r="J610" s="1926"/>
      <c r="K610" s="1926"/>
      <c r="L610" s="1926"/>
      <c r="M610" s="1926"/>
      <c r="N610" s="1926"/>
      <c r="O610" s="1926"/>
      <c r="P610" s="1926"/>
      <c r="Q610" s="1927"/>
      <c r="R610" s="1926"/>
      <c r="S610" s="1926"/>
    </row>
    <row r="611" spans="1:19" s="1928" customFormat="1">
      <c r="A611" s="1654" t="s">
        <v>234</v>
      </c>
      <c r="B611" s="1950">
        <v>5363</v>
      </c>
      <c r="C611" s="1950">
        <v>5979</v>
      </c>
      <c r="D611" s="1950">
        <v>6556.0999999999995</v>
      </c>
      <c r="E611" s="1950">
        <f>SUM(E612:E623)</f>
        <v>3921.8000000000006</v>
      </c>
      <c r="F611" s="1925"/>
      <c r="G611" s="1926"/>
      <c r="H611" s="1926"/>
      <c r="I611" s="1926"/>
      <c r="J611" s="1926"/>
      <c r="K611" s="1926"/>
      <c r="L611" s="1926"/>
      <c r="M611" s="1926"/>
      <c r="N611" s="1926"/>
      <c r="O611" s="1926"/>
      <c r="P611" s="1926"/>
      <c r="Q611" s="1927"/>
      <c r="R611" s="1926"/>
      <c r="S611" s="1926"/>
    </row>
    <row r="612" spans="1:19" s="1928" customFormat="1">
      <c r="A612" s="1656" t="s">
        <v>169</v>
      </c>
      <c r="B612" s="1933">
        <v>596</v>
      </c>
      <c r="C612" s="1933">
        <v>681</v>
      </c>
      <c r="D612" s="1933">
        <v>1386.5</v>
      </c>
      <c r="E612" s="1933">
        <v>379.5</v>
      </c>
      <c r="F612" s="1925"/>
      <c r="G612" s="1926"/>
      <c r="H612" s="1926"/>
      <c r="I612" s="1926"/>
      <c r="J612" s="1926"/>
      <c r="K612" s="1926"/>
      <c r="L612" s="1926"/>
      <c r="M612" s="1926"/>
      <c r="N612" s="1926"/>
      <c r="O612" s="1926"/>
      <c r="P612" s="1926"/>
      <c r="Q612" s="1927"/>
      <c r="R612" s="1926"/>
      <c r="S612" s="1926"/>
    </row>
    <row r="613" spans="1:19" s="1928" customFormat="1">
      <c r="A613" s="1656" t="s">
        <v>170</v>
      </c>
      <c r="B613" s="1933">
        <v>444</v>
      </c>
      <c r="C613" s="1933">
        <v>543</v>
      </c>
      <c r="D613" s="1933">
        <v>691</v>
      </c>
      <c r="E613" s="1933">
        <v>408.1</v>
      </c>
      <c r="F613" s="1925"/>
      <c r="G613" s="1926"/>
      <c r="H613" s="1926"/>
      <c r="I613" s="1926"/>
      <c r="J613" s="1926"/>
      <c r="K613" s="1926"/>
      <c r="L613" s="1926"/>
      <c r="M613" s="1926"/>
      <c r="N613" s="1926"/>
      <c r="O613" s="1926"/>
      <c r="P613" s="1926"/>
      <c r="Q613" s="1927"/>
      <c r="R613" s="1926"/>
      <c r="S613" s="1926"/>
    </row>
    <row r="614" spans="1:19" s="1928" customFormat="1">
      <c r="A614" s="1656" t="s">
        <v>171</v>
      </c>
      <c r="B614" s="1933">
        <v>684</v>
      </c>
      <c r="C614" s="1933">
        <v>524</v>
      </c>
      <c r="D614" s="1933">
        <v>471.2</v>
      </c>
      <c r="E614" s="1933">
        <v>301.89999999999998</v>
      </c>
      <c r="F614" s="1925"/>
      <c r="G614" s="1926"/>
      <c r="H614" s="1926"/>
      <c r="I614" s="1926"/>
      <c r="J614" s="1926"/>
      <c r="K614" s="1926"/>
      <c r="L614" s="1926"/>
      <c r="M614" s="1926"/>
      <c r="N614" s="1926"/>
      <c r="O614" s="1926"/>
      <c r="P614" s="1926"/>
      <c r="Q614" s="1927"/>
      <c r="R614" s="1926"/>
      <c r="S614" s="1926"/>
    </row>
    <row r="615" spans="1:19" s="1928" customFormat="1">
      <c r="A615" s="1656" t="s">
        <v>172</v>
      </c>
      <c r="B615" s="1933">
        <v>492</v>
      </c>
      <c r="C615" s="1933">
        <v>444</v>
      </c>
      <c r="D615" s="1933">
        <v>603.79999999999995</v>
      </c>
      <c r="E615" s="1933">
        <v>435.7</v>
      </c>
      <c r="F615" s="1925"/>
      <c r="G615" s="1926"/>
      <c r="H615" s="1926"/>
      <c r="I615" s="1926"/>
      <c r="J615" s="1926"/>
      <c r="K615" s="1926"/>
      <c r="L615" s="1926"/>
      <c r="M615" s="1926"/>
      <c r="N615" s="1926"/>
      <c r="O615" s="1926"/>
      <c r="P615" s="1926"/>
      <c r="Q615" s="1927"/>
      <c r="R615" s="1926"/>
      <c r="S615" s="1926"/>
    </row>
    <row r="616" spans="1:19" s="1928" customFormat="1">
      <c r="A616" s="1656" t="s">
        <v>173</v>
      </c>
      <c r="B616" s="1933">
        <v>414</v>
      </c>
      <c r="C616" s="1933">
        <v>532</v>
      </c>
      <c r="D616" s="1933">
        <v>514.4</v>
      </c>
      <c r="E616" s="1933">
        <v>380.1</v>
      </c>
      <c r="F616" s="1925"/>
      <c r="G616" s="1926"/>
      <c r="H616" s="1926"/>
      <c r="I616" s="1926"/>
      <c r="J616" s="1926"/>
      <c r="K616" s="1926"/>
      <c r="L616" s="1926"/>
      <c r="M616" s="1926"/>
      <c r="N616" s="1926"/>
      <c r="O616" s="1926"/>
      <c r="P616" s="1926"/>
      <c r="Q616" s="1927"/>
      <c r="R616" s="1926"/>
      <c r="S616" s="1926"/>
    </row>
    <row r="617" spans="1:19" s="1928" customFormat="1">
      <c r="A617" s="1656" t="s">
        <v>174</v>
      </c>
      <c r="B617" s="1933">
        <v>269</v>
      </c>
      <c r="C617" s="1933">
        <v>395</v>
      </c>
      <c r="D617" s="1933">
        <v>251.3</v>
      </c>
      <c r="E617" s="1933">
        <v>302.8</v>
      </c>
      <c r="F617" s="1925"/>
      <c r="G617" s="1926"/>
      <c r="H617" s="1926"/>
      <c r="I617" s="1926"/>
      <c r="J617" s="1926"/>
      <c r="K617" s="1926"/>
      <c r="L617" s="1926"/>
      <c r="M617" s="1926"/>
      <c r="N617" s="1926"/>
      <c r="O617" s="1926"/>
      <c r="P617" s="1926"/>
      <c r="Q617" s="1927"/>
      <c r="R617" s="1926"/>
      <c r="S617" s="1926"/>
    </row>
    <row r="618" spans="1:19" s="1928" customFormat="1">
      <c r="A618" s="1656" t="s">
        <v>175</v>
      </c>
      <c r="B618" s="1933">
        <v>239</v>
      </c>
      <c r="C618" s="1933">
        <v>196</v>
      </c>
      <c r="D618" s="1933">
        <v>212.2</v>
      </c>
      <c r="E618" s="1933">
        <v>237.5</v>
      </c>
      <c r="F618" s="1925"/>
      <c r="G618" s="1926"/>
      <c r="H618" s="1926"/>
      <c r="I618" s="1926"/>
      <c r="J618" s="1926"/>
      <c r="K618" s="1926"/>
      <c r="L618" s="1926"/>
      <c r="M618" s="1926"/>
      <c r="N618" s="1926"/>
      <c r="O618" s="1926"/>
      <c r="P618" s="1926"/>
      <c r="Q618" s="1927"/>
      <c r="R618" s="1926"/>
      <c r="S618" s="1926"/>
    </row>
    <row r="619" spans="1:19" s="1928" customFormat="1">
      <c r="A619" s="1656" t="s">
        <v>176</v>
      </c>
      <c r="B619" s="1933">
        <v>284</v>
      </c>
      <c r="C619" s="1933">
        <v>250</v>
      </c>
      <c r="D619" s="1933">
        <v>173.2</v>
      </c>
      <c r="E619" s="1933">
        <v>127.6</v>
      </c>
      <c r="F619" s="1925"/>
      <c r="G619" s="1926"/>
      <c r="H619" s="1926"/>
      <c r="I619" s="1926"/>
      <c r="J619" s="1926"/>
      <c r="K619" s="1926"/>
      <c r="L619" s="1926"/>
      <c r="M619" s="1926"/>
      <c r="N619" s="1926"/>
      <c r="O619" s="1926"/>
      <c r="P619" s="1926"/>
      <c r="Q619" s="1927"/>
      <c r="R619" s="1926"/>
      <c r="S619" s="1926"/>
    </row>
    <row r="620" spans="1:19" s="1928" customFormat="1">
      <c r="A620" s="1656" t="s">
        <v>177</v>
      </c>
      <c r="B620" s="1933">
        <v>191</v>
      </c>
      <c r="C620" s="1933">
        <v>194</v>
      </c>
      <c r="D620" s="1933">
        <v>199.4</v>
      </c>
      <c r="E620" s="1933">
        <v>174.8</v>
      </c>
      <c r="F620" s="1925"/>
      <c r="G620" s="1926"/>
      <c r="H620" s="1926"/>
      <c r="I620" s="1926"/>
      <c r="J620" s="1926"/>
      <c r="K620" s="1926"/>
      <c r="L620" s="1926"/>
      <c r="M620" s="1926"/>
      <c r="N620" s="1926"/>
      <c r="O620" s="1926"/>
      <c r="P620" s="1926"/>
      <c r="Q620" s="1927"/>
      <c r="R620" s="1926"/>
      <c r="S620" s="1926"/>
    </row>
    <row r="621" spans="1:19" s="1928" customFormat="1">
      <c r="A621" s="1656" t="s">
        <v>178</v>
      </c>
      <c r="B621" s="1933">
        <v>456</v>
      </c>
      <c r="C621" s="1933">
        <v>431</v>
      </c>
      <c r="D621" s="1933">
        <v>418.4</v>
      </c>
      <c r="E621" s="1933">
        <v>297.7</v>
      </c>
      <c r="F621" s="1925"/>
      <c r="G621" s="1926"/>
      <c r="H621" s="1926"/>
      <c r="I621" s="1926"/>
      <c r="J621" s="1926"/>
      <c r="K621" s="1926"/>
      <c r="L621" s="1926"/>
      <c r="M621" s="1926"/>
      <c r="N621" s="1926"/>
      <c r="O621" s="1926"/>
      <c r="P621" s="1926"/>
      <c r="Q621" s="1927"/>
      <c r="R621" s="1926"/>
      <c r="S621" s="1926"/>
    </row>
    <row r="622" spans="1:19" s="1928" customFormat="1">
      <c r="A622" s="1656" t="s">
        <v>179</v>
      </c>
      <c r="B622" s="1933">
        <v>813</v>
      </c>
      <c r="C622" s="1933">
        <v>540</v>
      </c>
      <c r="D622" s="1933">
        <v>758.7</v>
      </c>
      <c r="E622" s="1933">
        <v>394.8</v>
      </c>
      <c r="F622" s="1925"/>
      <c r="G622" s="1926"/>
      <c r="H622" s="1926"/>
      <c r="I622" s="1926"/>
      <c r="J622" s="1926"/>
      <c r="K622" s="1926"/>
      <c r="L622" s="1926"/>
      <c r="M622" s="1926"/>
      <c r="N622" s="1926"/>
      <c r="O622" s="1926"/>
      <c r="P622" s="1926"/>
      <c r="Q622" s="1927"/>
      <c r="R622" s="1926"/>
      <c r="S622" s="1926"/>
    </row>
    <row r="623" spans="1:19" s="1928" customFormat="1">
      <c r="A623" s="1658" t="s">
        <v>180</v>
      </c>
      <c r="B623" s="1931">
        <v>481</v>
      </c>
      <c r="C623" s="1931">
        <v>1249</v>
      </c>
      <c r="D623" s="1931">
        <v>876</v>
      </c>
      <c r="E623" s="1931">
        <v>481.3</v>
      </c>
      <c r="F623" s="1925"/>
      <c r="G623" s="1926"/>
      <c r="H623" s="1926"/>
      <c r="I623" s="1926"/>
      <c r="J623" s="1926"/>
      <c r="K623" s="1926"/>
      <c r="L623" s="1926"/>
      <c r="M623" s="1926"/>
      <c r="N623" s="1926"/>
      <c r="O623" s="1926"/>
      <c r="P623" s="1926"/>
      <c r="Q623" s="1927"/>
      <c r="R623" s="1926"/>
      <c r="S623" s="1926"/>
    </row>
    <row r="624" spans="1:19" s="1928" customFormat="1">
      <c r="A624" s="1660" t="s">
        <v>1857</v>
      </c>
      <c r="B624" s="1949"/>
      <c r="C624" s="1951"/>
      <c r="D624" s="1952"/>
      <c r="E624" s="1949"/>
      <c r="F624" s="1925"/>
      <c r="G624" s="1926"/>
      <c r="H624" s="1926"/>
      <c r="I624" s="1926"/>
      <c r="J624" s="1926"/>
      <c r="K624" s="1926"/>
      <c r="L624" s="1926"/>
      <c r="M624" s="1926"/>
      <c r="N624" s="1926"/>
      <c r="O624" s="1926"/>
      <c r="P624" s="1926"/>
      <c r="Q624" s="1927"/>
      <c r="R624" s="1926"/>
      <c r="S624" s="1926"/>
    </row>
    <row r="625" spans="1:19" s="1928" customFormat="1">
      <c r="A625" s="1797"/>
      <c r="B625" s="1945"/>
      <c r="C625" s="1944"/>
      <c r="D625" s="1943"/>
      <c r="E625" s="1944"/>
      <c r="F625" s="1925"/>
      <c r="G625" s="1926"/>
      <c r="H625" s="1926"/>
      <c r="I625" s="1926"/>
      <c r="J625" s="1926"/>
      <c r="K625" s="1926"/>
      <c r="L625" s="1926"/>
      <c r="M625" s="1926"/>
      <c r="N625" s="1926"/>
      <c r="O625" s="1926"/>
      <c r="P625" s="1926"/>
      <c r="Q625" s="1927"/>
      <c r="R625" s="1926"/>
      <c r="S625" s="1926"/>
    </row>
    <row r="626" spans="1:19" s="1928" customFormat="1">
      <c r="A626" s="1603" t="s">
        <v>1858</v>
      </c>
      <c r="B626" s="1603"/>
      <c r="C626" s="1603"/>
      <c r="D626" s="1603"/>
      <c r="E626" s="1603"/>
      <c r="F626" s="1925"/>
      <c r="G626" s="1926"/>
      <c r="H626" s="1926"/>
      <c r="I626" s="1926"/>
      <c r="J626" s="1926"/>
      <c r="K626" s="1926"/>
      <c r="L626" s="1926"/>
      <c r="M626" s="1926"/>
      <c r="N626" s="1926"/>
      <c r="O626" s="1926"/>
      <c r="P626" s="1926"/>
      <c r="Q626" s="1927"/>
      <c r="R626" s="1926"/>
      <c r="S626" s="1926"/>
    </row>
    <row r="627" spans="1:19" s="1928" customFormat="1" ht="15" customHeight="1">
      <c r="A627" s="1681" t="s">
        <v>236</v>
      </c>
      <c r="B627" s="1681">
        <v>2008</v>
      </c>
      <c r="C627" s="1611">
        <v>2009</v>
      </c>
      <c r="D627" s="1611">
        <v>2010</v>
      </c>
      <c r="E627" s="1611">
        <v>2011</v>
      </c>
      <c r="F627" s="1925"/>
      <c r="G627" s="1926"/>
      <c r="H627" s="1926"/>
      <c r="I627" s="1926"/>
      <c r="J627" s="1926"/>
      <c r="K627" s="1926"/>
      <c r="L627" s="1926"/>
      <c r="M627" s="1926"/>
      <c r="N627" s="1926"/>
      <c r="O627" s="1926"/>
      <c r="P627" s="1926"/>
      <c r="Q627" s="1927"/>
      <c r="R627" s="1926"/>
      <c r="S627" s="1926"/>
    </row>
    <row r="628" spans="1:19">
      <c r="A628" s="1953" t="s">
        <v>234</v>
      </c>
      <c r="B628" s="1735">
        <f>B629+B630</f>
        <v>3102291</v>
      </c>
      <c r="C628" s="1735">
        <f>C629+C630</f>
        <v>2714613</v>
      </c>
      <c r="D628" s="1735">
        <v>1127777</v>
      </c>
      <c r="E628" s="1735">
        <v>1133637</v>
      </c>
    </row>
    <row r="629" spans="1:19">
      <c r="A629" s="1552" t="s">
        <v>1805</v>
      </c>
      <c r="B629" s="1954">
        <v>1166816</v>
      </c>
      <c r="C629" s="1954">
        <v>1132559</v>
      </c>
      <c r="D629" s="1954">
        <v>530499</v>
      </c>
      <c r="E629" s="1954">
        <v>453172</v>
      </c>
    </row>
    <row r="630" spans="1:19" ht="15" customHeight="1">
      <c r="A630" s="1729" t="s">
        <v>239</v>
      </c>
      <c r="B630" s="1730">
        <v>1935475</v>
      </c>
      <c r="C630" s="1730">
        <v>1582054</v>
      </c>
      <c r="D630" s="1730">
        <v>597278</v>
      </c>
      <c r="E630" s="1730">
        <v>680465</v>
      </c>
    </row>
    <row r="631" spans="1:19">
      <c r="A631" s="1801" t="s">
        <v>1700</v>
      </c>
      <c r="B631" s="1629"/>
      <c r="C631" s="1700"/>
      <c r="D631" s="1701"/>
      <c r="E631" s="1700"/>
    </row>
    <row r="632" spans="1:19" ht="15.75" customHeight="1">
      <c r="A632" s="1598"/>
      <c r="B632" s="1590"/>
      <c r="C632" s="1590"/>
      <c r="D632" s="1546"/>
      <c r="E632" s="1590"/>
    </row>
    <row r="633" spans="1:19">
      <c r="A633" s="1866" t="s">
        <v>1859</v>
      </c>
      <c r="B633" s="1866"/>
      <c r="C633" s="1866"/>
      <c r="D633" s="1866"/>
      <c r="E633" s="1955"/>
    </row>
    <row r="634" spans="1:19" s="1570" customFormat="1">
      <c r="A634" s="1956" t="s">
        <v>1119</v>
      </c>
      <c r="B634" s="1747" t="s">
        <v>1000</v>
      </c>
      <c r="C634" s="1867" t="s">
        <v>238</v>
      </c>
      <c r="D634" s="1867" t="s">
        <v>239</v>
      </c>
      <c r="E634" s="1747" t="s">
        <v>1205</v>
      </c>
      <c r="F634" s="1567"/>
      <c r="G634" s="1568"/>
      <c r="H634" s="1568"/>
      <c r="I634" s="1568"/>
      <c r="J634" s="1568"/>
      <c r="K634" s="1568"/>
      <c r="L634" s="1568"/>
      <c r="M634" s="1568"/>
      <c r="N634" s="1568"/>
      <c r="O634" s="1568"/>
      <c r="P634" s="1568"/>
      <c r="Q634" s="1569"/>
      <c r="R634" s="1568"/>
      <c r="S634" s="1568"/>
    </row>
    <row r="635" spans="1:19" s="1570" customFormat="1">
      <c r="A635" s="1870" t="s">
        <v>234</v>
      </c>
      <c r="B635" s="1735">
        <v>6428620</v>
      </c>
      <c r="C635" s="1735">
        <v>1253445</v>
      </c>
      <c r="D635" s="1735">
        <v>3737913</v>
      </c>
      <c r="E635" s="1735">
        <v>1437262</v>
      </c>
      <c r="F635" s="1567"/>
      <c r="G635" s="1568"/>
      <c r="H635" s="1568"/>
      <c r="I635" s="1568"/>
      <c r="J635" s="1568"/>
      <c r="K635" s="1568"/>
      <c r="L635" s="1568"/>
      <c r="M635" s="1568"/>
      <c r="N635" s="1568"/>
      <c r="O635" s="1568"/>
      <c r="P635" s="1568"/>
      <c r="Q635" s="1569"/>
      <c r="R635" s="1568"/>
      <c r="S635" s="1568"/>
    </row>
    <row r="636" spans="1:19" s="1570" customFormat="1">
      <c r="A636" s="1797" t="s">
        <v>1860</v>
      </c>
      <c r="B636" s="1735">
        <v>3276989</v>
      </c>
      <c r="C636" s="1954">
        <v>650737</v>
      </c>
      <c r="D636" s="1954">
        <v>1821812</v>
      </c>
      <c r="E636" s="1954">
        <v>804440</v>
      </c>
      <c r="F636" s="1567"/>
      <c r="G636" s="1568"/>
      <c r="H636" s="1568"/>
      <c r="I636" s="1568"/>
      <c r="J636" s="1568"/>
      <c r="K636" s="1568"/>
      <c r="L636" s="1568"/>
      <c r="M636" s="1568"/>
      <c r="N636" s="1568"/>
      <c r="O636" s="1568"/>
      <c r="P636" s="1568"/>
      <c r="Q636" s="1569"/>
      <c r="R636" s="1568"/>
      <c r="S636" s="1568"/>
    </row>
    <row r="637" spans="1:19" s="1570" customFormat="1" ht="15.75" customHeight="1">
      <c r="A637" s="1797" t="s">
        <v>1861</v>
      </c>
      <c r="B637" s="1735">
        <v>3116999</v>
      </c>
      <c r="C637" s="1954">
        <v>600732</v>
      </c>
      <c r="D637" s="1954">
        <v>1884173</v>
      </c>
      <c r="E637" s="1954">
        <v>632094</v>
      </c>
      <c r="F637" s="1567"/>
      <c r="G637" s="1568"/>
      <c r="H637" s="1568"/>
      <c r="I637" s="1568"/>
      <c r="J637" s="1568"/>
      <c r="K637" s="1568"/>
      <c r="L637" s="1568"/>
      <c r="M637" s="1568"/>
      <c r="N637" s="1568"/>
      <c r="O637" s="1568"/>
      <c r="P637" s="1568"/>
      <c r="Q637" s="1569"/>
      <c r="R637" s="1568"/>
      <c r="S637" s="1568"/>
    </row>
    <row r="638" spans="1:19" s="1570" customFormat="1">
      <c r="A638" s="1957" t="s">
        <v>1827</v>
      </c>
      <c r="B638" s="1735">
        <v>34632</v>
      </c>
      <c r="C638" s="1954">
        <v>1976</v>
      </c>
      <c r="D638" s="1954">
        <v>31928</v>
      </c>
      <c r="E638" s="1954">
        <v>728</v>
      </c>
      <c r="F638" s="1567"/>
      <c r="G638" s="1568"/>
      <c r="H638" s="1568"/>
      <c r="I638" s="1568"/>
      <c r="J638" s="1568"/>
      <c r="K638" s="1568"/>
      <c r="L638" s="1568"/>
      <c r="M638" s="1568"/>
      <c r="N638" s="1568"/>
      <c r="O638" s="1568"/>
      <c r="P638" s="1568"/>
      <c r="Q638" s="1569"/>
      <c r="R638" s="1568"/>
      <c r="S638" s="1568"/>
    </row>
    <row r="639" spans="1:19" s="1570" customFormat="1">
      <c r="A639" s="1801" t="s">
        <v>1700</v>
      </c>
      <c r="B639" s="1958"/>
      <c r="C639" s="1958"/>
      <c r="D639" s="1958"/>
      <c r="E639" s="1958"/>
      <c r="F639" s="1567"/>
      <c r="G639" s="1568"/>
      <c r="H639" s="1568"/>
      <c r="I639" s="1568"/>
      <c r="J639" s="1568"/>
      <c r="K639" s="1568"/>
      <c r="L639" s="1568"/>
      <c r="M639" s="1568"/>
      <c r="N639" s="1568"/>
      <c r="O639" s="1568"/>
      <c r="P639" s="1568"/>
      <c r="Q639" s="1569"/>
      <c r="R639" s="1568"/>
      <c r="S639" s="1568"/>
    </row>
    <row r="640" spans="1:19" s="1570" customFormat="1">
      <c r="A640" s="1598"/>
      <c r="B640" s="1700"/>
      <c r="C640" s="1700"/>
      <c r="D640" s="1701"/>
      <c r="E640" s="1700"/>
      <c r="F640" s="1567"/>
      <c r="G640" s="1568"/>
      <c r="H640" s="1568"/>
      <c r="I640" s="1568"/>
      <c r="J640" s="1568"/>
      <c r="K640" s="1568"/>
      <c r="L640" s="1568"/>
      <c r="M640" s="1568"/>
      <c r="N640" s="1568"/>
      <c r="O640" s="1568"/>
      <c r="P640" s="1568"/>
      <c r="Q640" s="1569"/>
      <c r="R640" s="1568"/>
      <c r="S640" s="1568"/>
    </row>
    <row r="641" spans="1:19">
      <c r="A641" s="1712" t="s">
        <v>1862</v>
      </c>
      <c r="B641" s="1700"/>
      <c r="C641" s="1700"/>
      <c r="D641" s="1701"/>
      <c r="E641" s="1700"/>
    </row>
    <row r="642" spans="1:19">
      <c r="A642" s="1681" t="s">
        <v>236</v>
      </c>
      <c r="B642" s="1681">
        <v>2005</v>
      </c>
      <c r="C642" s="1611">
        <v>2009</v>
      </c>
      <c r="D642" s="1611">
        <v>2010</v>
      </c>
      <c r="E642" s="1611">
        <v>2011</v>
      </c>
    </row>
    <row r="643" spans="1:19">
      <c r="A643" s="1953" t="s">
        <v>234</v>
      </c>
      <c r="B643" s="1959">
        <f>B644+B645</f>
        <v>201992</v>
      </c>
      <c r="C643" s="1960">
        <f>C644+C645</f>
        <v>743469</v>
      </c>
      <c r="D643" s="1961">
        <v>124613</v>
      </c>
      <c r="E643" s="1961">
        <f>+E644+E645</f>
        <v>98817</v>
      </c>
    </row>
    <row r="644" spans="1:19">
      <c r="A644" s="1552" t="s">
        <v>1805</v>
      </c>
      <c r="B644" s="1722">
        <v>175365</v>
      </c>
      <c r="C644" s="1962">
        <v>97601</v>
      </c>
      <c r="D644" s="1963">
        <v>74017</v>
      </c>
      <c r="E644" s="1963">
        <f>20750+33591</f>
        <v>54341</v>
      </c>
    </row>
    <row r="645" spans="1:19">
      <c r="A645" s="1729" t="s">
        <v>239</v>
      </c>
      <c r="B645" s="1730">
        <v>26627</v>
      </c>
      <c r="C645" s="1964">
        <v>645868</v>
      </c>
      <c r="D645" s="1965">
        <v>50596</v>
      </c>
      <c r="E645" s="1965">
        <v>44476</v>
      </c>
    </row>
    <row r="646" spans="1:19">
      <c r="A646" s="1801" t="s">
        <v>1700</v>
      </c>
      <c r="B646" s="1966"/>
      <c r="C646" s="1966"/>
      <c r="D646" s="1966"/>
      <c r="E646" s="1966"/>
    </row>
    <row r="647" spans="1:19">
      <c r="A647" s="1702"/>
      <c r="B647" s="1707"/>
      <c r="C647" s="1707"/>
      <c r="D647" s="1708"/>
      <c r="E647" s="1707"/>
    </row>
    <row r="648" spans="1:19" s="1570" customFormat="1" ht="18.75">
      <c r="A648" s="1967" t="s">
        <v>1863</v>
      </c>
      <c r="B648" s="1700"/>
      <c r="C648" s="1700"/>
      <c r="D648" s="1701"/>
      <c r="E648" s="1700"/>
      <c r="F648" s="1567"/>
      <c r="G648" s="1568"/>
      <c r="H648" s="1568"/>
      <c r="I648" s="1568"/>
      <c r="J648" s="1568"/>
      <c r="K648" s="1568"/>
      <c r="L648" s="1568"/>
      <c r="M648" s="1568"/>
      <c r="N648" s="1568"/>
      <c r="O648" s="1568"/>
      <c r="P648" s="1568"/>
      <c r="Q648" s="1569"/>
      <c r="R648" s="1568"/>
      <c r="S648" s="1568"/>
    </row>
    <row r="649" spans="1:19" ht="15.75" customHeight="1">
      <c r="A649" s="2700" t="s">
        <v>1864</v>
      </c>
      <c r="B649" s="2700"/>
      <c r="C649" s="2700"/>
      <c r="D649" s="2700"/>
      <c r="E649" s="2700"/>
    </row>
    <row r="650" spans="1:19" ht="61.5" customHeight="1">
      <c r="A650" s="2700"/>
      <c r="B650" s="2700"/>
      <c r="C650" s="2700"/>
      <c r="D650" s="2700"/>
      <c r="E650" s="2700"/>
    </row>
    <row r="651" spans="1:19" ht="15.75">
      <c r="A651" s="1712" t="s">
        <v>1865</v>
      </c>
      <c r="B651" s="1605"/>
      <c r="C651" s="1605"/>
      <c r="D651" s="1605"/>
      <c r="E651" s="1605"/>
      <c r="F651" s="1968"/>
      <c r="G651" s="1969"/>
      <c r="H651" s="1969"/>
      <c r="J651" s="1970"/>
    </row>
    <row r="652" spans="1:19">
      <c r="A652" s="1734" t="s">
        <v>363</v>
      </c>
      <c r="B652" s="1855"/>
      <c r="C652" s="1855"/>
      <c r="D652" s="1856"/>
      <c r="E652" s="1855"/>
      <c r="F652" s="1971"/>
      <c r="G652" s="1972" t="s">
        <v>1866</v>
      </c>
      <c r="I652" s="1973"/>
      <c r="J652" s="1973"/>
      <c r="K652" s="1973"/>
      <c r="L652" s="1973"/>
      <c r="M652" s="1743"/>
      <c r="N652" s="1743"/>
    </row>
    <row r="653" spans="1:19">
      <c r="A653" s="1762" t="s">
        <v>232</v>
      </c>
      <c r="B653" s="1681">
        <v>2005</v>
      </c>
      <c r="C653" s="1611">
        <v>2009</v>
      </c>
      <c r="D653" s="1611">
        <v>2010</v>
      </c>
      <c r="E653" s="1611">
        <v>2011</v>
      </c>
      <c r="F653" s="1974"/>
      <c r="G653" s="1975" t="s">
        <v>363</v>
      </c>
      <c r="I653" s="1793"/>
      <c r="J653" s="1793"/>
      <c r="K653" s="1868"/>
      <c r="L653" s="1793"/>
      <c r="M653" s="1743"/>
      <c r="N653" s="1743"/>
    </row>
    <row r="654" spans="1:19" ht="15" customHeight="1">
      <c r="A654" s="1850" t="s">
        <v>454</v>
      </c>
      <c r="B654" s="1976">
        <f>SUM(B655:B660)</f>
        <v>3317478.898</v>
      </c>
      <c r="C654" s="1976">
        <f t="shared" ref="C654" si="9">SUM(C655:C660)</f>
        <v>6395952.8669999996</v>
      </c>
      <c r="D654" s="1976">
        <f>SUM(D655:D660)</f>
        <v>6705979.0100000007</v>
      </c>
      <c r="E654" s="1976">
        <f>SUM(E655:E660)</f>
        <v>8275498.2359999986</v>
      </c>
      <c r="F654" s="1874"/>
      <c r="G654" s="1764" t="s">
        <v>232</v>
      </c>
      <c r="H654" s="1767">
        <v>2005</v>
      </c>
      <c r="I654" s="1767">
        <v>2006</v>
      </c>
      <c r="J654" s="1767">
        <v>2007</v>
      </c>
      <c r="K654" s="1767">
        <v>2008</v>
      </c>
      <c r="L654" s="1765">
        <v>2009</v>
      </c>
      <c r="M654" s="1977">
        <v>2010</v>
      </c>
      <c r="N654" s="1977">
        <v>2011</v>
      </c>
    </row>
    <row r="655" spans="1:19">
      <c r="A655" s="1750" t="s">
        <v>96</v>
      </c>
      <c r="B655" s="1722">
        <v>980135.86600000004</v>
      </c>
      <c r="C655" s="1722">
        <v>1784291</v>
      </c>
      <c r="D655" s="1962">
        <v>1891752.6410000001</v>
      </c>
      <c r="E655" s="1962">
        <v>2186142.301</v>
      </c>
      <c r="F655" s="1978"/>
      <c r="G655" s="1979" t="s">
        <v>454</v>
      </c>
      <c r="H655" s="1980">
        <f>SUM(H656:H661)</f>
        <v>3317478.898</v>
      </c>
      <c r="I655" s="1980">
        <v>3627429</v>
      </c>
      <c r="J655" s="1980">
        <v>4432513</v>
      </c>
      <c r="K655" s="1980">
        <f t="shared" ref="K655:L655" si="10">SUM(K656:K661)</f>
        <v>5679424.5659999996</v>
      </c>
      <c r="L655" s="1980">
        <f t="shared" si="10"/>
        <v>6395952.8669999996</v>
      </c>
      <c r="M655" s="1791">
        <f>SUM(M656:M661)</f>
        <v>6705979.0100000007</v>
      </c>
      <c r="N655" s="1791">
        <f>SUM(N656:N661)</f>
        <v>8275498.2359999986</v>
      </c>
    </row>
    <row r="656" spans="1:19">
      <c r="A656" s="1750" t="s">
        <v>97</v>
      </c>
      <c r="B656" s="1722">
        <v>1257529.023</v>
      </c>
      <c r="C656" s="1962">
        <v>2869275.6910000001</v>
      </c>
      <c r="D656" s="1962">
        <v>2816472.6830000002</v>
      </c>
      <c r="E656" s="1962">
        <v>3635564.1039999998</v>
      </c>
      <c r="F656" s="1981"/>
      <c r="G656" s="1982" t="s">
        <v>96</v>
      </c>
      <c r="H656" s="1695">
        <v>980135.86600000004</v>
      </c>
      <c r="I656" s="1695">
        <v>1131258</v>
      </c>
      <c r="J656" s="1695">
        <v>1376242</v>
      </c>
      <c r="K656" s="1695">
        <v>1812450.922</v>
      </c>
      <c r="L656" s="1695">
        <v>1784291</v>
      </c>
      <c r="M656" s="1983">
        <v>1891752.6410000001</v>
      </c>
      <c r="N656" s="1983">
        <v>2186142.301</v>
      </c>
    </row>
    <row r="657" spans="1:14" s="1536" customFormat="1">
      <c r="A657" s="1750" t="s">
        <v>98</v>
      </c>
      <c r="B657" s="1722">
        <v>182638.47</v>
      </c>
      <c r="C657" s="1722">
        <v>268107.875</v>
      </c>
      <c r="D657" s="1962">
        <v>328253.20500000002</v>
      </c>
      <c r="E657" s="1962">
        <v>509402.06300000002</v>
      </c>
      <c r="F657" s="1981"/>
      <c r="G657" s="1982" t="s">
        <v>97</v>
      </c>
      <c r="H657" s="1695">
        <v>1257529.023</v>
      </c>
      <c r="I657" s="1695">
        <v>1292094</v>
      </c>
      <c r="J657" s="1695">
        <v>1745738</v>
      </c>
      <c r="K657" s="1984">
        <v>2043673.6640000001</v>
      </c>
      <c r="L657" s="1984">
        <v>2869275.6910000001</v>
      </c>
      <c r="M657" s="1983">
        <v>2816472.6830000002</v>
      </c>
      <c r="N657" s="1983">
        <v>3635564.1039999998</v>
      </c>
    </row>
    <row r="658" spans="1:14" s="1536" customFormat="1">
      <c r="A658" s="1750" t="s">
        <v>1867</v>
      </c>
      <c r="B658" s="1722">
        <v>812331.84400000004</v>
      </c>
      <c r="C658" s="1722">
        <v>1408732.8770000001</v>
      </c>
      <c r="D658" s="1962">
        <v>1581915.9750000001</v>
      </c>
      <c r="E658" s="1962">
        <v>1859381.7209999999</v>
      </c>
      <c r="F658" s="1981"/>
      <c r="G658" s="1982" t="s">
        <v>98</v>
      </c>
      <c r="H658" s="1695">
        <v>182638.47</v>
      </c>
      <c r="I658" s="1695">
        <v>236937</v>
      </c>
      <c r="J658" s="1695">
        <v>210909</v>
      </c>
      <c r="K658" s="1695">
        <v>480983.41399999999</v>
      </c>
      <c r="L658" s="1695">
        <v>268107.875</v>
      </c>
      <c r="M658" s="1983">
        <v>328253.20500000002</v>
      </c>
      <c r="N658" s="1983">
        <v>509402.06300000002</v>
      </c>
    </row>
    <row r="659" spans="1:14" s="1536" customFormat="1">
      <c r="A659" s="1750" t="s">
        <v>1868</v>
      </c>
      <c r="B659" s="1722">
        <v>61319.928</v>
      </c>
      <c r="C659" s="1722">
        <v>38647.900999999998</v>
      </c>
      <c r="D659" s="1962">
        <v>52727.815000000002</v>
      </c>
      <c r="E659" s="1962">
        <v>55943.565999999999</v>
      </c>
      <c r="F659" s="1981"/>
      <c r="G659" s="1982" t="s">
        <v>1867</v>
      </c>
      <c r="H659" s="1695">
        <v>812331.84400000004</v>
      </c>
      <c r="I659" s="1695">
        <v>909293</v>
      </c>
      <c r="J659" s="1695">
        <v>1041872</v>
      </c>
      <c r="K659" s="1695">
        <v>1260677.281</v>
      </c>
      <c r="L659" s="1695">
        <v>1408732.8770000001</v>
      </c>
      <c r="M659" s="1983">
        <v>1581915.9750000001</v>
      </c>
      <c r="N659" s="1983">
        <v>1859381.7209999999</v>
      </c>
    </row>
    <row r="660" spans="1:14" s="1536" customFormat="1">
      <c r="A660" s="1985" t="s">
        <v>1869</v>
      </c>
      <c r="B660" s="1964">
        <v>23523.767</v>
      </c>
      <c r="C660" s="1964">
        <v>26897.523000000001</v>
      </c>
      <c r="D660" s="1962">
        <v>34856.690999999999</v>
      </c>
      <c r="E660" s="1962">
        <v>29064.481</v>
      </c>
      <c r="F660" s="1981"/>
      <c r="G660" s="1982" t="s">
        <v>1868</v>
      </c>
      <c r="H660" s="1695">
        <v>61319.928</v>
      </c>
      <c r="I660" s="1695">
        <v>34600</v>
      </c>
      <c r="J660" s="1695">
        <v>33595</v>
      </c>
      <c r="K660" s="1695">
        <v>54407.947999999997</v>
      </c>
      <c r="L660" s="1695">
        <v>38647.900999999998</v>
      </c>
      <c r="M660" s="1983">
        <v>52727.815000000002</v>
      </c>
      <c r="N660" s="1983">
        <v>55943.565999999999</v>
      </c>
    </row>
    <row r="661" spans="1:14" s="1536" customFormat="1">
      <c r="A661" s="1628" t="s">
        <v>231</v>
      </c>
      <c r="B661" s="1958"/>
      <c r="C661" s="1958"/>
      <c r="D661" s="1986"/>
      <c r="E661" s="1986"/>
      <c r="F661" s="1981"/>
      <c r="G661" s="1987" t="s">
        <v>1869</v>
      </c>
      <c r="H661" s="1984">
        <v>23523.767</v>
      </c>
      <c r="I661" s="1984">
        <v>23247</v>
      </c>
      <c r="J661" s="1984">
        <v>24157</v>
      </c>
      <c r="K661" s="1984">
        <v>27231.337</v>
      </c>
      <c r="L661" s="1984">
        <v>26897.523000000001</v>
      </c>
      <c r="M661" s="1983">
        <v>34856.690999999999</v>
      </c>
      <c r="N661" s="1983">
        <v>29064.481</v>
      </c>
    </row>
    <row r="662" spans="1:14" s="1536" customFormat="1">
      <c r="A662" s="1579"/>
      <c r="B662" s="1577"/>
      <c r="C662" s="1596"/>
      <c r="D662" s="1593"/>
      <c r="E662" s="1593"/>
      <c r="F662" s="1988"/>
      <c r="G662" s="1792" t="s">
        <v>231</v>
      </c>
      <c r="H662" s="1989"/>
      <c r="I662" s="1989"/>
      <c r="J662" s="1989"/>
      <c r="K662" s="1989"/>
      <c r="L662" s="1743"/>
      <c r="M662" s="1990"/>
      <c r="N662" s="1990"/>
    </row>
    <row r="663" spans="1:14" s="1536" customFormat="1">
      <c r="A663" s="1712" t="s">
        <v>1870</v>
      </c>
      <c r="B663" s="1605"/>
      <c r="C663" s="1605"/>
      <c r="D663" s="1675"/>
      <c r="E663" s="1675"/>
      <c r="F663" s="1991"/>
      <c r="G663" s="1992"/>
      <c r="H663" s="1993"/>
      <c r="I663" s="1993"/>
      <c r="J663" s="1994"/>
      <c r="K663" s="1993"/>
      <c r="L663" s="1743"/>
      <c r="M663" s="1995"/>
      <c r="N663" s="1995"/>
    </row>
    <row r="664" spans="1:14" s="1536" customFormat="1">
      <c r="A664" s="1734" t="s">
        <v>363</v>
      </c>
      <c r="B664" s="1855"/>
      <c r="C664" s="1856"/>
      <c r="D664" s="1996"/>
      <c r="E664" s="1707"/>
      <c r="F664" s="1997"/>
      <c r="G664" s="1972" t="s">
        <v>1871</v>
      </c>
      <c r="H664" s="1973"/>
      <c r="I664" s="1973"/>
      <c r="J664" s="1973"/>
      <c r="K664" s="1973"/>
      <c r="L664" s="1743"/>
      <c r="M664" s="1998"/>
      <c r="N664" s="1998"/>
    </row>
    <row r="665" spans="1:14" s="1536" customFormat="1">
      <c r="A665" s="1762" t="s">
        <v>232</v>
      </c>
      <c r="B665" s="1681">
        <v>2005</v>
      </c>
      <c r="C665" s="1611">
        <v>2009</v>
      </c>
      <c r="D665" s="1611">
        <v>2010</v>
      </c>
      <c r="E665" s="1611">
        <v>2011</v>
      </c>
      <c r="F665" s="1999"/>
      <c r="G665" s="1975" t="s">
        <v>363</v>
      </c>
      <c r="H665" s="1793"/>
      <c r="I665" s="1793"/>
      <c r="J665" s="1868"/>
      <c r="K665" s="1793"/>
      <c r="L665" s="1743"/>
      <c r="M665" s="2000"/>
      <c r="N665" s="2000"/>
    </row>
    <row r="666" spans="1:14" s="1536" customFormat="1">
      <c r="A666" s="1850" t="s">
        <v>454</v>
      </c>
      <c r="B666" s="1976">
        <f>SUM(B667:B672)</f>
        <v>293298.484</v>
      </c>
      <c r="C666" s="1976">
        <f t="shared" ref="C666" si="11">SUM(C667:C672)</f>
        <v>447496.52899999998</v>
      </c>
      <c r="D666" s="1976">
        <f>SUM(D667:D672)</f>
        <v>561997.4709999999</v>
      </c>
      <c r="E666" s="1976">
        <f>SUM(E667:E672)</f>
        <v>584834.62800000003</v>
      </c>
      <c r="F666" s="1874"/>
      <c r="G666" s="1764" t="s">
        <v>232</v>
      </c>
      <c r="H666" s="1767">
        <v>2005</v>
      </c>
      <c r="I666" s="1767">
        <v>2006</v>
      </c>
      <c r="J666" s="1767">
        <v>2007</v>
      </c>
      <c r="K666" s="1767">
        <v>2008</v>
      </c>
      <c r="L666" s="1765">
        <v>2009</v>
      </c>
      <c r="M666" s="1977">
        <v>2010</v>
      </c>
      <c r="N666" s="1977">
        <v>2011</v>
      </c>
    </row>
    <row r="667" spans="1:14" s="1536" customFormat="1">
      <c r="A667" s="1691" t="s">
        <v>96</v>
      </c>
      <c r="B667" s="1722">
        <v>48646.966999999997</v>
      </c>
      <c r="C667" s="1722">
        <v>107913.068</v>
      </c>
      <c r="D667" s="1962">
        <v>112270.416</v>
      </c>
      <c r="E667" s="1962">
        <v>94625.51</v>
      </c>
      <c r="F667" s="1978"/>
      <c r="G667" s="1979" t="s">
        <v>454</v>
      </c>
      <c r="H667" s="1980">
        <f>SUM(H668:H673)</f>
        <v>293298.484</v>
      </c>
      <c r="I667" s="1980">
        <v>343956</v>
      </c>
      <c r="J667" s="1980">
        <v>448798</v>
      </c>
      <c r="K667" s="1980">
        <f t="shared" ref="K667:L667" si="12">SUM(K668:K673)</f>
        <v>614155.62600000005</v>
      </c>
      <c r="L667" s="1980">
        <f t="shared" si="12"/>
        <v>447496.52899999998</v>
      </c>
      <c r="M667" s="1791">
        <f>SUM(M668:M673)</f>
        <v>561997.4709999999</v>
      </c>
      <c r="N667" s="1791">
        <f>SUM(N668:N673)</f>
        <v>584834.62800000003</v>
      </c>
    </row>
    <row r="668" spans="1:14" s="1536" customFormat="1">
      <c r="A668" s="1691" t="s">
        <v>97</v>
      </c>
      <c r="B668" s="1722">
        <v>34120.258999999998</v>
      </c>
      <c r="C668" s="1962">
        <v>37666.777999999998</v>
      </c>
      <c r="D668" s="1962">
        <v>60009.156999999999</v>
      </c>
      <c r="E668" s="1962">
        <v>64564.832999999999</v>
      </c>
      <c r="F668" s="1981"/>
      <c r="G668" s="2001" t="s">
        <v>96</v>
      </c>
      <c r="H668" s="1695">
        <v>48646.966999999997</v>
      </c>
      <c r="I668" s="1695">
        <v>84374</v>
      </c>
      <c r="J668" s="1695">
        <v>73651</v>
      </c>
      <c r="K668" s="1984">
        <v>97841.495999999999</v>
      </c>
      <c r="L668" s="1695">
        <v>107913.068</v>
      </c>
      <c r="M668" s="1983">
        <v>112270.416</v>
      </c>
      <c r="N668" s="1983">
        <v>94625.51</v>
      </c>
    </row>
    <row r="669" spans="1:14" s="1536" customFormat="1">
      <c r="A669" s="1691" t="s">
        <v>98</v>
      </c>
      <c r="B669" s="1722">
        <v>125750.758</v>
      </c>
      <c r="C669" s="1722">
        <v>107554.21400000001</v>
      </c>
      <c r="D669" s="1962">
        <v>154475.179</v>
      </c>
      <c r="E669" s="1962">
        <v>175403.53099999999</v>
      </c>
      <c r="F669" s="1981"/>
      <c r="G669" s="2001" t="s">
        <v>97</v>
      </c>
      <c r="H669" s="1695">
        <v>34120.258999999998</v>
      </c>
      <c r="I669" s="1695">
        <v>31124</v>
      </c>
      <c r="J669" s="1695">
        <v>58020</v>
      </c>
      <c r="K669" s="1984">
        <v>61300.152999999998</v>
      </c>
      <c r="L669" s="1984">
        <v>37666.777999999998</v>
      </c>
      <c r="M669" s="1983">
        <v>60009.156999999999</v>
      </c>
      <c r="N669" s="1983">
        <v>64564.832999999999</v>
      </c>
    </row>
    <row r="670" spans="1:14" s="1536" customFormat="1">
      <c r="A670" s="1691" t="s">
        <v>1867</v>
      </c>
      <c r="B670" s="1722">
        <v>47760.586000000003</v>
      </c>
      <c r="C670" s="1722">
        <v>143326.217</v>
      </c>
      <c r="D670" s="1962">
        <v>181108.196</v>
      </c>
      <c r="E670" s="1962">
        <v>188734.655</v>
      </c>
      <c r="F670" s="1981"/>
      <c r="G670" s="2001" t="s">
        <v>98</v>
      </c>
      <c r="H670" s="1695">
        <v>125750.758</v>
      </c>
      <c r="I670" s="1695">
        <v>129731</v>
      </c>
      <c r="J670" s="1695">
        <v>158001</v>
      </c>
      <c r="K670" s="1984">
        <v>242928.228</v>
      </c>
      <c r="L670" s="1695">
        <v>107554.21400000001</v>
      </c>
      <c r="M670" s="1983">
        <v>154475.179</v>
      </c>
      <c r="N670" s="1983">
        <v>175403.53099999999</v>
      </c>
    </row>
    <row r="671" spans="1:14" s="1536" customFormat="1">
      <c r="A671" s="1750" t="s">
        <v>1868</v>
      </c>
      <c r="B671" s="1722">
        <v>37019.913999999997</v>
      </c>
      <c r="C671" s="1722">
        <v>51036.252</v>
      </c>
      <c r="D671" s="1962">
        <v>53929.347000000002</v>
      </c>
      <c r="E671" s="1962">
        <v>61425.510999999999</v>
      </c>
      <c r="F671" s="1981"/>
      <c r="G671" s="2001" t="s">
        <v>1867</v>
      </c>
      <c r="H671" s="1695">
        <v>47760.586000000003</v>
      </c>
      <c r="I671" s="1695">
        <v>59702</v>
      </c>
      <c r="J671" s="1695">
        <v>110866</v>
      </c>
      <c r="K671" s="1984">
        <v>132306.834</v>
      </c>
      <c r="L671" s="1695">
        <v>143326.217</v>
      </c>
      <c r="M671" s="1983">
        <v>181108.196</v>
      </c>
      <c r="N671" s="1983">
        <v>188734.655</v>
      </c>
    </row>
    <row r="672" spans="1:14" s="1536" customFormat="1">
      <c r="A672" s="2002" t="s">
        <v>1869</v>
      </c>
      <c r="B672" s="1964">
        <v>0</v>
      </c>
      <c r="C672" s="1964">
        <v>0</v>
      </c>
      <c r="D672" s="1962">
        <v>205.17599999999999</v>
      </c>
      <c r="E672" s="1962">
        <v>80.587999999999994</v>
      </c>
      <c r="F672" s="1981"/>
      <c r="G672" s="1982" t="s">
        <v>1868</v>
      </c>
      <c r="H672" s="1695">
        <v>37019.913999999997</v>
      </c>
      <c r="I672" s="1695">
        <v>38832</v>
      </c>
      <c r="J672" s="1695">
        <v>47346</v>
      </c>
      <c r="K672" s="1695">
        <v>79691.914999999994</v>
      </c>
      <c r="L672" s="1695">
        <v>51036.252</v>
      </c>
      <c r="M672" s="1983">
        <v>53929.347000000002</v>
      </c>
      <c r="N672" s="1983">
        <v>61425.510999999999</v>
      </c>
    </row>
    <row r="673" spans="1:14" s="1536" customFormat="1">
      <c r="A673" s="1628" t="s">
        <v>231</v>
      </c>
      <c r="B673" s="1958"/>
      <c r="C673" s="1958"/>
      <c r="D673" s="1986"/>
      <c r="E673" s="1986"/>
      <c r="F673" s="1981"/>
      <c r="G673" s="2003" t="s">
        <v>1869</v>
      </c>
      <c r="H673" s="1984">
        <v>0</v>
      </c>
      <c r="I673" s="1984">
        <v>193</v>
      </c>
      <c r="J673" s="1984">
        <v>914</v>
      </c>
      <c r="K673" s="1984">
        <v>87</v>
      </c>
      <c r="L673" s="1984">
        <v>0</v>
      </c>
      <c r="M673" s="1983">
        <v>205.17599999999999</v>
      </c>
      <c r="N673" s="1983">
        <v>80.587999999999994</v>
      </c>
    </row>
    <row r="674" spans="1:14" s="1536" customFormat="1">
      <c r="A674" s="1579"/>
      <c r="B674" s="1577"/>
      <c r="C674" s="1577"/>
      <c r="D674" s="1593"/>
      <c r="E674" s="1593"/>
      <c r="F674" s="1988"/>
      <c r="G674" s="1792" t="s">
        <v>231</v>
      </c>
      <c r="H674" s="1989"/>
      <c r="I674" s="1989"/>
      <c r="J674" s="1989"/>
      <c r="K674" s="1989"/>
      <c r="L674" s="1743"/>
      <c r="M674" s="1990"/>
      <c r="N674" s="1990"/>
    </row>
    <row r="675" spans="1:14" s="1536" customFormat="1">
      <c r="A675" s="1603" t="s">
        <v>1872</v>
      </c>
      <c r="B675" s="1604"/>
      <c r="C675" s="1604"/>
      <c r="D675" s="1674"/>
      <c r="E675" s="1674"/>
      <c r="F675" s="1991"/>
      <c r="G675" s="1993"/>
      <c r="H675" s="1994"/>
      <c r="I675" s="1993"/>
      <c r="J675" s="1743"/>
      <c r="K675" s="1743"/>
      <c r="L675" s="1743"/>
      <c r="M675" s="1995"/>
      <c r="N675" s="1995"/>
    </row>
    <row r="676" spans="1:14" s="1536" customFormat="1">
      <c r="A676" s="1734" t="s">
        <v>363</v>
      </c>
      <c r="B676" s="1855"/>
      <c r="C676" s="1855"/>
      <c r="D676" s="1996"/>
      <c r="E676" s="1996"/>
      <c r="F676" s="2004"/>
      <c r="G676" s="1788" t="s">
        <v>1873</v>
      </c>
      <c r="H676" s="2005"/>
      <c r="I676" s="1973"/>
      <c r="J676" s="2005"/>
      <c r="K676" s="1743"/>
      <c r="L676" s="1743"/>
      <c r="M676" s="1789"/>
      <c r="N676" s="1789"/>
    </row>
    <row r="677" spans="1:14" s="1536" customFormat="1">
      <c r="A677" s="1762" t="s">
        <v>232</v>
      </c>
      <c r="B677" s="1681">
        <v>2005</v>
      </c>
      <c r="C677" s="1611">
        <v>2009</v>
      </c>
      <c r="D677" s="1611">
        <v>2010</v>
      </c>
      <c r="E677" s="1611">
        <v>2011</v>
      </c>
      <c r="F677" s="1999"/>
      <c r="G677" s="1975" t="s">
        <v>363</v>
      </c>
      <c r="H677" s="1793"/>
      <c r="I677" s="1868"/>
      <c r="J677" s="1793"/>
      <c r="K677" s="1743"/>
      <c r="L677" s="1743"/>
      <c r="M677" s="2000"/>
      <c r="N677" s="2000"/>
    </row>
    <row r="678" spans="1:14" s="1536" customFormat="1">
      <c r="A678" s="1850" t="s">
        <v>454</v>
      </c>
      <c r="B678" s="1976">
        <v>163206.21599999999</v>
      </c>
      <c r="C678" s="1976">
        <v>91690.708000000013</v>
      </c>
      <c r="D678" s="1976">
        <f t="shared" ref="D678" si="13">SUM(D679:D684)</f>
        <v>115901.53400000001</v>
      </c>
      <c r="E678" s="1976">
        <f>SUM(E679:E684)</f>
        <v>116381.95499999999</v>
      </c>
      <c r="F678" s="1874"/>
      <c r="G678" s="1764" t="s">
        <v>232</v>
      </c>
      <c r="H678" s="1767">
        <v>2005</v>
      </c>
      <c r="I678" s="1767">
        <v>2006</v>
      </c>
      <c r="J678" s="1767">
        <v>2007</v>
      </c>
      <c r="K678" s="1767">
        <v>2008</v>
      </c>
      <c r="L678" s="1765">
        <v>2009</v>
      </c>
      <c r="M678" s="1977">
        <v>2010</v>
      </c>
      <c r="N678" s="1977">
        <v>2011</v>
      </c>
    </row>
    <row r="679" spans="1:14" s="1536" customFormat="1">
      <c r="A679" s="1691" t="s">
        <v>96</v>
      </c>
      <c r="B679" s="1722">
        <v>37678.553</v>
      </c>
      <c r="C679" s="1722">
        <v>32854.101000000002</v>
      </c>
      <c r="D679" s="1962">
        <v>20673.280999999999</v>
      </c>
      <c r="E679" s="1962">
        <v>24552.026999999998</v>
      </c>
      <c r="F679" s="1978"/>
      <c r="G679" s="1979" t="s">
        <v>454</v>
      </c>
      <c r="H679" s="1980">
        <v>163206.21599999999</v>
      </c>
      <c r="I679" s="1980">
        <v>94308</v>
      </c>
      <c r="J679" s="1980">
        <v>130883</v>
      </c>
      <c r="K679" s="1980">
        <v>131842.302</v>
      </c>
      <c r="L679" s="1980">
        <v>91690.708000000013</v>
      </c>
      <c r="M679" s="1791">
        <f t="shared" ref="M679" si="14">SUM(M680:M685)</f>
        <v>115901.53400000001</v>
      </c>
      <c r="N679" s="1791">
        <f>SUM(N680:N685)</f>
        <v>116381.95499999999</v>
      </c>
    </row>
    <row r="680" spans="1:14" s="1536" customFormat="1">
      <c r="A680" s="1691" t="s">
        <v>97</v>
      </c>
      <c r="B680" s="1722">
        <v>45011.561000000002</v>
      </c>
      <c r="C680" s="1962">
        <v>18964.870999999999</v>
      </c>
      <c r="D680" s="1962">
        <v>64977.762000000002</v>
      </c>
      <c r="E680" s="1962">
        <v>59341.707999999999</v>
      </c>
      <c r="F680" s="1981"/>
      <c r="G680" s="2001" t="s">
        <v>96</v>
      </c>
      <c r="H680" s="1695">
        <v>37678.553</v>
      </c>
      <c r="I680" s="1695">
        <v>43388</v>
      </c>
      <c r="J680" s="1695">
        <v>47134</v>
      </c>
      <c r="K680" s="1695">
        <v>40854.525999999998</v>
      </c>
      <c r="L680" s="1695">
        <v>32854.101000000002</v>
      </c>
      <c r="M680" s="1983">
        <v>20673.280999999999</v>
      </c>
      <c r="N680" s="1983">
        <v>24552.026999999998</v>
      </c>
    </row>
    <row r="681" spans="1:14" s="1536" customFormat="1">
      <c r="A681" s="1691" t="s">
        <v>98</v>
      </c>
      <c r="B681" s="1722">
        <v>27766.47</v>
      </c>
      <c r="C681" s="1722">
        <v>9655.2260000000006</v>
      </c>
      <c r="D681" s="1962">
        <v>1106.066</v>
      </c>
      <c r="E681" s="1962">
        <v>1580.855</v>
      </c>
      <c r="F681" s="1981"/>
      <c r="G681" s="2001" t="s">
        <v>97</v>
      </c>
      <c r="H681" s="1695">
        <v>45011.561000000002</v>
      </c>
      <c r="I681" s="1695">
        <v>29816</v>
      </c>
      <c r="J681" s="1695">
        <v>55903</v>
      </c>
      <c r="K681" s="1984">
        <v>55238.173000000003</v>
      </c>
      <c r="L681" s="1984">
        <v>18964.870999999999</v>
      </c>
      <c r="M681" s="1983">
        <v>64977.762000000002</v>
      </c>
      <c r="N681" s="1983">
        <v>59341.707999999999</v>
      </c>
    </row>
    <row r="682" spans="1:14" s="1536" customFormat="1">
      <c r="A682" s="1691" t="s">
        <v>1867</v>
      </c>
      <c r="B682" s="1722">
        <v>50854.677000000003</v>
      </c>
      <c r="C682" s="1722">
        <v>29003.865000000002</v>
      </c>
      <c r="D682" s="1962">
        <v>28415.857</v>
      </c>
      <c r="E682" s="1962">
        <v>29383.460999999999</v>
      </c>
      <c r="F682" s="1981"/>
      <c r="G682" s="2001" t="s">
        <v>98</v>
      </c>
      <c r="H682" s="1695">
        <v>27766.47</v>
      </c>
      <c r="I682" s="1695">
        <v>755</v>
      </c>
      <c r="J682" s="1695">
        <v>4288</v>
      </c>
      <c r="K682" s="1695">
        <v>3521.31</v>
      </c>
      <c r="L682" s="1695">
        <v>9655.2260000000006</v>
      </c>
      <c r="M682" s="1983">
        <v>1106.066</v>
      </c>
      <c r="N682" s="1983">
        <v>1580.855</v>
      </c>
    </row>
    <row r="683" spans="1:14" s="1536" customFormat="1">
      <c r="A683" s="1750" t="s">
        <v>1868</v>
      </c>
      <c r="B683" s="1722">
        <v>682</v>
      </c>
      <c r="C683" s="1722">
        <v>948.39800000000002</v>
      </c>
      <c r="D683" s="1962">
        <v>630.31700000000001</v>
      </c>
      <c r="E683" s="1962">
        <v>1333.701</v>
      </c>
      <c r="F683" s="1981"/>
      <c r="G683" s="2001" t="s">
        <v>1867</v>
      </c>
      <c r="H683" s="1695">
        <v>50854.677000000003</v>
      </c>
      <c r="I683" s="1695">
        <v>18000</v>
      </c>
      <c r="J683" s="1695">
        <v>22710</v>
      </c>
      <c r="K683" s="1695">
        <v>31853.105</v>
      </c>
      <c r="L683" s="1695">
        <v>29003.865000000002</v>
      </c>
      <c r="M683" s="1983">
        <v>28415.857</v>
      </c>
      <c r="N683" s="1983">
        <v>29383.460999999999</v>
      </c>
    </row>
    <row r="684" spans="1:14" s="1536" customFormat="1">
      <c r="A684" s="2002" t="s">
        <v>1869</v>
      </c>
      <c r="B684" s="2006">
        <v>1212.9549999999999</v>
      </c>
      <c r="C684" s="2006">
        <v>264.24700000000001</v>
      </c>
      <c r="D684" s="1962">
        <v>98.251000000000005</v>
      </c>
      <c r="E684" s="1964">
        <v>190.203</v>
      </c>
      <c r="F684" s="1981"/>
      <c r="G684" s="1982" t="s">
        <v>1868</v>
      </c>
      <c r="H684" s="1695">
        <v>682</v>
      </c>
      <c r="I684" s="2007">
        <v>1335</v>
      </c>
      <c r="J684" s="1695">
        <v>474</v>
      </c>
      <c r="K684" s="1695">
        <v>202.405</v>
      </c>
      <c r="L684" s="1695">
        <v>948.39800000000002</v>
      </c>
      <c r="M684" s="1983">
        <v>630.31700000000001</v>
      </c>
      <c r="N684" s="1983">
        <v>1333.701</v>
      </c>
    </row>
    <row r="685" spans="1:14" s="1536" customFormat="1">
      <c r="A685" s="1628" t="s">
        <v>231</v>
      </c>
      <c r="B685" s="1958"/>
      <c r="C685" s="1958"/>
      <c r="D685" s="1958"/>
      <c r="E685" s="1958"/>
      <c r="F685" s="1981"/>
      <c r="G685" s="2003" t="s">
        <v>1869</v>
      </c>
      <c r="H685" s="2007">
        <v>1212.9549999999999</v>
      </c>
      <c r="I685" s="2007">
        <v>1014</v>
      </c>
      <c r="J685" s="2007">
        <v>374</v>
      </c>
      <c r="K685" s="2008">
        <v>172.78299999999999</v>
      </c>
      <c r="L685" s="2007">
        <v>264.24700000000001</v>
      </c>
      <c r="M685" s="1983">
        <v>98.251000000000005</v>
      </c>
      <c r="N685" s="1983">
        <v>190.203</v>
      </c>
    </row>
    <row r="686" spans="1:14" s="1536" customFormat="1">
      <c r="A686" s="1598"/>
      <c r="B686" s="1590"/>
      <c r="C686" s="1590"/>
      <c r="D686" s="1546"/>
      <c r="E686" s="1590"/>
      <c r="F686" s="2009"/>
      <c r="G686" s="1792" t="s">
        <v>231</v>
      </c>
      <c r="H686" s="1534"/>
      <c r="I686" s="1989"/>
      <c r="J686" s="1989"/>
      <c r="K686" s="1989"/>
      <c r="L686" s="1989"/>
      <c r="M686" s="1743"/>
      <c r="N686" s="1743"/>
    </row>
    <row r="687" spans="1:14" s="1536" customFormat="1">
      <c r="A687" s="1603" t="s">
        <v>1874</v>
      </c>
      <c r="B687" s="1590"/>
      <c r="C687" s="1590"/>
      <c r="D687" s="1546"/>
      <c r="E687" s="1590"/>
      <c r="F687" s="1533"/>
      <c r="G687" s="1534"/>
      <c r="H687" s="1767">
        <v>2005</v>
      </c>
      <c r="I687" s="1767">
        <v>2006</v>
      </c>
      <c r="J687" s="1767">
        <v>2007</v>
      </c>
      <c r="K687" s="1767">
        <v>2008</v>
      </c>
      <c r="L687" s="1765">
        <v>2009</v>
      </c>
      <c r="M687" s="1977">
        <v>2010</v>
      </c>
      <c r="N687" s="1977">
        <v>2011</v>
      </c>
    </row>
    <row r="688" spans="1:14" s="1536" customFormat="1">
      <c r="A688" s="1911"/>
      <c r="B688" s="1531"/>
      <c r="C688" s="1531"/>
      <c r="D688" s="1532"/>
      <c r="E688" s="1531"/>
      <c r="F688" s="1533"/>
      <c r="G688" s="1534" t="s">
        <v>1875</v>
      </c>
      <c r="H688" s="1980">
        <v>163206.21599999999</v>
      </c>
      <c r="I688" s="1980">
        <v>94308</v>
      </c>
      <c r="J688" s="1980">
        <v>130883</v>
      </c>
      <c r="K688" s="1980">
        <v>131842.302</v>
      </c>
      <c r="L688" s="1980">
        <v>91690.708000000013</v>
      </c>
      <c r="M688" s="1980">
        <v>115901.53400000001</v>
      </c>
      <c r="N688" s="1980">
        <v>116381.95499999999</v>
      </c>
    </row>
    <row r="689" spans="1:19">
      <c r="G689" s="1534" t="s">
        <v>116</v>
      </c>
      <c r="H689" s="1980">
        <v>293298.484</v>
      </c>
      <c r="I689" s="1980">
        <v>343956</v>
      </c>
      <c r="J689" s="1980">
        <v>448798</v>
      </c>
      <c r="K689" s="1980">
        <v>614155.62600000005</v>
      </c>
      <c r="L689" s="1980">
        <v>447496.52899999998</v>
      </c>
      <c r="M689" s="1791">
        <v>561997.4709999999</v>
      </c>
      <c r="N689" s="1791">
        <v>584834.62800000003</v>
      </c>
    </row>
    <row r="690" spans="1:19">
      <c r="G690" s="1534" t="s">
        <v>84</v>
      </c>
      <c r="H690" s="1980">
        <v>3317478.898</v>
      </c>
      <c r="I690" s="1980">
        <v>3627429</v>
      </c>
      <c r="J690" s="1980">
        <v>4432513</v>
      </c>
      <c r="K690" s="1980">
        <v>5679424.5659999996</v>
      </c>
      <c r="L690" s="1980">
        <v>6395952.8669999996</v>
      </c>
      <c r="M690" s="1791">
        <v>6705979.0100000007</v>
      </c>
      <c r="N690" s="1791">
        <v>8275498.2359999986</v>
      </c>
    </row>
    <row r="692" spans="1:19">
      <c r="H692" s="1980"/>
      <c r="I692" s="1980"/>
      <c r="J692" s="1980"/>
      <c r="K692" s="1980"/>
      <c r="L692" s="1980"/>
      <c r="M692" s="1791"/>
      <c r="N692" s="1791"/>
    </row>
    <row r="703" spans="1:19">
      <c r="A703" s="1594"/>
      <c r="B703" s="1593"/>
      <c r="C703" s="1593"/>
      <c r="D703" s="1602"/>
      <c r="E703" s="1593"/>
    </row>
    <row r="704" spans="1:19" s="1570" customFormat="1">
      <c r="A704" s="1628" t="s">
        <v>231</v>
      </c>
      <c r="B704" s="1593"/>
      <c r="C704" s="1593"/>
      <c r="D704" s="1602"/>
      <c r="E704" s="1593"/>
      <c r="F704" s="1567"/>
      <c r="G704" s="1568"/>
      <c r="H704" s="1568"/>
      <c r="I704" s="1568"/>
      <c r="J704" s="1568"/>
      <c r="K704" s="1568"/>
      <c r="L704" s="1568"/>
      <c r="M704" s="1568"/>
      <c r="N704" s="1568"/>
      <c r="O704" s="1568"/>
      <c r="P704" s="1568"/>
      <c r="Q704" s="1569"/>
      <c r="R704" s="1568"/>
      <c r="S704" s="1568"/>
    </row>
    <row r="705" spans="1:19" s="1570" customFormat="1">
      <c r="A705" s="1594"/>
      <c r="B705" s="1593"/>
      <c r="C705" s="1593"/>
      <c r="D705" s="1602"/>
      <c r="E705" s="1593"/>
      <c r="F705" s="1567"/>
      <c r="G705" s="1568"/>
      <c r="H705" s="1568"/>
      <c r="I705" s="1568"/>
      <c r="J705" s="1568"/>
      <c r="K705" s="1568"/>
      <c r="L705" s="1568"/>
      <c r="M705" s="1568"/>
      <c r="N705" s="1568"/>
      <c r="O705" s="1568"/>
      <c r="P705" s="1568"/>
      <c r="Q705" s="1569"/>
      <c r="R705" s="1568"/>
      <c r="S705" s="1568"/>
    </row>
    <row r="706" spans="1:19" s="1570" customFormat="1">
      <c r="A706" s="1603" t="s">
        <v>1876</v>
      </c>
      <c r="B706" s="1604"/>
      <c r="C706" s="1604"/>
      <c r="D706" s="1605"/>
      <c r="E706" s="1604"/>
      <c r="F706" s="1567"/>
      <c r="G706" s="1568"/>
      <c r="H706" s="1568"/>
      <c r="I706" s="1568"/>
      <c r="J706" s="1568"/>
      <c r="K706" s="1568"/>
      <c r="L706" s="1568"/>
      <c r="M706" s="1568"/>
      <c r="N706" s="1568"/>
      <c r="O706" s="1568"/>
      <c r="P706" s="1568"/>
      <c r="Q706" s="1569"/>
      <c r="R706" s="1568"/>
      <c r="S706" s="1568"/>
    </row>
    <row r="707" spans="1:19">
      <c r="A707" s="1606" t="s">
        <v>1775</v>
      </c>
      <c r="B707" s="1855"/>
      <c r="C707" s="1855"/>
      <c r="D707" s="1856"/>
      <c r="E707" s="1855"/>
    </row>
    <row r="708" spans="1:19">
      <c r="A708" s="1867" t="s">
        <v>232</v>
      </c>
      <c r="B708" s="1611">
        <v>2005</v>
      </c>
      <c r="C708" s="1611">
        <v>2009</v>
      </c>
      <c r="D708" s="1611">
        <v>2010</v>
      </c>
      <c r="E708" s="1611">
        <v>2011</v>
      </c>
    </row>
    <row r="709" spans="1:19">
      <c r="A709" s="1853" t="s">
        <v>84</v>
      </c>
      <c r="B709" s="1552"/>
      <c r="C709" s="1722"/>
      <c r="D709" s="1601"/>
      <c r="E709" s="1601"/>
    </row>
    <row r="710" spans="1:19">
      <c r="A710" s="2010" t="s">
        <v>147</v>
      </c>
      <c r="B710" s="1722">
        <v>85896.501000000004</v>
      </c>
      <c r="C710" s="1722">
        <v>18689.701000000001</v>
      </c>
      <c r="D710" s="1722">
        <v>24707.22</v>
      </c>
      <c r="E710" s="1722">
        <v>24472</v>
      </c>
    </row>
    <row r="711" spans="1:19">
      <c r="A711" s="2010" t="s">
        <v>88</v>
      </c>
      <c r="B711" s="1722">
        <v>61319.928</v>
      </c>
      <c r="C711" s="1722">
        <v>38647.900999999998</v>
      </c>
      <c r="D711" s="1722">
        <v>52727.815000000002</v>
      </c>
      <c r="E711" s="1722">
        <v>55944</v>
      </c>
    </row>
    <row r="712" spans="1:19">
      <c r="A712" s="1853" t="s">
        <v>116</v>
      </c>
      <c r="B712" s="1722"/>
      <c r="C712" s="1722"/>
      <c r="D712" s="1722"/>
      <c r="E712" s="1722"/>
    </row>
    <row r="713" spans="1:19">
      <c r="A713" s="2010" t="s">
        <v>147</v>
      </c>
      <c r="B713" s="1722">
        <v>18804.679</v>
      </c>
      <c r="C713" s="1722">
        <v>19137.544000000002</v>
      </c>
      <c r="D713" s="1722">
        <v>18934.870999999999</v>
      </c>
      <c r="E713" s="1722">
        <v>18692</v>
      </c>
    </row>
    <row r="714" spans="1:19">
      <c r="A714" s="2010" t="s">
        <v>88</v>
      </c>
      <c r="B714" s="1722">
        <v>37019.913999999997</v>
      </c>
      <c r="C714" s="1722">
        <v>51036.252</v>
      </c>
      <c r="D714" s="1722">
        <v>53929.347000000002</v>
      </c>
      <c r="E714" s="1722">
        <v>61425</v>
      </c>
    </row>
    <row r="715" spans="1:19">
      <c r="A715" s="1853" t="s">
        <v>83</v>
      </c>
      <c r="B715" s="1722"/>
      <c r="C715" s="1722"/>
      <c r="D715" s="1722"/>
      <c r="E715" s="1722"/>
    </row>
    <row r="716" spans="1:19">
      <c r="A716" s="2010" t="s">
        <v>147</v>
      </c>
      <c r="B716" s="1722">
        <v>310.38</v>
      </c>
      <c r="C716" s="1722">
        <v>102.63</v>
      </c>
      <c r="D716" s="1722">
        <v>300.24700000000001</v>
      </c>
      <c r="E716" s="1722">
        <v>403</v>
      </c>
    </row>
    <row r="717" spans="1:19">
      <c r="A717" s="2010" t="s">
        <v>88</v>
      </c>
      <c r="B717" s="1730">
        <v>682</v>
      </c>
      <c r="C717" s="1730">
        <v>948.39800000000002</v>
      </c>
      <c r="D717" s="1730">
        <v>630.31700000000001</v>
      </c>
      <c r="E717" s="1730">
        <v>1334</v>
      </c>
    </row>
    <row r="718" spans="1:19">
      <c r="A718" s="1628" t="s">
        <v>231</v>
      </c>
      <c r="B718" s="1722"/>
      <c r="C718" s="1722"/>
      <c r="D718" s="1722"/>
      <c r="E718" s="1722"/>
    </row>
    <row r="719" spans="1:19">
      <c r="A719" s="1598"/>
      <c r="B719" s="1598"/>
      <c r="C719" s="1598"/>
      <c r="D719" s="1598"/>
      <c r="E719" s="1598"/>
    </row>
  </sheetData>
  <protectedRanges>
    <protectedRange sqref="E20:E21 D17:D19 E61 D12:D15 D5:D10 E78:E101 E39:E44" name="All"/>
    <protectedRange sqref="D140:E142 H144 H140:H142" name="All_1_3"/>
    <protectedRange sqref="B58:B59 B52:B53 B55:B56" name="All_1_4"/>
    <protectedRange sqref="K222:K223 K217:K218 K211:K215 K207:K209" name="All_2_1"/>
    <protectedRange sqref="B411:B414 B416:B435" name="all_1_1_1_1"/>
    <protectedRange sqref="B450 B453" name="All1_1"/>
    <protectedRange sqref="B445:D446 C450:D450 B455:B456 B448:D449 B443:D443 B442:E442 B451:D452 D455:D456 C456 E443:E456 C453:D453" name="all_4_2"/>
    <protectedRange sqref="D483:D485 B483:B485" name="all_4_4"/>
    <protectedRange sqref="C493 D492:D494" name="all_4_1_1"/>
    <protectedRange sqref="B501:B504" name="all_4_5"/>
    <protectedRange sqref="H656:H661 K656:L661 B655:C660" name="all_6_1"/>
    <protectedRange sqref="C666:C670 C672 H668:H673 L667:L671 L673 K668:K673 B667:B672 L689" name="all_6_2"/>
    <protectedRange sqref="H680:H685 K680:L685 B679:C684" name="all_6_3"/>
    <protectedRange sqref="B415 B436" name="all_1_2"/>
    <protectedRange sqref="B636:B638" name="all_1_3_1"/>
    <protectedRange sqref="C636:C638" name="all_1_3_1_2"/>
    <protectedRange sqref="D636:D638" name="all_1_3_1_3"/>
    <protectedRange sqref="E636:E638" name="all_1_3_1_4"/>
    <protectedRange sqref="I475:I477 I487:I489 J533 J528:J530" name="all_4_3_1"/>
    <protectedRange sqref="D655:D660 M656:M661" name="all_6_1_11"/>
    <protectedRange sqref="M668:N673 N656:N661 D667:E672 E655:E660 F656:F661 F668:F673" name="all_6_1_12"/>
    <protectedRange sqref="M680:N685 D679:E684 F680:F685" name="all_6_3_8"/>
  </protectedRanges>
  <mergeCells count="21">
    <mergeCell ref="A649:E650"/>
    <mergeCell ref="A328:A329"/>
    <mergeCell ref="B328:C328"/>
    <mergeCell ref="D328:E328"/>
    <mergeCell ref="A469:E470"/>
    <mergeCell ref="A594:A595"/>
    <mergeCell ref="B594:C594"/>
    <mergeCell ref="D594:E594"/>
    <mergeCell ref="A288:A289"/>
    <mergeCell ref="B288:C288"/>
    <mergeCell ref="D288:E288"/>
    <mergeCell ref="A308:A309"/>
    <mergeCell ref="B308:C308"/>
    <mergeCell ref="D308:E308"/>
    <mergeCell ref="A2:E2"/>
    <mergeCell ref="D5:D20"/>
    <mergeCell ref="A40:E40"/>
    <mergeCell ref="A43:E43"/>
    <mergeCell ref="A268:A269"/>
    <mergeCell ref="B268:C268"/>
    <mergeCell ref="D268:E268"/>
  </mergeCells>
  <pageMargins left="0.7" right="0.7" top="0.75" bottom="0.75" header="0.3" footer="0.3"/>
  <drawing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3"/>
  <sheetViews>
    <sheetView rightToLeft="1" workbookViewId="0">
      <selection activeCell="N26" sqref="N26"/>
    </sheetView>
  </sheetViews>
  <sheetFormatPr defaultColWidth="9" defaultRowHeight="15"/>
  <cols>
    <col min="1" max="1" width="24.5703125" style="2015" customWidth="1"/>
    <col min="2" max="2" width="11.42578125" style="2017" customWidth="1"/>
    <col min="3" max="3" width="12.85546875" style="2018" customWidth="1"/>
    <col min="4" max="4" width="11.42578125" style="2017" customWidth="1"/>
    <col min="5" max="5" width="11.7109375" style="2017" customWidth="1"/>
    <col min="6" max="6" width="8.7109375" style="2015" customWidth="1"/>
    <col min="7" max="7" width="6.42578125" style="2015" customWidth="1"/>
    <col min="8" max="8" width="9" style="2015"/>
    <col min="9" max="9" width="10.28515625" style="2015" bestFit="1" customWidth="1"/>
    <col min="10" max="10" width="11.7109375" style="2015" customWidth="1"/>
    <col min="11" max="12" width="10.28515625" style="2015" customWidth="1"/>
    <col min="13" max="17" width="11.5703125" style="2015" customWidth="1"/>
    <col min="18" max="16384" width="9" style="2015"/>
  </cols>
  <sheetData>
    <row r="1" spans="1:6" ht="18.75">
      <c r="A1" s="2011" t="s">
        <v>1654</v>
      </c>
      <c r="B1" s="2012"/>
      <c r="C1" s="2013"/>
      <c r="D1" s="2012"/>
      <c r="E1" s="2012"/>
      <c r="F1" s="2014"/>
    </row>
    <row r="2" spans="1:6">
      <c r="A2" s="2703" t="s">
        <v>1877</v>
      </c>
      <c r="B2" s="2704"/>
      <c r="C2" s="2704"/>
      <c r="D2" s="2704"/>
      <c r="E2" s="2704"/>
      <c r="F2" s="2016"/>
    </row>
    <row r="3" spans="1:6" ht="18.75">
      <c r="A3" s="2011" t="s">
        <v>1878</v>
      </c>
    </row>
    <row r="4" spans="1:6">
      <c r="A4" s="2705" t="s">
        <v>1879</v>
      </c>
      <c r="B4" s="2706"/>
      <c r="C4" s="2706"/>
      <c r="D4" s="2706"/>
      <c r="E4" s="2706"/>
    </row>
    <row r="6" spans="1:6">
      <c r="B6" s="2019"/>
      <c r="C6" s="2020"/>
      <c r="D6" s="2019"/>
      <c r="E6" s="2019"/>
      <c r="F6" s="2021"/>
    </row>
    <row r="7" spans="1:6">
      <c r="A7" s="2022" t="s">
        <v>1880</v>
      </c>
      <c r="B7" s="2023"/>
      <c r="C7" s="2024"/>
      <c r="D7" s="2023"/>
      <c r="E7" s="2023"/>
    </row>
    <row r="8" spans="1:6">
      <c r="A8" s="2025" t="s">
        <v>1881</v>
      </c>
      <c r="B8" s="2026" t="s">
        <v>1882</v>
      </c>
      <c r="C8" s="2026" t="s">
        <v>1883</v>
      </c>
      <c r="D8" s="2026" t="s">
        <v>223</v>
      </c>
    </row>
    <row r="9" spans="1:6">
      <c r="A9" s="2027" t="s">
        <v>234</v>
      </c>
      <c r="B9" s="2028">
        <v>30000.137754300002</v>
      </c>
      <c r="C9" s="2029">
        <v>77700</v>
      </c>
      <c r="D9" s="2030">
        <v>100</v>
      </c>
    </row>
    <row r="10" spans="1:6">
      <c r="A10" s="2031" t="s">
        <v>238</v>
      </c>
      <c r="B10" s="2032">
        <v>26000.11938706</v>
      </c>
      <c r="C10" s="2033">
        <v>67340</v>
      </c>
      <c r="D10" s="2034">
        <v>86.67</v>
      </c>
    </row>
    <row r="11" spans="1:6">
      <c r="A11" s="2031" t="s">
        <v>1884</v>
      </c>
      <c r="B11" s="2032">
        <v>1500.0068877149999</v>
      </c>
      <c r="C11" s="2033">
        <v>3885</v>
      </c>
      <c r="D11" s="2034">
        <v>5</v>
      </c>
    </row>
    <row r="12" spans="1:6">
      <c r="A12" s="2031" t="s">
        <v>1885</v>
      </c>
      <c r="B12" s="2032">
        <v>1000.00459181</v>
      </c>
      <c r="C12" s="2033">
        <v>2590</v>
      </c>
      <c r="D12" s="2034">
        <v>3.33</v>
      </c>
    </row>
    <row r="13" spans="1:6">
      <c r="A13" s="2031" t="s">
        <v>1886</v>
      </c>
      <c r="B13" s="2032">
        <v>650.19603575600001</v>
      </c>
      <c r="C13" s="2033">
        <v>1684</v>
      </c>
      <c r="D13" s="2034">
        <v>2.17</v>
      </c>
    </row>
    <row r="14" spans="1:6">
      <c r="A14" s="2031" t="s">
        <v>1887</v>
      </c>
      <c r="B14" s="2035">
        <v>449.809015235</v>
      </c>
      <c r="C14" s="2036">
        <v>1165</v>
      </c>
      <c r="D14" s="2037">
        <v>1.5</v>
      </c>
    </row>
    <row r="15" spans="1:6">
      <c r="A15" s="2031" t="s">
        <v>1888</v>
      </c>
      <c r="B15" s="2032">
        <v>300.00137754299999</v>
      </c>
      <c r="C15" s="2033">
        <v>777</v>
      </c>
      <c r="D15" s="2034">
        <v>1</v>
      </c>
    </row>
    <row r="16" spans="1:6">
      <c r="A16" s="2038" t="s">
        <v>1889</v>
      </c>
      <c r="B16" s="2039">
        <v>100.000459181</v>
      </c>
      <c r="C16" s="2040">
        <v>259</v>
      </c>
      <c r="D16" s="2041">
        <v>0.33</v>
      </c>
    </row>
    <row r="17" spans="1:5">
      <c r="A17" s="2042" t="s">
        <v>1890</v>
      </c>
      <c r="B17" s="2043"/>
      <c r="C17" s="2044"/>
      <c r="D17" s="2043"/>
      <c r="E17" s="2043"/>
    </row>
    <row r="18" spans="1:5">
      <c r="A18" s="2042" t="s">
        <v>1891</v>
      </c>
      <c r="B18" s="2043"/>
      <c r="C18" s="2044"/>
      <c r="D18" s="2043"/>
      <c r="E18" s="2043"/>
    </row>
    <row r="19" spans="1:5">
      <c r="A19" s="2045"/>
      <c r="B19" s="2043"/>
      <c r="C19" s="2044"/>
      <c r="D19" s="2043"/>
      <c r="E19" s="2043"/>
    </row>
    <row r="20" spans="1:5">
      <c r="A20" s="2022" t="s">
        <v>1892</v>
      </c>
    </row>
    <row r="21" spans="1:5">
      <c r="A21" s="2046"/>
      <c r="C21" s="2017"/>
    </row>
    <row r="38" spans="1:17">
      <c r="A38" s="2015" t="s">
        <v>1893</v>
      </c>
    </row>
    <row r="39" spans="1:17">
      <c r="A39" s="2047" t="s">
        <v>1894</v>
      </c>
      <c r="C39" s="2017"/>
      <c r="H39" s="2048"/>
    </row>
    <row r="40" spans="1:17" ht="18.75">
      <c r="A40" s="2049" t="s">
        <v>1895</v>
      </c>
    </row>
    <row r="41" spans="1:17" ht="185.25" customHeight="1">
      <c r="A41" s="2707" t="s">
        <v>1896</v>
      </c>
      <c r="B41" s="2708"/>
      <c r="C41" s="2708"/>
      <c r="D41" s="2708"/>
      <c r="E41" s="2708"/>
    </row>
    <row r="42" spans="1:17">
      <c r="A42" s="2050"/>
      <c r="B42" s="2051"/>
      <c r="C42" s="2051"/>
      <c r="D42" s="2051"/>
      <c r="E42" s="2051"/>
    </row>
    <row r="43" spans="1:17">
      <c r="A43" s="2052" t="s">
        <v>1897</v>
      </c>
      <c r="B43" s="1714"/>
      <c r="C43" s="2053"/>
      <c r="D43" s="1714"/>
      <c r="E43" s="1714"/>
    </row>
    <row r="44" spans="1:17">
      <c r="A44" s="2054"/>
      <c r="B44" s="1714"/>
      <c r="C44" s="2053"/>
      <c r="D44" s="1714"/>
      <c r="E44" s="1714"/>
    </row>
    <row r="45" spans="1:17">
      <c r="A45" s="2054"/>
      <c r="B45" s="1714"/>
      <c r="C45" s="2053"/>
      <c r="D45" s="1714"/>
      <c r="E45" s="1714"/>
      <c r="I45" s="2709" t="s">
        <v>185</v>
      </c>
      <c r="J45" s="2711" t="s">
        <v>1898</v>
      </c>
      <c r="K45" s="2711" t="s">
        <v>1899</v>
      </c>
      <c r="L45" s="2711" t="s">
        <v>1900</v>
      </c>
      <c r="M45" s="2711" t="s">
        <v>1901</v>
      </c>
      <c r="N45" s="2714" t="s">
        <v>1902</v>
      </c>
      <c r="O45" s="2714" t="s">
        <v>1903</v>
      </c>
      <c r="P45" s="2711" t="s">
        <v>1904</v>
      </c>
      <c r="Q45" s="2711" t="s">
        <v>1905</v>
      </c>
    </row>
    <row r="46" spans="1:17">
      <c r="A46" s="2054"/>
      <c r="B46" s="1714"/>
      <c r="C46" s="2053"/>
      <c r="D46" s="1714"/>
      <c r="E46" s="1714"/>
      <c r="I46" s="2710"/>
      <c r="J46" s="2712"/>
      <c r="K46" s="2712"/>
      <c r="L46" s="2713"/>
      <c r="M46" s="2713"/>
      <c r="N46" s="2715"/>
      <c r="O46" s="2715"/>
      <c r="P46" s="2713"/>
      <c r="Q46" s="2713"/>
    </row>
    <row r="47" spans="1:17">
      <c r="A47" s="2054"/>
      <c r="B47" s="1714"/>
      <c r="C47" s="2053"/>
      <c r="D47" s="1714"/>
      <c r="E47" s="1714"/>
      <c r="I47" s="1756" t="s">
        <v>169</v>
      </c>
      <c r="J47" s="2055">
        <v>15.661854838709679</v>
      </c>
      <c r="K47" s="2056">
        <v>24.579354838709676</v>
      </c>
      <c r="L47" s="2056">
        <v>13.180788530465948</v>
      </c>
      <c r="M47" s="2056">
        <v>23.999784946236559</v>
      </c>
      <c r="N47" s="2056">
        <v>13.20069892473118</v>
      </c>
      <c r="O47" s="2056">
        <v>24.290322580645164</v>
      </c>
      <c r="P47" s="2057">
        <v>17.276774193548388</v>
      </c>
      <c r="Q47" s="2056">
        <v>22.673225806451612</v>
      </c>
    </row>
    <row r="48" spans="1:17">
      <c r="A48" s="2054"/>
      <c r="B48" s="1714"/>
      <c r="C48" s="2053"/>
      <c r="D48" s="1714"/>
      <c r="E48" s="1714"/>
      <c r="I48" s="1756" t="s">
        <v>170</v>
      </c>
      <c r="J48" s="2055">
        <v>15.968035714285712</v>
      </c>
      <c r="K48" s="2056">
        <v>25.458392857142861</v>
      </c>
      <c r="L48" s="2056">
        <v>13.735714285714288</v>
      </c>
      <c r="M48" s="2056">
        <v>25.87996031746032</v>
      </c>
      <c r="N48" s="2056">
        <v>13.116428571428569</v>
      </c>
      <c r="O48" s="2056">
        <v>26.536964285714291</v>
      </c>
      <c r="P48" s="2057">
        <v>16.619910714285712</v>
      </c>
      <c r="Q48" s="2056">
        <v>23.594196428571429</v>
      </c>
    </row>
    <row r="49" spans="1:17">
      <c r="A49" s="2054"/>
      <c r="B49" s="1714"/>
      <c r="C49" s="2053"/>
      <c r="D49" s="1714"/>
      <c r="E49" s="1714"/>
      <c r="I49" s="1756" t="s">
        <v>171</v>
      </c>
      <c r="J49" s="2055">
        <v>17.736693548387098</v>
      </c>
      <c r="K49" s="2056">
        <v>28.47879032258065</v>
      </c>
      <c r="L49" s="2056">
        <v>15.867849462365591</v>
      </c>
      <c r="M49" s="2056">
        <v>30.3294623655914</v>
      </c>
      <c r="N49" s="2056">
        <v>15.941397849462364</v>
      </c>
      <c r="O49" s="2056">
        <v>30.100806451612897</v>
      </c>
      <c r="P49" s="2057">
        <v>18.588508064516127</v>
      </c>
      <c r="Q49" s="2056">
        <v>25.855483870967745</v>
      </c>
    </row>
    <row r="50" spans="1:17">
      <c r="A50" s="2054"/>
      <c r="B50" s="1714"/>
      <c r="C50" s="2053"/>
      <c r="D50" s="1714"/>
      <c r="E50" s="1714"/>
      <c r="I50" s="1756" t="s">
        <v>1506</v>
      </c>
      <c r="J50" s="2055">
        <v>22.150416666666668</v>
      </c>
      <c r="K50" s="2056">
        <v>35.098583333333337</v>
      </c>
      <c r="L50" s="2056">
        <v>21.840296296296298</v>
      </c>
      <c r="M50" s="2056">
        <v>35.491407407407408</v>
      </c>
      <c r="N50" s="2056">
        <v>21.615333333333336</v>
      </c>
      <c r="O50" s="2056">
        <v>36.143444444444448</v>
      </c>
      <c r="P50" s="2057">
        <v>22.79660344827586</v>
      </c>
      <c r="Q50" s="2056">
        <v>32.153178160919538</v>
      </c>
    </row>
    <row r="51" spans="1:17">
      <c r="A51" s="2054"/>
      <c r="B51" s="1714"/>
      <c r="C51" s="2053"/>
      <c r="D51" s="1714"/>
      <c r="E51" s="1714"/>
      <c r="I51" s="1756" t="s">
        <v>173</v>
      </c>
      <c r="J51" s="2055">
        <v>26.226854838709681</v>
      </c>
      <c r="K51" s="2056">
        <v>38.905967741935484</v>
      </c>
      <c r="L51" s="2056">
        <v>25.773422939068102</v>
      </c>
      <c r="M51" s="2056">
        <v>41.083413978494619</v>
      </c>
      <c r="N51" s="2056">
        <v>25.771827956989252</v>
      </c>
      <c r="O51" s="2056">
        <v>41.378172043010757</v>
      </c>
      <c r="P51" s="2057">
        <v>26.857862903225808</v>
      </c>
      <c r="Q51" s="2056">
        <v>36.415645161290321</v>
      </c>
    </row>
    <row r="52" spans="1:17">
      <c r="A52" s="2054"/>
      <c r="B52" s="1714"/>
      <c r="C52" s="2053"/>
      <c r="D52" s="1714"/>
      <c r="E52" s="1714"/>
      <c r="I52" s="1756" t="s">
        <v>174</v>
      </c>
      <c r="J52" s="2055">
        <v>28.131125000000004</v>
      </c>
      <c r="K52" s="2056">
        <v>40.394666666666666</v>
      </c>
      <c r="L52" s="2056">
        <v>28.024712962962962</v>
      </c>
      <c r="M52" s="2056">
        <v>43.883148148148145</v>
      </c>
      <c r="N52" s="2056">
        <v>27.5855</v>
      </c>
      <c r="O52" s="2056">
        <v>43.666166666666669</v>
      </c>
      <c r="P52" s="2057">
        <v>28.890416666666667</v>
      </c>
      <c r="Q52" s="2056">
        <v>38.465666666666664</v>
      </c>
    </row>
    <row r="53" spans="1:17">
      <c r="A53" s="2054"/>
      <c r="B53" s="1714"/>
      <c r="C53" s="2053"/>
      <c r="D53" s="1714"/>
      <c r="E53" s="1714"/>
      <c r="I53" s="1756" t="s">
        <v>175</v>
      </c>
      <c r="J53" s="2055">
        <v>30.381774193548384</v>
      </c>
      <c r="K53" s="2056">
        <v>42.585161290322588</v>
      </c>
      <c r="L53" s="2056">
        <v>29.564587813620076</v>
      </c>
      <c r="M53" s="2056">
        <v>43.141254480286733</v>
      </c>
      <c r="N53" s="2056">
        <v>29.704677419354841</v>
      </c>
      <c r="O53" s="2056">
        <v>43.826881720430116</v>
      </c>
      <c r="P53" s="2057">
        <v>30.691048387096775</v>
      </c>
      <c r="Q53" s="2056">
        <v>40.020887096774196</v>
      </c>
    </row>
    <row r="54" spans="1:17">
      <c r="A54" s="2054"/>
      <c r="B54" s="1714"/>
      <c r="C54" s="2053"/>
      <c r="D54" s="1714"/>
      <c r="E54" s="1714"/>
      <c r="I54" s="1756" t="s">
        <v>176</v>
      </c>
      <c r="J54" s="2055">
        <v>31.205000000000002</v>
      </c>
      <c r="K54" s="2056">
        <v>42.548225806451619</v>
      </c>
      <c r="L54" s="2056">
        <v>30.301137992831539</v>
      </c>
      <c r="M54" s="2056">
        <v>43.635044802867391</v>
      </c>
      <c r="N54" s="2056">
        <v>30.21387096774194</v>
      </c>
      <c r="O54" s="2056">
        <v>43.648709677419355</v>
      </c>
      <c r="P54" s="2057">
        <v>31.346693548387094</v>
      </c>
      <c r="Q54" s="2056">
        <v>39.913790322580645</v>
      </c>
    </row>
    <row r="55" spans="1:17">
      <c r="A55" s="2054"/>
      <c r="B55" s="1714"/>
      <c r="C55" s="2053"/>
      <c r="D55" s="1714"/>
      <c r="E55" s="1714"/>
      <c r="I55" s="1756" t="s">
        <v>177</v>
      </c>
      <c r="J55" s="2055">
        <v>27.928916666666666</v>
      </c>
      <c r="K55" s="2056">
        <v>40.603083333333338</v>
      </c>
      <c r="L55" s="2056">
        <v>27.142555555555557</v>
      </c>
      <c r="M55" s="2056">
        <v>41.535962962962969</v>
      </c>
      <c r="N55" s="2056">
        <v>26.650500000000005</v>
      </c>
      <c r="O55" s="2056">
        <v>41.459722222222226</v>
      </c>
      <c r="P55" s="2057">
        <v>29.736749999999997</v>
      </c>
      <c r="Q55" s="2056">
        <v>37.711166666666664</v>
      </c>
    </row>
    <row r="56" spans="1:17">
      <c r="A56" s="2054"/>
      <c r="B56" s="1714"/>
      <c r="C56" s="2053"/>
      <c r="D56" s="1714"/>
      <c r="E56" s="1714"/>
      <c r="I56" s="1756" t="s">
        <v>178</v>
      </c>
      <c r="J56" s="2055">
        <v>25.237096774193549</v>
      </c>
      <c r="K56" s="2056">
        <v>36.461209677419355</v>
      </c>
      <c r="L56" s="2056">
        <v>23.154811827956994</v>
      </c>
      <c r="M56" s="2056">
        <v>36.197383512544803</v>
      </c>
      <c r="N56" s="2056">
        <v>22.913440860215058</v>
      </c>
      <c r="O56" s="2056">
        <v>36.296075268817212</v>
      </c>
      <c r="P56" s="2057">
        <v>26.743145161290318</v>
      </c>
      <c r="Q56" s="2056">
        <v>33.81241935483871</v>
      </c>
    </row>
    <row r="57" spans="1:17">
      <c r="A57" s="2054"/>
      <c r="B57" s="1714"/>
      <c r="C57" s="2053"/>
      <c r="D57" s="1714"/>
      <c r="E57" s="1714"/>
      <c r="I57" s="1756" t="s">
        <v>179</v>
      </c>
      <c r="J57" s="2055">
        <v>19.919416666666663</v>
      </c>
      <c r="K57" s="2056">
        <v>30.519499999999997</v>
      </c>
      <c r="L57" s="2056">
        <v>17.859629629629627</v>
      </c>
      <c r="M57" s="2056">
        <v>29.910962962962962</v>
      </c>
      <c r="N57" s="2056">
        <v>17.932888888888886</v>
      </c>
      <c r="O57" s="2056">
        <v>29.894888888888886</v>
      </c>
      <c r="P57" s="2057">
        <v>21.752458333333333</v>
      </c>
      <c r="Q57" s="2056">
        <v>28.206687500000001</v>
      </c>
    </row>
    <row r="58" spans="1:17">
      <c r="A58" s="2058"/>
      <c r="B58" s="1714"/>
      <c r="C58" s="2053"/>
      <c r="D58" s="1714"/>
      <c r="E58" s="1714"/>
      <c r="I58" s="2059" t="s">
        <v>180</v>
      </c>
      <c r="J58" s="2060">
        <v>14.841653225806452</v>
      </c>
      <c r="K58" s="2061">
        <v>24.665967741935486</v>
      </c>
      <c r="L58" s="2061">
        <v>12.070564516129032</v>
      </c>
      <c r="M58" s="2061">
        <v>24.967419354838707</v>
      </c>
      <c r="N58" s="2061">
        <v>12.071827956989248</v>
      </c>
      <c r="O58" s="2061">
        <v>24.129784946236558</v>
      </c>
      <c r="P58" s="2062">
        <v>17.002580645161288</v>
      </c>
      <c r="Q58" s="2061">
        <v>22.387137096774193</v>
      </c>
    </row>
    <row r="59" spans="1:17">
      <c r="A59" s="2058"/>
      <c r="B59" s="1714"/>
      <c r="C59" s="2053"/>
      <c r="D59" s="1714"/>
      <c r="E59" s="1714"/>
    </row>
    <row r="60" spans="1:17">
      <c r="A60" s="2058"/>
      <c r="B60" s="1714"/>
      <c r="C60" s="2053"/>
      <c r="D60" s="1714"/>
      <c r="E60" s="1714"/>
    </row>
    <row r="61" spans="1:17">
      <c r="A61" s="2058"/>
      <c r="B61" s="1714"/>
      <c r="C61" s="2053"/>
      <c r="D61" s="1714"/>
      <c r="E61" s="1714"/>
    </row>
    <row r="62" spans="1:17">
      <c r="A62" s="2058"/>
      <c r="B62" s="1714"/>
      <c r="C62" s="2053"/>
      <c r="D62" s="1714"/>
      <c r="E62" s="1714"/>
    </row>
    <row r="63" spans="1:17">
      <c r="A63" s="2063" t="s">
        <v>1906</v>
      </c>
      <c r="B63" s="1714"/>
      <c r="C63" s="2053"/>
      <c r="D63" s="1714"/>
      <c r="E63" s="1714"/>
    </row>
    <row r="65" spans="1:9">
      <c r="A65" s="2052" t="s">
        <v>1907</v>
      </c>
      <c r="B65" s="1604"/>
      <c r="C65" s="2064"/>
      <c r="D65" s="1604"/>
      <c r="E65" s="1604"/>
      <c r="F65" s="1706"/>
      <c r="G65" s="1706"/>
    </row>
    <row r="66" spans="1:9">
      <c r="A66" s="2065" t="s">
        <v>1908</v>
      </c>
      <c r="B66" s="1889"/>
      <c r="C66" s="2066"/>
      <c r="D66" s="1889"/>
      <c r="E66" s="1889"/>
      <c r="F66" s="1579"/>
      <c r="G66" s="1579"/>
    </row>
    <row r="67" spans="1:9" ht="25.5">
      <c r="A67" s="1956" t="s">
        <v>185</v>
      </c>
      <c r="B67" s="1747" t="s">
        <v>1909</v>
      </c>
      <c r="C67" s="1747" t="s">
        <v>1910</v>
      </c>
      <c r="D67" s="1747" t="s">
        <v>1911</v>
      </c>
      <c r="E67" s="1747" t="s">
        <v>1912</v>
      </c>
      <c r="F67" s="2067"/>
      <c r="G67" s="2067"/>
    </row>
    <row r="68" spans="1:9">
      <c r="A68" s="1756" t="s">
        <v>169</v>
      </c>
      <c r="B68" s="2068">
        <v>6.68</v>
      </c>
      <c r="C68" s="2069">
        <v>15.661854838709679</v>
      </c>
      <c r="D68" s="2068">
        <v>30.27</v>
      </c>
      <c r="E68" s="2070">
        <v>24.579354838709676</v>
      </c>
    </row>
    <row r="69" spans="1:9">
      <c r="A69" s="1756" t="s">
        <v>170</v>
      </c>
      <c r="B69" s="2068">
        <v>8.9</v>
      </c>
      <c r="C69" s="2069">
        <v>15.968035714285712</v>
      </c>
      <c r="D69" s="2068">
        <v>34.840000000000003</v>
      </c>
      <c r="E69" s="2070">
        <v>25.458392857142861</v>
      </c>
    </row>
    <row r="70" spans="1:9">
      <c r="A70" s="1756" t="s">
        <v>171</v>
      </c>
      <c r="B70" s="2068">
        <v>9.4600000000000009</v>
      </c>
      <c r="C70" s="2069">
        <v>17.736693548387098</v>
      </c>
      <c r="D70" s="2068">
        <v>39.46</v>
      </c>
      <c r="E70" s="2070">
        <v>28.47879032258065</v>
      </c>
    </row>
    <row r="71" spans="1:9">
      <c r="A71" s="1756" t="s">
        <v>1506</v>
      </c>
      <c r="B71" s="2068">
        <v>14.23</v>
      </c>
      <c r="C71" s="2069">
        <v>22.150416666666668</v>
      </c>
      <c r="D71" s="2068">
        <v>41.31</v>
      </c>
      <c r="E71" s="2070">
        <v>35.098583333333337</v>
      </c>
    </row>
    <row r="72" spans="1:9">
      <c r="A72" s="1756" t="s">
        <v>173</v>
      </c>
      <c r="B72" s="2068">
        <v>18.54</v>
      </c>
      <c r="C72" s="2069">
        <v>26.226854838709681</v>
      </c>
      <c r="D72" s="2068">
        <v>46.94</v>
      </c>
      <c r="E72" s="2070">
        <v>38.905967741935484</v>
      </c>
    </row>
    <row r="73" spans="1:9">
      <c r="A73" s="1756" t="s">
        <v>174</v>
      </c>
      <c r="B73" s="2068">
        <v>23.21</v>
      </c>
      <c r="C73" s="2069">
        <v>28.131125000000004</v>
      </c>
      <c r="D73" s="2068">
        <v>48.32</v>
      </c>
      <c r="E73" s="2070">
        <v>40.394666666666666</v>
      </c>
    </row>
    <row r="74" spans="1:9">
      <c r="A74" s="1756" t="s">
        <v>175</v>
      </c>
      <c r="B74" s="2068">
        <v>25.27</v>
      </c>
      <c r="C74" s="2069">
        <v>30.381774193548384</v>
      </c>
      <c r="D74" s="2068">
        <v>49.02</v>
      </c>
      <c r="E74" s="2070">
        <v>42.585161290322588</v>
      </c>
    </row>
    <row r="75" spans="1:9">
      <c r="A75" s="1756" t="s">
        <v>176</v>
      </c>
      <c r="B75" s="2068">
        <v>25.97</v>
      </c>
      <c r="C75" s="2069">
        <v>31.205000000000002</v>
      </c>
      <c r="D75" s="2068">
        <v>48.92</v>
      </c>
      <c r="E75" s="2070">
        <v>42.548225806451619</v>
      </c>
    </row>
    <row r="76" spans="1:9">
      <c r="A76" s="1756" t="s">
        <v>177</v>
      </c>
      <c r="B76" s="2068">
        <v>20</v>
      </c>
      <c r="C76" s="2069">
        <v>27.928916666666666</v>
      </c>
      <c r="D76" s="2068">
        <v>45.39</v>
      </c>
      <c r="E76" s="2070">
        <v>40.603083333333338</v>
      </c>
    </row>
    <row r="77" spans="1:9">
      <c r="A77" s="1756" t="s">
        <v>178</v>
      </c>
      <c r="B77" s="2068">
        <v>15.620000000000001</v>
      </c>
      <c r="C77" s="2069">
        <v>25.237096774193549</v>
      </c>
      <c r="D77" s="2068">
        <v>42.87</v>
      </c>
      <c r="E77" s="2070">
        <v>36.461209677419355</v>
      </c>
    </row>
    <row r="78" spans="1:9">
      <c r="A78" s="1756" t="s">
        <v>179</v>
      </c>
      <c r="B78" s="2068">
        <v>11.43</v>
      </c>
      <c r="C78" s="2069">
        <v>19.919416666666663</v>
      </c>
      <c r="D78" s="2068">
        <v>36.050000000000004</v>
      </c>
      <c r="E78" s="2070">
        <v>30.519499999999997</v>
      </c>
    </row>
    <row r="79" spans="1:9">
      <c r="A79" s="2059" t="s">
        <v>180</v>
      </c>
      <c r="B79" s="2071">
        <v>6.17</v>
      </c>
      <c r="C79" s="2072">
        <v>14.841653225806452</v>
      </c>
      <c r="D79" s="2071">
        <v>27.990000000000002</v>
      </c>
      <c r="E79" s="2073">
        <v>24.665967741935486</v>
      </c>
    </row>
    <row r="80" spans="1:9">
      <c r="A80" s="2063" t="s">
        <v>1906</v>
      </c>
      <c r="B80" s="1889"/>
      <c r="C80" s="2066"/>
      <c r="D80" s="1889"/>
      <c r="E80" s="1889"/>
      <c r="I80" s="2074"/>
    </row>
    <row r="81" spans="1:9" ht="15.75">
      <c r="A81" s="2075"/>
      <c r="B81" s="2076"/>
      <c r="C81" s="2077"/>
      <c r="D81" s="2076"/>
      <c r="E81" s="2076"/>
      <c r="F81" s="1579"/>
      <c r="G81" s="1579"/>
      <c r="I81" s="2074"/>
    </row>
    <row r="82" spans="1:9">
      <c r="A82" s="2052" t="s">
        <v>1913</v>
      </c>
      <c r="B82" s="1889"/>
      <c r="C82" s="2066"/>
      <c r="D82" s="1889"/>
      <c r="E82" s="1889"/>
      <c r="F82" s="1579"/>
      <c r="G82" s="1579"/>
    </row>
    <row r="83" spans="1:9">
      <c r="A83" s="2065" t="s">
        <v>1908</v>
      </c>
      <c r="B83" s="1713"/>
      <c r="C83" s="2078"/>
      <c r="D83" s="1713"/>
      <c r="E83" s="1713"/>
      <c r="F83" s="1706"/>
      <c r="G83" s="1706"/>
    </row>
    <row r="84" spans="1:9" ht="25.5">
      <c r="A84" s="2025" t="s">
        <v>185</v>
      </c>
      <c r="B84" s="2079" t="s">
        <v>1909</v>
      </c>
      <c r="C84" s="1747" t="s">
        <v>1910</v>
      </c>
      <c r="D84" s="2079" t="s">
        <v>1911</v>
      </c>
      <c r="E84" s="2079" t="s">
        <v>1912</v>
      </c>
      <c r="F84" s="1579"/>
      <c r="G84" s="1579"/>
    </row>
    <row r="85" spans="1:9">
      <c r="A85" s="2080" t="s">
        <v>169</v>
      </c>
      <c r="B85" s="2068">
        <v>6</v>
      </c>
      <c r="C85" s="2068">
        <v>13.180788530465948</v>
      </c>
      <c r="D85" s="2068">
        <v>30.84</v>
      </c>
      <c r="E85" s="2068">
        <v>23.999784946236559</v>
      </c>
    </row>
    <row r="86" spans="1:9">
      <c r="A86" s="1750" t="s">
        <v>170</v>
      </c>
      <c r="B86" s="2068">
        <v>5.89</v>
      </c>
      <c r="C86" s="2068">
        <v>13.735714285714288</v>
      </c>
      <c r="D86" s="2068">
        <v>37.590000000000003</v>
      </c>
      <c r="E86" s="2068">
        <v>25.87996031746032</v>
      </c>
    </row>
    <row r="87" spans="1:9">
      <c r="A87" s="1750" t="s">
        <v>171</v>
      </c>
      <c r="B87" s="2068">
        <v>7.6400000000000006</v>
      </c>
      <c r="C87" s="2068">
        <v>15.867849462365591</v>
      </c>
      <c r="D87" s="2068">
        <v>39</v>
      </c>
      <c r="E87" s="2068">
        <v>30.3294623655914</v>
      </c>
    </row>
    <row r="88" spans="1:9">
      <c r="A88" s="1750" t="s">
        <v>1506</v>
      </c>
      <c r="B88" s="2068">
        <v>13.790000000000001</v>
      </c>
      <c r="C88" s="2068">
        <v>21.840296296296298</v>
      </c>
      <c r="D88" s="2068">
        <v>41.86</v>
      </c>
      <c r="E88" s="2068">
        <v>35.491407407407408</v>
      </c>
    </row>
    <row r="89" spans="1:9">
      <c r="A89" s="1750" t="s">
        <v>173</v>
      </c>
      <c r="B89" s="2068">
        <v>17.61</v>
      </c>
      <c r="C89" s="2068">
        <v>25.773422939068102</v>
      </c>
      <c r="D89" s="2068">
        <v>48.89</v>
      </c>
      <c r="E89" s="2068">
        <v>41.083413978494619</v>
      </c>
    </row>
    <row r="90" spans="1:9">
      <c r="A90" s="1750" t="s">
        <v>174</v>
      </c>
      <c r="B90" s="2068">
        <v>20.189999999999998</v>
      </c>
      <c r="C90" s="2068">
        <v>28.024712962962962</v>
      </c>
      <c r="D90" s="2068">
        <v>49.69</v>
      </c>
      <c r="E90" s="2068">
        <v>43.883148148148145</v>
      </c>
    </row>
    <row r="91" spans="1:9">
      <c r="A91" s="1750" t="s">
        <v>175</v>
      </c>
      <c r="B91" s="2068">
        <v>18.71</v>
      </c>
      <c r="C91" s="2068">
        <v>29.564587813620076</v>
      </c>
      <c r="D91" s="2068">
        <v>48.89</v>
      </c>
      <c r="E91" s="2068">
        <v>43.141254480286733</v>
      </c>
    </row>
    <row r="92" spans="1:9">
      <c r="A92" s="1750" t="s">
        <v>176</v>
      </c>
      <c r="B92" s="2068">
        <v>22.44</v>
      </c>
      <c r="C92" s="2068">
        <v>30.301137992831539</v>
      </c>
      <c r="D92" s="2068">
        <v>49.07</v>
      </c>
      <c r="E92" s="2068">
        <v>43.635044802867391</v>
      </c>
    </row>
    <row r="93" spans="1:9">
      <c r="A93" s="1750" t="s">
        <v>177</v>
      </c>
      <c r="B93" s="2068">
        <v>22.22</v>
      </c>
      <c r="C93" s="2068">
        <v>27.142555555555557</v>
      </c>
      <c r="D93" s="2068">
        <v>46.32</v>
      </c>
      <c r="E93" s="2068">
        <v>41.535962962962969</v>
      </c>
    </row>
    <row r="94" spans="1:9">
      <c r="A94" s="1750" t="s">
        <v>178</v>
      </c>
      <c r="B94" s="2068">
        <v>17.5</v>
      </c>
      <c r="C94" s="2068">
        <v>23.154811827956994</v>
      </c>
      <c r="D94" s="2068">
        <v>43.53</v>
      </c>
      <c r="E94" s="2068">
        <v>36.197383512544803</v>
      </c>
    </row>
    <row r="95" spans="1:9">
      <c r="A95" s="1750" t="s">
        <v>179</v>
      </c>
      <c r="B95" s="2068">
        <v>12.370000000000001</v>
      </c>
      <c r="C95" s="2068">
        <v>17.859629629629627</v>
      </c>
      <c r="D95" s="2068">
        <v>37.380000000000003</v>
      </c>
      <c r="E95" s="2068">
        <v>29.910962962962962</v>
      </c>
    </row>
    <row r="96" spans="1:9">
      <c r="A96" s="2081" t="s">
        <v>180</v>
      </c>
      <c r="B96" s="2071">
        <v>6.01</v>
      </c>
      <c r="C96" s="2071">
        <v>12.070564516129032</v>
      </c>
      <c r="D96" s="2071">
        <v>30.43</v>
      </c>
      <c r="E96" s="2071">
        <v>24.967419354838707</v>
      </c>
    </row>
    <row r="97" spans="1:5">
      <c r="A97" s="2063" t="s">
        <v>1906</v>
      </c>
      <c r="B97" s="1714"/>
      <c r="C97" s="2053"/>
      <c r="D97" s="1714"/>
      <c r="E97" s="1714"/>
    </row>
    <row r="98" spans="1:5">
      <c r="A98" s="2058"/>
      <c r="B98" s="1714"/>
      <c r="C98" s="2053"/>
      <c r="D98" s="1714"/>
      <c r="E98" s="1714"/>
    </row>
    <row r="99" spans="1:5">
      <c r="A99" s="2052" t="s">
        <v>1914</v>
      </c>
      <c r="B99" s="1714"/>
      <c r="C99" s="2053"/>
      <c r="D99" s="1714"/>
      <c r="E99" s="1714"/>
    </row>
    <row r="100" spans="1:5">
      <c r="A100" s="2065" t="s">
        <v>1908</v>
      </c>
      <c r="B100" s="1714"/>
      <c r="C100" s="2053"/>
      <c r="D100" s="1714"/>
      <c r="E100" s="1714"/>
    </row>
    <row r="101" spans="1:5" ht="25.5">
      <c r="A101" s="2025" t="s">
        <v>185</v>
      </c>
      <c r="B101" s="1747" t="s">
        <v>1909</v>
      </c>
      <c r="C101" s="1747" t="s">
        <v>1910</v>
      </c>
      <c r="D101" s="1747" t="s">
        <v>1911</v>
      </c>
      <c r="E101" s="1747" t="s">
        <v>1912</v>
      </c>
    </row>
    <row r="102" spans="1:5">
      <c r="A102" s="2080" t="s">
        <v>169</v>
      </c>
      <c r="B102" s="2068">
        <v>5.5600000000000005</v>
      </c>
      <c r="C102" s="2068">
        <v>13.20069892473118</v>
      </c>
      <c r="D102" s="2068">
        <v>31.78</v>
      </c>
      <c r="E102" s="2068">
        <v>24.290322580645164</v>
      </c>
    </row>
    <row r="103" spans="1:5">
      <c r="A103" s="1750" t="s">
        <v>170</v>
      </c>
      <c r="B103" s="2068">
        <v>5.01</v>
      </c>
      <c r="C103" s="2068">
        <v>13.116428571428569</v>
      </c>
      <c r="D103" s="2068">
        <v>37.28</v>
      </c>
      <c r="E103" s="2068">
        <v>26.536964285714291</v>
      </c>
    </row>
    <row r="104" spans="1:5">
      <c r="A104" s="1750" t="s">
        <v>171</v>
      </c>
      <c r="B104" s="2068">
        <v>8.9500000000000011</v>
      </c>
      <c r="C104" s="2068">
        <v>15.941397849462364</v>
      </c>
      <c r="D104" s="2068">
        <v>40.75</v>
      </c>
      <c r="E104" s="2068">
        <v>30.100806451612897</v>
      </c>
    </row>
    <row r="105" spans="1:5">
      <c r="A105" s="1750" t="s">
        <v>1506</v>
      </c>
      <c r="B105" s="2068">
        <v>15.540000000000001</v>
      </c>
      <c r="C105" s="2068">
        <v>21.615333333333336</v>
      </c>
      <c r="D105" s="2068">
        <v>41.75</v>
      </c>
      <c r="E105" s="2068">
        <v>36.143444444444448</v>
      </c>
    </row>
    <row r="106" spans="1:5">
      <c r="A106" s="1750" t="s">
        <v>173</v>
      </c>
      <c r="B106" s="2068">
        <v>17.84</v>
      </c>
      <c r="C106" s="2068">
        <v>25.771827956989252</v>
      </c>
      <c r="D106" s="2068">
        <v>48.63</v>
      </c>
      <c r="E106" s="2068">
        <v>41.378172043010757</v>
      </c>
    </row>
    <row r="107" spans="1:5">
      <c r="A107" s="1750" t="s">
        <v>174</v>
      </c>
      <c r="B107" s="2068">
        <v>23.240000000000002</v>
      </c>
      <c r="C107" s="2068">
        <v>27.5855</v>
      </c>
      <c r="D107" s="2068">
        <v>49.06</v>
      </c>
      <c r="E107" s="2068">
        <v>43.666166666666669</v>
      </c>
    </row>
    <row r="108" spans="1:5">
      <c r="A108" s="1750" t="s">
        <v>175</v>
      </c>
      <c r="B108" s="2068">
        <v>24.6</v>
      </c>
      <c r="C108" s="2068">
        <v>29.704677419354841</v>
      </c>
      <c r="D108" s="2068">
        <v>49.410000000000004</v>
      </c>
      <c r="E108" s="2068">
        <v>43.826881720430116</v>
      </c>
    </row>
    <row r="109" spans="1:5">
      <c r="A109" s="1750" t="s">
        <v>176</v>
      </c>
      <c r="B109" s="2068">
        <v>25.310000000000002</v>
      </c>
      <c r="C109" s="2068">
        <v>30.21387096774194</v>
      </c>
      <c r="D109" s="2068">
        <v>49.86</v>
      </c>
      <c r="E109" s="2068">
        <v>43.648709677419355</v>
      </c>
    </row>
    <row r="110" spans="1:5">
      <c r="A110" s="1750" t="s">
        <v>177</v>
      </c>
      <c r="B110" s="2068">
        <v>21.35</v>
      </c>
      <c r="C110" s="2068">
        <v>26.650500000000005</v>
      </c>
      <c r="D110" s="2068">
        <v>46.42</v>
      </c>
      <c r="E110" s="2068">
        <v>41.459722222222226</v>
      </c>
    </row>
    <row r="111" spans="1:5">
      <c r="A111" s="1750" t="s">
        <v>178</v>
      </c>
      <c r="B111" s="2068">
        <v>15.44</v>
      </c>
      <c r="C111" s="2068">
        <v>22.913440860215058</v>
      </c>
      <c r="D111" s="2068">
        <v>43.39</v>
      </c>
      <c r="E111" s="2068">
        <v>36.296075268817212</v>
      </c>
    </row>
    <row r="112" spans="1:5">
      <c r="A112" s="1750" t="s">
        <v>179</v>
      </c>
      <c r="B112" s="2068">
        <v>9.83</v>
      </c>
      <c r="C112" s="2068">
        <v>17.932888888888886</v>
      </c>
      <c r="D112" s="2068">
        <v>36.06</v>
      </c>
      <c r="E112" s="2068">
        <v>29.894888888888886</v>
      </c>
    </row>
    <row r="113" spans="1:5">
      <c r="A113" s="2081" t="s">
        <v>180</v>
      </c>
      <c r="B113" s="2071">
        <v>4.1900000000000004</v>
      </c>
      <c r="C113" s="2071">
        <v>12.071827956989248</v>
      </c>
      <c r="D113" s="2071">
        <v>28.67</v>
      </c>
      <c r="E113" s="2071">
        <v>24.129784946236558</v>
      </c>
    </row>
    <row r="114" spans="1:5">
      <c r="A114" s="2063" t="s">
        <v>1906</v>
      </c>
      <c r="B114" s="1714"/>
      <c r="C114" s="2053"/>
      <c r="D114" s="1714"/>
      <c r="E114" s="1714"/>
    </row>
    <row r="115" spans="1:5">
      <c r="A115" s="2054"/>
      <c r="B115" s="1714"/>
      <c r="C115" s="2053"/>
      <c r="D115" s="1714"/>
      <c r="E115" s="1714"/>
    </row>
    <row r="116" spans="1:5">
      <c r="A116" s="2052" t="s">
        <v>1915</v>
      </c>
      <c r="B116" s="1714"/>
      <c r="C116" s="2053"/>
      <c r="D116" s="1714"/>
      <c r="E116" s="1714"/>
    </row>
    <row r="117" spans="1:5">
      <c r="A117" s="2065" t="s">
        <v>1908</v>
      </c>
      <c r="B117" s="1714"/>
      <c r="C117" s="2053"/>
      <c r="D117" s="1714"/>
      <c r="E117" s="1714"/>
    </row>
    <row r="118" spans="1:5" ht="25.5">
      <c r="A118" s="2025" t="s">
        <v>185</v>
      </c>
      <c r="B118" s="1747" t="s">
        <v>1909</v>
      </c>
      <c r="C118" s="1747" t="s">
        <v>1910</v>
      </c>
      <c r="D118" s="1747" t="s">
        <v>1911</v>
      </c>
      <c r="E118" s="1747" t="s">
        <v>1912</v>
      </c>
    </row>
    <row r="119" spans="1:5">
      <c r="A119" s="2080" t="s">
        <v>169</v>
      </c>
      <c r="B119" s="2068">
        <v>12.18</v>
      </c>
      <c r="C119" s="2082">
        <v>17.276774193548388</v>
      </c>
      <c r="D119" s="2068">
        <v>30.77</v>
      </c>
      <c r="E119" s="2068">
        <v>22.673225806451612</v>
      </c>
    </row>
    <row r="120" spans="1:5">
      <c r="A120" s="1750" t="s">
        <v>170</v>
      </c>
      <c r="B120" s="2068">
        <v>10.94</v>
      </c>
      <c r="C120" s="2082">
        <v>16.619910714285712</v>
      </c>
      <c r="D120" s="2068">
        <v>35.619999999999997</v>
      </c>
      <c r="E120" s="2068">
        <v>23.594196428571429</v>
      </c>
    </row>
    <row r="121" spans="1:5">
      <c r="A121" s="1750" t="s">
        <v>171</v>
      </c>
      <c r="B121" s="2068">
        <v>11.21</v>
      </c>
      <c r="C121" s="2082">
        <v>18.588508064516127</v>
      </c>
      <c r="D121" s="2068">
        <v>37.6</v>
      </c>
      <c r="E121" s="2068">
        <v>25.855483870967745</v>
      </c>
    </row>
    <row r="122" spans="1:5">
      <c r="A122" s="1750" t="s">
        <v>1506</v>
      </c>
      <c r="B122" s="2068">
        <v>16.27</v>
      </c>
      <c r="C122" s="2082">
        <v>22.79660344827586</v>
      </c>
      <c r="D122" s="2068">
        <v>42.22</v>
      </c>
      <c r="E122" s="2068">
        <v>32.153178160919538</v>
      </c>
    </row>
    <row r="123" spans="1:5">
      <c r="A123" s="1750" t="s">
        <v>173</v>
      </c>
      <c r="B123" s="2068">
        <v>19.990000000000002</v>
      </c>
      <c r="C123" s="2082">
        <v>26.857862903225808</v>
      </c>
      <c r="D123" s="2068">
        <v>48.11</v>
      </c>
      <c r="E123" s="2068">
        <v>36.415645161290321</v>
      </c>
    </row>
    <row r="124" spans="1:5">
      <c r="A124" s="1750" t="s">
        <v>174</v>
      </c>
      <c r="B124" s="2068">
        <v>24.07</v>
      </c>
      <c r="C124" s="2082">
        <v>28.890416666666667</v>
      </c>
      <c r="D124" s="2068">
        <v>45.38</v>
      </c>
      <c r="E124" s="2068">
        <v>38.465666666666664</v>
      </c>
    </row>
    <row r="125" spans="1:5">
      <c r="A125" s="1750" t="s">
        <v>175</v>
      </c>
      <c r="B125" s="2068">
        <v>25.44</v>
      </c>
      <c r="C125" s="2082">
        <v>30.691048387096775</v>
      </c>
      <c r="D125" s="2068">
        <v>47.15</v>
      </c>
      <c r="E125" s="2068">
        <v>40.020887096774196</v>
      </c>
    </row>
    <row r="126" spans="1:5">
      <c r="A126" s="1750" t="s">
        <v>176</v>
      </c>
      <c r="B126" s="2068">
        <v>25.650000000000002</v>
      </c>
      <c r="C126" s="2082">
        <v>31.346693548387094</v>
      </c>
      <c r="D126" s="2068">
        <v>47.82</v>
      </c>
      <c r="E126" s="2068">
        <v>39.913790322580645</v>
      </c>
    </row>
    <row r="127" spans="1:5">
      <c r="A127" s="1750" t="s">
        <v>177</v>
      </c>
      <c r="B127" s="2068">
        <v>22.2</v>
      </c>
      <c r="C127" s="2082">
        <v>29.736749999999997</v>
      </c>
      <c r="D127" s="2068">
        <v>43</v>
      </c>
      <c r="E127" s="2068">
        <v>37.711166666666664</v>
      </c>
    </row>
    <row r="128" spans="1:5">
      <c r="A128" s="1750" t="s">
        <v>178</v>
      </c>
      <c r="B128" s="2068">
        <v>20.240000000000002</v>
      </c>
      <c r="C128" s="2082">
        <v>26.743145161290318</v>
      </c>
      <c r="D128" s="2068">
        <v>40.01</v>
      </c>
      <c r="E128" s="2068">
        <v>33.81241935483871</v>
      </c>
    </row>
    <row r="129" spans="1:5">
      <c r="A129" s="1750" t="s">
        <v>179</v>
      </c>
      <c r="B129" s="2068">
        <v>13.94</v>
      </c>
      <c r="C129" s="2082">
        <v>21.752458333333333</v>
      </c>
      <c r="D129" s="2068">
        <v>34.980000000000004</v>
      </c>
      <c r="E129" s="2068">
        <v>28.206687500000001</v>
      </c>
    </row>
    <row r="130" spans="1:5">
      <c r="A130" s="2081" t="s">
        <v>180</v>
      </c>
      <c r="B130" s="2071">
        <v>8.3800000000000008</v>
      </c>
      <c r="C130" s="2083">
        <v>17.002580645161288</v>
      </c>
      <c r="D130" s="2071">
        <v>25.69</v>
      </c>
      <c r="E130" s="2071">
        <v>22.387137096774193</v>
      </c>
    </row>
    <row r="131" spans="1:5">
      <c r="A131" s="2063" t="s">
        <v>1906</v>
      </c>
      <c r="B131" s="1714"/>
      <c r="C131" s="2053"/>
      <c r="D131" s="1714"/>
      <c r="E131" s="1714"/>
    </row>
    <row r="132" spans="1:5">
      <c r="A132" s="2058"/>
      <c r="B132" s="1714"/>
      <c r="C132" s="2053"/>
      <c r="D132" s="1714"/>
      <c r="E132" s="1714"/>
    </row>
    <row r="133" spans="1:5">
      <c r="A133" s="2052" t="s">
        <v>1916</v>
      </c>
      <c r="B133" s="1577"/>
      <c r="C133" s="1577"/>
      <c r="D133" s="1577"/>
      <c r="E133" s="1577"/>
    </row>
    <row r="134" spans="1:5">
      <c r="A134" s="2065" t="s">
        <v>1917</v>
      </c>
      <c r="B134" s="1577"/>
      <c r="C134" s="1577"/>
      <c r="D134" s="1577"/>
      <c r="E134" s="1577"/>
    </row>
    <row r="135" spans="1:5">
      <c r="A135" s="2084" t="s">
        <v>185</v>
      </c>
      <c r="B135" s="1680" t="s">
        <v>238</v>
      </c>
      <c r="C135" s="1680" t="s">
        <v>239</v>
      </c>
      <c r="D135" s="1680" t="s">
        <v>1205</v>
      </c>
      <c r="E135" s="1680" t="s">
        <v>1918</v>
      </c>
    </row>
    <row r="136" spans="1:5">
      <c r="A136" s="1798" t="s">
        <v>169</v>
      </c>
      <c r="B136" s="2068">
        <v>7.4049999999999994</v>
      </c>
      <c r="C136" s="2068">
        <v>10.437777777777777</v>
      </c>
      <c r="D136" s="2068">
        <v>14.066666666666668</v>
      </c>
      <c r="E136" s="2068">
        <v>10.350000000000001</v>
      </c>
    </row>
    <row r="137" spans="1:5">
      <c r="A137" s="1798" t="s">
        <v>170</v>
      </c>
      <c r="B137" s="2068" t="s">
        <v>1919</v>
      </c>
      <c r="C137" s="2068" t="s">
        <v>1919</v>
      </c>
      <c r="D137" s="2068" t="s">
        <v>1919</v>
      </c>
      <c r="E137" s="2068">
        <v>0</v>
      </c>
    </row>
    <row r="138" spans="1:5">
      <c r="A138" s="1798" t="s">
        <v>171</v>
      </c>
      <c r="B138" s="2068">
        <v>0</v>
      </c>
      <c r="C138" s="2068">
        <v>0</v>
      </c>
      <c r="D138" s="2068" t="s">
        <v>1919</v>
      </c>
      <c r="E138" s="2068">
        <v>0</v>
      </c>
    </row>
    <row r="139" spans="1:5">
      <c r="A139" s="1798" t="s">
        <v>1506</v>
      </c>
      <c r="B139" s="2068">
        <v>3.6075000000000004</v>
      </c>
      <c r="C139" s="2068">
        <v>5.4055555555555559</v>
      </c>
      <c r="D139" s="2068">
        <v>2.6666666666666665</v>
      </c>
      <c r="E139" s="2068">
        <v>1.6274999999999999</v>
      </c>
    </row>
    <row r="140" spans="1:5">
      <c r="A140" s="1756" t="s">
        <v>173</v>
      </c>
      <c r="B140" s="2068">
        <v>0</v>
      </c>
      <c r="C140" s="2068">
        <v>0.48888888888888893</v>
      </c>
      <c r="D140" s="2068">
        <v>0</v>
      </c>
      <c r="E140" s="2068">
        <v>0</v>
      </c>
    </row>
    <row r="141" spans="1:5">
      <c r="A141" s="1756" t="s">
        <v>174</v>
      </c>
      <c r="B141" s="2068">
        <v>0</v>
      </c>
      <c r="C141" s="2068">
        <v>0</v>
      </c>
      <c r="D141" s="2068">
        <v>0</v>
      </c>
      <c r="E141" s="2068">
        <v>0</v>
      </c>
    </row>
    <row r="142" spans="1:5">
      <c r="A142" s="1798" t="s">
        <v>175</v>
      </c>
      <c r="B142" s="2068">
        <v>0</v>
      </c>
      <c r="C142" s="2068">
        <v>1.6888888888888889</v>
      </c>
      <c r="D142" s="2068">
        <v>0</v>
      </c>
      <c r="E142" s="2068">
        <v>0</v>
      </c>
    </row>
    <row r="143" spans="1:5">
      <c r="A143" s="1756" t="s">
        <v>176</v>
      </c>
      <c r="B143" s="2068">
        <v>0</v>
      </c>
      <c r="C143" s="2068">
        <v>6.9788888888888891</v>
      </c>
      <c r="D143" s="2068">
        <v>2.5666666666666664</v>
      </c>
      <c r="E143" s="2068">
        <v>0</v>
      </c>
    </row>
    <row r="144" spans="1:5">
      <c r="A144" s="1798" t="s">
        <v>177</v>
      </c>
      <c r="B144" s="2068">
        <v>0.35</v>
      </c>
      <c r="C144" s="2068">
        <v>0.66666666666666663</v>
      </c>
      <c r="D144" s="2068">
        <v>0</v>
      </c>
      <c r="E144" s="2068">
        <v>0</v>
      </c>
    </row>
    <row r="145" spans="1:12">
      <c r="A145" s="1756" t="s">
        <v>178</v>
      </c>
      <c r="B145" s="2068">
        <v>0.35</v>
      </c>
      <c r="C145" s="2068">
        <v>1.0900000000000001</v>
      </c>
      <c r="D145" s="2068">
        <v>0</v>
      </c>
      <c r="E145" s="2068">
        <v>0</v>
      </c>
    </row>
    <row r="146" spans="1:12">
      <c r="A146" s="1756" t="s">
        <v>179</v>
      </c>
      <c r="B146" s="2068">
        <v>0.80500000000000005</v>
      </c>
      <c r="C146" s="2068">
        <v>0.47500000000000003</v>
      </c>
      <c r="D146" s="2068">
        <v>2.0666666666666664</v>
      </c>
      <c r="E146" s="2068">
        <v>12.350000000000001</v>
      </c>
    </row>
    <row r="147" spans="1:12">
      <c r="A147" s="1799" t="s">
        <v>180</v>
      </c>
      <c r="B147" s="2071">
        <v>0</v>
      </c>
      <c r="C147" s="2071">
        <v>0</v>
      </c>
      <c r="D147" s="2071" t="s">
        <v>1919</v>
      </c>
      <c r="E147" s="2071">
        <v>0</v>
      </c>
      <c r="F147" s="1745"/>
      <c r="G147" s="1745"/>
      <c r="H147" s="1745"/>
    </row>
    <row r="148" spans="1:12">
      <c r="A148" s="2063" t="s">
        <v>1906</v>
      </c>
      <c r="B148" s="2085"/>
      <c r="C148" s="2085"/>
      <c r="D148" s="2085"/>
      <c r="E148" s="2085"/>
      <c r="F148" s="1745"/>
      <c r="G148" s="1745"/>
      <c r="H148" s="1745"/>
    </row>
    <row r="149" spans="1:12">
      <c r="A149" s="2086"/>
      <c r="B149" s="2085"/>
      <c r="C149" s="2085"/>
      <c r="D149" s="2085"/>
      <c r="E149" s="2085"/>
      <c r="F149" s="1745"/>
      <c r="G149" s="1745"/>
      <c r="H149" s="1745"/>
    </row>
    <row r="150" spans="1:12">
      <c r="A150" s="2052" t="s">
        <v>1920</v>
      </c>
      <c r="B150" s="2085"/>
      <c r="C150" s="2085"/>
      <c r="D150" s="2085"/>
      <c r="E150" s="2085"/>
      <c r="F150" s="1745"/>
      <c r="G150" s="1745"/>
      <c r="H150" s="1745"/>
    </row>
    <row r="151" spans="1:12" ht="30">
      <c r="A151" s="2087" t="s">
        <v>1921</v>
      </c>
      <c r="B151" s="2085"/>
      <c r="C151" s="2085"/>
      <c r="D151" s="2085"/>
      <c r="E151" s="2085"/>
      <c r="F151" s="1745"/>
      <c r="G151" s="1745"/>
      <c r="H151" s="1745"/>
    </row>
    <row r="152" spans="1:12">
      <c r="A152" s="2086"/>
      <c r="B152" s="2085"/>
      <c r="C152" s="2085"/>
      <c r="D152" s="2085"/>
      <c r="E152" s="2085"/>
      <c r="F152" s="1745"/>
      <c r="G152" s="1745"/>
      <c r="H152" s="1745"/>
    </row>
    <row r="153" spans="1:12">
      <c r="A153" s="2086"/>
      <c r="B153" s="2085"/>
      <c r="C153" s="2085"/>
      <c r="D153" s="2085"/>
      <c r="E153" s="2085"/>
      <c r="F153" s="1745"/>
      <c r="G153" s="1745"/>
      <c r="H153" s="1745" t="s">
        <v>1922</v>
      </c>
    </row>
    <row r="154" spans="1:12">
      <c r="A154" s="2086"/>
      <c r="B154" s="2085"/>
      <c r="C154" s="2085"/>
      <c r="D154" s="2085"/>
      <c r="E154" s="2085"/>
      <c r="F154" s="1745"/>
      <c r="G154" s="1745"/>
      <c r="H154" s="2088" t="s">
        <v>185</v>
      </c>
      <c r="I154" s="1680" t="s">
        <v>238</v>
      </c>
      <c r="J154" s="1680" t="s">
        <v>239</v>
      </c>
      <c r="K154" s="1680" t="s">
        <v>1205</v>
      </c>
      <c r="L154" s="1680" t="s">
        <v>1918</v>
      </c>
    </row>
    <row r="155" spans="1:12">
      <c r="A155" s="2086"/>
      <c r="B155" s="2085"/>
      <c r="C155" s="2085"/>
      <c r="D155" s="2085"/>
      <c r="E155" s="2085"/>
      <c r="F155" s="1745"/>
      <c r="G155" s="1745"/>
      <c r="H155" s="2080" t="s">
        <v>169</v>
      </c>
      <c r="I155" s="2068">
        <v>7.4049999999999994</v>
      </c>
      <c r="J155" s="2068">
        <v>10.437777777777777</v>
      </c>
      <c r="K155" s="2068">
        <v>14.066666666666668</v>
      </c>
      <c r="L155" s="2068">
        <v>10.350000000000001</v>
      </c>
    </row>
    <row r="156" spans="1:12">
      <c r="A156" s="2086"/>
      <c r="B156" s="2085"/>
      <c r="C156" s="2085"/>
      <c r="D156" s="2085"/>
      <c r="E156" s="2085"/>
      <c r="F156" s="1745"/>
      <c r="G156" s="1745"/>
      <c r="H156" s="1750" t="s">
        <v>170</v>
      </c>
      <c r="I156" s="2068">
        <v>0.1</v>
      </c>
      <c r="J156" s="2068">
        <v>0.1</v>
      </c>
      <c r="K156" s="2068">
        <v>0.1</v>
      </c>
      <c r="L156" s="2068">
        <v>0</v>
      </c>
    </row>
    <row r="157" spans="1:12">
      <c r="A157" s="2086"/>
      <c r="B157" s="2085"/>
      <c r="C157" s="2085"/>
      <c r="D157" s="2085"/>
      <c r="E157" s="2085"/>
      <c r="F157" s="1745"/>
      <c r="G157" s="1745"/>
      <c r="H157" s="1750" t="s">
        <v>171</v>
      </c>
      <c r="I157" s="2068">
        <v>0</v>
      </c>
      <c r="J157" s="2068">
        <v>0</v>
      </c>
      <c r="K157" s="2068">
        <v>0.1</v>
      </c>
      <c r="L157" s="2068">
        <v>0</v>
      </c>
    </row>
    <row r="158" spans="1:12">
      <c r="A158" s="2086"/>
      <c r="B158" s="2085"/>
      <c r="C158" s="2085"/>
      <c r="D158" s="2085"/>
      <c r="E158" s="2085"/>
      <c r="F158" s="1745"/>
      <c r="G158" s="1745"/>
      <c r="H158" s="1750" t="s">
        <v>1506</v>
      </c>
      <c r="I158" s="2068">
        <v>3.6075000000000004</v>
      </c>
      <c r="J158" s="2068">
        <v>5.4055555555555559</v>
      </c>
      <c r="K158" s="2068">
        <v>2.6666666666666665</v>
      </c>
      <c r="L158" s="2068">
        <v>1.6274999999999999</v>
      </c>
    </row>
    <row r="159" spans="1:12">
      <c r="A159" s="2086"/>
      <c r="B159" s="2085"/>
      <c r="C159" s="2085"/>
      <c r="D159" s="2085"/>
      <c r="E159" s="2085"/>
      <c r="F159" s="1745"/>
      <c r="G159" s="1745"/>
      <c r="H159" s="1750" t="s">
        <v>173</v>
      </c>
      <c r="I159" s="2068">
        <v>0</v>
      </c>
      <c r="J159" s="2068">
        <v>0.48888888888888893</v>
      </c>
      <c r="K159" s="2068">
        <v>0</v>
      </c>
      <c r="L159" s="2068">
        <v>0</v>
      </c>
    </row>
    <row r="160" spans="1:12">
      <c r="A160" s="2086"/>
      <c r="B160" s="2085"/>
      <c r="C160" s="2085"/>
      <c r="D160" s="2085"/>
      <c r="E160" s="2085"/>
      <c r="F160" s="1745"/>
      <c r="G160" s="1745"/>
      <c r="H160" s="1750" t="s">
        <v>174</v>
      </c>
      <c r="I160" s="2068">
        <v>0</v>
      </c>
      <c r="J160" s="2068">
        <v>0</v>
      </c>
      <c r="K160" s="2068">
        <v>0</v>
      </c>
      <c r="L160" s="2068">
        <v>0</v>
      </c>
    </row>
    <row r="161" spans="1:12">
      <c r="A161" s="2086"/>
      <c r="B161" s="2085"/>
      <c r="C161" s="2085"/>
      <c r="D161" s="2085"/>
      <c r="E161" s="2085"/>
      <c r="F161" s="1745"/>
      <c r="G161" s="1745"/>
      <c r="H161" s="1750" t="s">
        <v>175</v>
      </c>
      <c r="I161" s="2068">
        <v>0</v>
      </c>
      <c r="J161" s="2068">
        <v>1.6888888888888889</v>
      </c>
      <c r="K161" s="2068">
        <v>0</v>
      </c>
      <c r="L161" s="2068">
        <v>0</v>
      </c>
    </row>
    <row r="162" spans="1:12">
      <c r="A162" s="2086"/>
      <c r="B162" s="2085"/>
      <c r="C162" s="2085"/>
      <c r="D162" s="2085"/>
      <c r="E162" s="2085"/>
      <c r="F162" s="1745"/>
      <c r="G162" s="1745"/>
      <c r="H162" s="1750" t="s">
        <v>176</v>
      </c>
      <c r="I162" s="2068">
        <v>0</v>
      </c>
      <c r="J162" s="2068">
        <v>6.9788888888888891</v>
      </c>
      <c r="K162" s="2068">
        <v>2.5666666666666664</v>
      </c>
      <c r="L162" s="2068">
        <v>0</v>
      </c>
    </row>
    <row r="163" spans="1:12">
      <c r="A163" s="2086"/>
      <c r="B163" s="2085"/>
      <c r="C163" s="2085"/>
      <c r="D163" s="2085"/>
      <c r="E163" s="2085"/>
      <c r="F163" s="1745"/>
      <c r="G163" s="1745"/>
      <c r="H163" s="1750" t="s">
        <v>177</v>
      </c>
      <c r="I163" s="2068">
        <v>0.35</v>
      </c>
      <c r="J163" s="2068">
        <v>0.66666666666666663</v>
      </c>
      <c r="K163" s="2068">
        <v>0</v>
      </c>
      <c r="L163" s="2068">
        <v>0</v>
      </c>
    </row>
    <row r="164" spans="1:12">
      <c r="A164" s="2086"/>
      <c r="B164" s="2085"/>
      <c r="C164" s="2085"/>
      <c r="D164" s="2085"/>
      <c r="E164" s="2085"/>
      <c r="F164" s="1745"/>
      <c r="G164" s="1745"/>
      <c r="H164" s="1750" t="s">
        <v>178</v>
      </c>
      <c r="I164" s="2068">
        <v>0.35</v>
      </c>
      <c r="J164" s="2068">
        <v>1.0900000000000001</v>
      </c>
      <c r="K164" s="2068">
        <v>0</v>
      </c>
      <c r="L164" s="2068">
        <v>0</v>
      </c>
    </row>
    <row r="165" spans="1:12">
      <c r="A165" s="2086"/>
      <c r="B165" s="2085"/>
      <c r="C165" s="2085"/>
      <c r="D165" s="2085"/>
      <c r="E165" s="2085"/>
      <c r="F165" s="1745"/>
      <c r="G165" s="1745"/>
      <c r="H165" s="1750" t="s">
        <v>179</v>
      </c>
      <c r="I165" s="2068">
        <v>0.80500000000000005</v>
      </c>
      <c r="J165" s="2068">
        <v>0.47500000000000003</v>
      </c>
      <c r="K165" s="2068">
        <v>2.0666666666666664</v>
      </c>
      <c r="L165" s="2068">
        <v>12.350000000000001</v>
      </c>
    </row>
    <row r="166" spans="1:12">
      <c r="A166" s="2086"/>
      <c r="B166" s="2085"/>
      <c r="C166" s="2085"/>
      <c r="D166" s="2085"/>
      <c r="E166" s="2085"/>
      <c r="F166" s="1745"/>
      <c r="G166" s="1745"/>
      <c r="H166" s="2081" t="s">
        <v>180</v>
      </c>
      <c r="I166" s="2071">
        <v>0</v>
      </c>
      <c r="J166" s="2071">
        <v>0</v>
      </c>
      <c r="K166" s="2071">
        <v>0.1</v>
      </c>
      <c r="L166" s="2071">
        <v>0</v>
      </c>
    </row>
    <row r="167" spans="1:12">
      <c r="A167" s="2086"/>
      <c r="B167" s="2085"/>
      <c r="C167" s="2085"/>
      <c r="D167" s="2085"/>
      <c r="E167" s="2085"/>
      <c r="F167" s="1745"/>
      <c r="G167" s="1745"/>
      <c r="H167" s="1745"/>
    </row>
    <row r="168" spans="1:12">
      <c r="A168" s="2086"/>
      <c r="B168" s="2085"/>
      <c r="C168" s="2085"/>
      <c r="D168" s="2085"/>
      <c r="E168" s="2085"/>
      <c r="F168" s="1745"/>
      <c r="G168" s="1745"/>
      <c r="H168" s="1745"/>
    </row>
    <row r="169" spans="1:12">
      <c r="A169" s="2086"/>
      <c r="B169" s="2085"/>
      <c r="C169" s="2085"/>
      <c r="D169" s="2085"/>
      <c r="E169" s="2085"/>
      <c r="F169" s="1745"/>
      <c r="G169" s="1745"/>
      <c r="H169" s="1745"/>
    </row>
    <row r="170" spans="1:12">
      <c r="A170" s="2086"/>
      <c r="B170" s="2085"/>
      <c r="C170" s="2085"/>
      <c r="D170" s="2085"/>
      <c r="E170" s="2085"/>
      <c r="F170" s="1745"/>
      <c r="G170" s="1745"/>
      <c r="H170" s="1745"/>
    </row>
    <row r="171" spans="1:12">
      <c r="A171" s="2063" t="s">
        <v>1906</v>
      </c>
      <c r="B171" s="2085"/>
      <c r="C171" s="2085"/>
      <c r="D171" s="2085"/>
      <c r="E171" s="2085"/>
      <c r="F171" s="1745"/>
      <c r="G171" s="1745"/>
      <c r="H171" s="1745"/>
    </row>
    <row r="172" spans="1:12">
      <c r="A172" s="2086"/>
      <c r="B172" s="2085"/>
      <c r="C172" s="2085"/>
      <c r="D172" s="2085"/>
      <c r="E172" s="2085"/>
      <c r="F172" s="1745"/>
      <c r="G172" s="1745"/>
      <c r="H172" s="1745"/>
    </row>
    <row r="173" spans="1:12">
      <c r="A173" s="2052" t="s">
        <v>1923</v>
      </c>
      <c r="B173" s="2089"/>
      <c r="C173" s="2089"/>
      <c r="D173" s="2089"/>
      <c r="E173" s="2089"/>
      <c r="F173" s="1745"/>
      <c r="G173" s="1745"/>
      <c r="H173" s="1745"/>
      <c r="I173" s="1745"/>
    </row>
    <row r="174" spans="1:12">
      <c r="A174" s="2065" t="s">
        <v>1917</v>
      </c>
      <c r="B174" s="2089"/>
      <c r="C174" s="2089"/>
      <c r="D174" s="2089"/>
      <c r="E174" s="2089"/>
    </row>
    <row r="175" spans="1:12">
      <c r="A175" s="2090" t="s">
        <v>185</v>
      </c>
      <c r="B175" s="2716" t="s">
        <v>1389</v>
      </c>
      <c r="C175" s="2716"/>
      <c r="D175" s="2716" t="s">
        <v>1390</v>
      </c>
      <c r="E175" s="2716"/>
    </row>
    <row r="176" spans="1:12" ht="25.5">
      <c r="A176" s="2091"/>
      <c r="B176" s="2092" t="s">
        <v>1924</v>
      </c>
      <c r="C176" s="2092" t="s">
        <v>1925</v>
      </c>
      <c r="D176" s="2093" t="s">
        <v>1924</v>
      </c>
      <c r="E176" s="2025" t="s">
        <v>1925</v>
      </c>
    </row>
    <row r="177" spans="1:9">
      <c r="A177" s="2080" t="s">
        <v>169</v>
      </c>
      <c r="B177" s="2069">
        <v>7.4</v>
      </c>
      <c r="C177" s="2069">
        <v>29.619999999999997</v>
      </c>
      <c r="D177" s="2094">
        <v>9.1999999999999993</v>
      </c>
      <c r="E177" s="2095">
        <v>93.94</v>
      </c>
    </row>
    <row r="178" spans="1:9">
      <c r="A178" s="1750" t="s">
        <v>170</v>
      </c>
      <c r="B178" s="2096" t="s">
        <v>1919</v>
      </c>
      <c r="C178" s="2096" t="s">
        <v>1919</v>
      </c>
      <c r="D178" s="2096" t="s">
        <v>1919</v>
      </c>
      <c r="E178" s="2096" t="s">
        <v>1919</v>
      </c>
    </row>
    <row r="179" spans="1:9">
      <c r="A179" s="1750" t="s">
        <v>171</v>
      </c>
      <c r="B179" s="2095">
        <v>0</v>
      </c>
      <c r="C179" s="2096">
        <v>0</v>
      </c>
      <c r="D179" s="2095">
        <v>0</v>
      </c>
      <c r="E179" s="2095">
        <v>0</v>
      </c>
    </row>
    <row r="180" spans="1:9">
      <c r="A180" s="1750" t="s">
        <v>1506</v>
      </c>
      <c r="B180" s="2095">
        <v>7.2</v>
      </c>
      <c r="C180" s="2096">
        <v>14.430000000000001</v>
      </c>
      <c r="D180" s="2069">
        <v>8.8000000000000007</v>
      </c>
      <c r="E180" s="2069">
        <v>48.650000000000006</v>
      </c>
    </row>
    <row r="181" spans="1:9">
      <c r="A181" s="1750" t="s">
        <v>173</v>
      </c>
      <c r="B181" s="2095">
        <v>0</v>
      </c>
      <c r="C181" s="2096">
        <v>0</v>
      </c>
      <c r="D181" s="2069">
        <v>2.4</v>
      </c>
      <c r="E181" s="2095">
        <v>4.4000000000000004</v>
      </c>
    </row>
    <row r="182" spans="1:9">
      <c r="A182" s="1750" t="s">
        <v>174</v>
      </c>
      <c r="B182" s="2095">
        <v>0</v>
      </c>
      <c r="C182" s="2096">
        <v>0</v>
      </c>
      <c r="D182" s="2095">
        <v>0</v>
      </c>
      <c r="E182" s="2095">
        <v>0</v>
      </c>
    </row>
    <row r="183" spans="1:9">
      <c r="A183" s="1750" t="s">
        <v>175</v>
      </c>
      <c r="B183" s="2095">
        <v>0</v>
      </c>
      <c r="C183" s="2096">
        <v>0</v>
      </c>
      <c r="D183" s="2095">
        <v>11</v>
      </c>
      <c r="E183" s="2095">
        <v>15.2</v>
      </c>
    </row>
    <row r="184" spans="1:9">
      <c r="A184" s="1750" t="s">
        <v>176</v>
      </c>
      <c r="B184" s="2095">
        <v>0</v>
      </c>
      <c r="C184" s="2096">
        <v>0</v>
      </c>
      <c r="D184" s="2095">
        <v>21.2</v>
      </c>
      <c r="E184" s="2095">
        <v>62.81</v>
      </c>
    </row>
    <row r="185" spans="1:9">
      <c r="A185" s="1750" t="s">
        <v>177</v>
      </c>
      <c r="B185" s="2095">
        <v>1.4</v>
      </c>
      <c r="C185" s="2096">
        <v>1.4</v>
      </c>
      <c r="D185" s="2095">
        <v>4.4000000000000004</v>
      </c>
      <c r="E185" s="2095">
        <v>6</v>
      </c>
    </row>
    <row r="186" spans="1:9">
      <c r="A186" s="1750" t="s">
        <v>178</v>
      </c>
      <c r="B186" s="2069">
        <v>1.4</v>
      </c>
      <c r="C186" s="2069">
        <v>1.4</v>
      </c>
      <c r="D186" s="2095">
        <v>3.2</v>
      </c>
      <c r="E186" s="2069">
        <v>9.81</v>
      </c>
    </row>
    <row r="187" spans="1:9">
      <c r="A187" s="1750" t="s">
        <v>179</v>
      </c>
      <c r="B187" s="2095">
        <v>1.2</v>
      </c>
      <c r="C187" s="2096">
        <v>3.22</v>
      </c>
      <c r="D187" s="2095">
        <v>3.2</v>
      </c>
      <c r="E187" s="2095">
        <v>3.8000000000000003</v>
      </c>
    </row>
    <row r="188" spans="1:9">
      <c r="A188" s="2081" t="s">
        <v>180</v>
      </c>
      <c r="B188" s="2097">
        <v>0</v>
      </c>
      <c r="C188" s="2098">
        <v>0</v>
      </c>
      <c r="D188" s="2097">
        <v>0</v>
      </c>
      <c r="E188" s="2097">
        <v>0</v>
      </c>
    </row>
    <row r="189" spans="1:9">
      <c r="A189" s="2063" t="s">
        <v>1906</v>
      </c>
      <c r="B189" s="2089"/>
      <c r="C189" s="2089"/>
      <c r="D189" s="2089"/>
      <c r="E189" s="2089"/>
      <c r="F189" s="1745"/>
      <c r="G189" s="1745"/>
      <c r="H189" s="1745"/>
    </row>
    <row r="190" spans="1:9">
      <c r="A190" s="2054"/>
      <c r="B190" s="2089"/>
      <c r="C190" s="2089"/>
      <c r="D190" s="2089"/>
      <c r="E190" s="2089"/>
    </row>
    <row r="191" spans="1:9">
      <c r="A191" s="2052" t="s">
        <v>1926</v>
      </c>
      <c r="B191" s="2089"/>
      <c r="C191" s="2089"/>
      <c r="D191" s="2089"/>
      <c r="E191" s="2089"/>
      <c r="F191" s="1745"/>
      <c r="G191" s="1745"/>
      <c r="H191" s="1745"/>
      <c r="I191" s="1745"/>
    </row>
    <row r="192" spans="1:9">
      <c r="A192" s="2065" t="s">
        <v>1917</v>
      </c>
      <c r="B192" s="2089"/>
      <c r="C192" s="2089"/>
      <c r="D192" s="2089"/>
      <c r="E192" s="2089"/>
      <c r="F192" s="1745"/>
      <c r="G192" s="1745"/>
      <c r="H192" s="1745"/>
      <c r="I192" s="1745"/>
    </row>
    <row r="193" spans="1:9">
      <c r="A193" s="2090" t="s">
        <v>185</v>
      </c>
      <c r="B193" s="2717" t="s">
        <v>1205</v>
      </c>
      <c r="C193" s="2717"/>
      <c r="D193" s="2717" t="s">
        <v>1918</v>
      </c>
      <c r="E193" s="2717"/>
      <c r="F193" s="1745"/>
      <c r="G193" s="1745"/>
      <c r="H193" s="1745"/>
      <c r="I193" s="1745"/>
    </row>
    <row r="194" spans="1:9" ht="25.5">
      <c r="A194" s="2091"/>
      <c r="B194" s="2092" t="s">
        <v>1924</v>
      </c>
      <c r="C194" s="2025" t="s">
        <v>1925</v>
      </c>
      <c r="D194" s="2092" t="s">
        <v>1924</v>
      </c>
      <c r="E194" s="2025" t="s">
        <v>1925</v>
      </c>
      <c r="F194" s="1745"/>
      <c r="G194" s="1745"/>
      <c r="H194" s="1745"/>
      <c r="I194" s="1745"/>
    </row>
    <row r="195" spans="1:9">
      <c r="A195" s="2080" t="s">
        <v>169</v>
      </c>
      <c r="B195" s="2069">
        <v>41</v>
      </c>
      <c r="C195" s="2069">
        <v>84.4</v>
      </c>
      <c r="D195" s="2099">
        <v>16.600000000000001</v>
      </c>
      <c r="E195" s="2096">
        <v>41.400000000000006</v>
      </c>
      <c r="F195" s="1745"/>
      <c r="G195" s="1745"/>
      <c r="H195" s="1745"/>
      <c r="I195" s="1745"/>
    </row>
    <row r="196" spans="1:9">
      <c r="A196" s="1750" t="s">
        <v>170</v>
      </c>
      <c r="B196" s="2099" t="s">
        <v>1919</v>
      </c>
      <c r="C196" s="2096" t="s">
        <v>1919</v>
      </c>
      <c r="D196" s="2099">
        <v>0</v>
      </c>
      <c r="E196" s="2096">
        <v>0</v>
      </c>
      <c r="F196" s="1745"/>
      <c r="G196" s="1745"/>
      <c r="H196" s="1745"/>
      <c r="I196" s="1745"/>
    </row>
    <row r="197" spans="1:9">
      <c r="A197" s="1750" t="s">
        <v>171</v>
      </c>
      <c r="B197" s="2099">
        <v>0.6</v>
      </c>
      <c r="C197" s="2096">
        <v>1</v>
      </c>
      <c r="D197" s="2099">
        <v>0</v>
      </c>
      <c r="E197" s="2096">
        <v>0</v>
      </c>
      <c r="F197" s="1745"/>
      <c r="G197" s="1745"/>
      <c r="H197" s="1745"/>
      <c r="I197" s="1745"/>
    </row>
    <row r="198" spans="1:9">
      <c r="A198" s="1750" t="s">
        <v>1506</v>
      </c>
      <c r="B198" s="2069">
        <v>7</v>
      </c>
      <c r="C198" s="2069">
        <v>15.999999999999998</v>
      </c>
      <c r="D198" s="2099">
        <v>1.8</v>
      </c>
      <c r="E198" s="2096">
        <v>6.51</v>
      </c>
      <c r="F198" s="1745"/>
      <c r="G198" s="1745"/>
      <c r="H198" s="1745"/>
      <c r="I198" s="1745"/>
    </row>
    <row r="199" spans="1:9">
      <c r="A199" s="1750" t="s">
        <v>173</v>
      </c>
      <c r="B199" s="2099">
        <v>0</v>
      </c>
      <c r="C199" s="2096">
        <v>0</v>
      </c>
      <c r="D199" s="2099">
        <v>0</v>
      </c>
      <c r="E199" s="2096">
        <v>0</v>
      </c>
      <c r="F199" s="1745"/>
      <c r="G199" s="1745"/>
      <c r="H199" s="1745"/>
      <c r="I199" s="1745"/>
    </row>
    <row r="200" spans="1:9">
      <c r="A200" s="1750" t="s">
        <v>174</v>
      </c>
      <c r="B200" s="2099">
        <v>0</v>
      </c>
      <c r="C200" s="2096">
        <v>0</v>
      </c>
      <c r="D200" s="2099">
        <v>0</v>
      </c>
      <c r="E200" s="2096">
        <v>0</v>
      </c>
      <c r="F200" s="1745"/>
      <c r="G200" s="1745"/>
      <c r="H200" s="1745"/>
      <c r="I200" s="1745"/>
    </row>
    <row r="201" spans="1:9">
      <c r="A201" s="1750" t="s">
        <v>175</v>
      </c>
      <c r="B201" s="2099">
        <v>0</v>
      </c>
      <c r="C201" s="2096">
        <v>0</v>
      </c>
      <c r="D201" s="2099">
        <v>0</v>
      </c>
      <c r="E201" s="2096">
        <v>0</v>
      </c>
      <c r="F201" s="1745"/>
      <c r="G201" s="1745"/>
      <c r="H201" s="1745"/>
      <c r="I201" s="1745"/>
    </row>
    <row r="202" spans="1:9">
      <c r="A202" s="1750" t="s">
        <v>176</v>
      </c>
      <c r="B202" s="2069">
        <v>10.199999999999999</v>
      </c>
      <c r="C202" s="2069">
        <v>15.399999999999999</v>
      </c>
      <c r="D202" s="2099">
        <v>0</v>
      </c>
      <c r="E202" s="2096">
        <v>0</v>
      </c>
      <c r="F202" s="1745"/>
      <c r="G202" s="1745"/>
      <c r="H202" s="1745"/>
      <c r="I202" s="1745"/>
    </row>
    <row r="203" spans="1:9">
      <c r="A203" s="1750" t="s">
        <v>177</v>
      </c>
      <c r="B203" s="2099">
        <v>0</v>
      </c>
      <c r="C203" s="2096">
        <v>0</v>
      </c>
      <c r="D203" s="2099">
        <v>0</v>
      </c>
      <c r="E203" s="2096">
        <v>0</v>
      </c>
      <c r="F203" s="1745"/>
      <c r="G203" s="1745"/>
      <c r="H203" s="1745"/>
      <c r="I203" s="1745"/>
    </row>
    <row r="204" spans="1:9">
      <c r="A204" s="1750" t="s">
        <v>178</v>
      </c>
      <c r="B204" s="2099">
        <v>0</v>
      </c>
      <c r="C204" s="2096">
        <v>0</v>
      </c>
      <c r="D204" s="2099">
        <v>0</v>
      </c>
      <c r="E204" s="2096">
        <v>0</v>
      </c>
      <c r="F204" s="1745"/>
      <c r="G204" s="1745"/>
      <c r="H204" s="1745"/>
      <c r="I204" s="1745"/>
    </row>
    <row r="205" spans="1:9">
      <c r="A205" s="1750" t="s">
        <v>179</v>
      </c>
      <c r="B205" s="2099">
        <v>4.2</v>
      </c>
      <c r="C205" s="2096">
        <v>12.399999999999999</v>
      </c>
      <c r="D205" s="2099">
        <v>32.6</v>
      </c>
      <c r="E205" s="2096">
        <v>49.400000000000006</v>
      </c>
      <c r="F205" s="1745"/>
      <c r="G205" s="1745"/>
      <c r="H205" s="1745"/>
      <c r="I205" s="1745"/>
    </row>
    <row r="206" spans="1:9">
      <c r="A206" s="2081" t="s">
        <v>180</v>
      </c>
      <c r="B206" s="2100" t="s">
        <v>1919</v>
      </c>
      <c r="C206" s="2098" t="s">
        <v>1919</v>
      </c>
      <c r="D206" s="2100">
        <v>0</v>
      </c>
      <c r="E206" s="2098">
        <v>0</v>
      </c>
      <c r="F206" s="1745"/>
      <c r="G206" s="1745"/>
      <c r="H206" s="1745"/>
      <c r="I206" s="1745"/>
    </row>
    <row r="207" spans="1:9">
      <c r="A207" s="2063" t="s">
        <v>1906</v>
      </c>
      <c r="B207" s="2089"/>
      <c r="C207" s="2089"/>
      <c r="D207" s="2089"/>
      <c r="E207" s="2089"/>
      <c r="F207" s="1745"/>
      <c r="G207" s="1745"/>
      <c r="H207" s="1745"/>
      <c r="I207" s="1745"/>
    </row>
    <row r="208" spans="1:9" ht="15.75">
      <c r="B208" s="2075"/>
      <c r="C208" s="2075"/>
      <c r="D208" s="2075"/>
      <c r="E208" s="2089"/>
      <c r="F208" s="1745"/>
      <c r="G208" s="1745"/>
      <c r="H208" s="1745"/>
    </row>
    <row r="209" spans="1:5">
      <c r="A209" s="2052" t="s">
        <v>1927</v>
      </c>
      <c r="B209" s="2052"/>
      <c r="C209" s="2089"/>
      <c r="D209" s="2089"/>
      <c r="E209" s="2089"/>
    </row>
    <row r="210" spans="1:5">
      <c r="A210" s="2101" t="s">
        <v>1928</v>
      </c>
      <c r="B210" s="2089"/>
      <c r="C210" s="2089"/>
      <c r="D210" s="2089"/>
      <c r="E210" s="2089"/>
    </row>
    <row r="211" spans="1:5">
      <c r="A211" s="2090" t="s">
        <v>185</v>
      </c>
      <c r="B211" s="1680" t="s">
        <v>238</v>
      </c>
      <c r="C211" s="1680" t="s">
        <v>239</v>
      </c>
      <c r="D211" s="1680" t="s">
        <v>1205</v>
      </c>
      <c r="E211" s="1680" t="s">
        <v>1918</v>
      </c>
    </row>
    <row r="212" spans="1:5">
      <c r="A212" s="2080" t="s">
        <v>169</v>
      </c>
      <c r="B212" s="2099">
        <v>1016.0461223476154</v>
      </c>
      <c r="C212" s="2096">
        <v>1016.2798677130255</v>
      </c>
      <c r="D212" s="2095">
        <v>1016.4955679902533</v>
      </c>
      <c r="E212" s="2099">
        <v>1017.4788479242918</v>
      </c>
    </row>
    <row r="213" spans="1:5">
      <c r="A213" s="1750" t="s">
        <v>170</v>
      </c>
      <c r="B213" s="2099">
        <v>1013.3189011868399</v>
      </c>
      <c r="C213" s="2096">
        <v>1013.4196541930841</v>
      </c>
      <c r="D213" s="2095">
        <v>1014.0726242187328</v>
      </c>
      <c r="E213" s="2099">
        <v>1014.8986466329877</v>
      </c>
    </row>
    <row r="214" spans="1:5">
      <c r="A214" s="1750" t="s">
        <v>171</v>
      </c>
      <c r="B214" s="2099">
        <v>1013.3712914667335</v>
      </c>
      <c r="C214" s="2096">
        <v>1013.3240727077596</v>
      </c>
      <c r="D214" s="2095">
        <v>1014.1134825967714</v>
      </c>
      <c r="E214" s="2099">
        <v>1014.8399352609524</v>
      </c>
    </row>
    <row r="215" spans="1:5">
      <c r="A215" s="1750" t="s">
        <v>1506</v>
      </c>
      <c r="B215" s="2099">
        <v>1009.0092338740393</v>
      </c>
      <c r="C215" s="2096">
        <v>1009.3462601948413</v>
      </c>
      <c r="D215" s="2095">
        <v>1009.4884066726754</v>
      </c>
      <c r="E215" s="2099">
        <v>1009.4275404620078</v>
      </c>
    </row>
    <row r="216" spans="1:5">
      <c r="A216" s="1750" t="s">
        <v>173</v>
      </c>
      <c r="B216" s="2099">
        <v>1005.1023276015625</v>
      </c>
      <c r="C216" s="2096">
        <v>1004.8274715807178</v>
      </c>
      <c r="D216" s="2095">
        <v>1005.7692937365313</v>
      </c>
      <c r="E216" s="2099">
        <v>1006.1120948812732</v>
      </c>
    </row>
    <row r="217" spans="1:5">
      <c r="A217" s="1750" t="s">
        <v>174</v>
      </c>
      <c r="B217" s="2099">
        <v>998.01794486497374</v>
      </c>
      <c r="C217" s="2096">
        <v>998.15132019855935</v>
      </c>
      <c r="D217" s="2095">
        <v>998.70282829566156</v>
      </c>
      <c r="E217" s="2099">
        <v>999.31678757085513</v>
      </c>
    </row>
    <row r="218" spans="1:5">
      <c r="A218" s="1750" t="s">
        <v>175</v>
      </c>
      <c r="B218" s="2099">
        <v>996.84718315937914</v>
      </c>
      <c r="C218" s="2096">
        <v>997.5231199963398</v>
      </c>
      <c r="D218" s="2095">
        <v>997.08789785879389</v>
      </c>
      <c r="E218" s="2099">
        <v>997.86633917456311</v>
      </c>
    </row>
    <row r="219" spans="1:5">
      <c r="A219" s="1750" t="s">
        <v>176</v>
      </c>
      <c r="B219" s="2099">
        <v>997.31100534097789</v>
      </c>
      <c r="C219" s="2096">
        <v>997.57808637500625</v>
      </c>
      <c r="D219" s="2095">
        <v>997.5802307292787</v>
      </c>
      <c r="E219" s="2099">
        <v>998.24875632766293</v>
      </c>
    </row>
    <row r="220" spans="1:5">
      <c r="A220" s="1750" t="s">
        <v>177</v>
      </c>
      <c r="B220" s="2099">
        <v>1002.3509974597223</v>
      </c>
      <c r="C220" s="2096">
        <v>1002.6057102448821</v>
      </c>
      <c r="D220" s="2095">
        <v>1002.8182022059185</v>
      </c>
      <c r="E220" s="2099">
        <v>1003.3855881639322</v>
      </c>
    </row>
    <row r="221" spans="1:5">
      <c r="A221" s="1750" t="s">
        <v>178</v>
      </c>
      <c r="B221" s="2099">
        <v>1010.0624304067541</v>
      </c>
      <c r="C221" s="2096">
        <v>1010.4767606723694</v>
      </c>
      <c r="D221" s="2095">
        <v>1010.7764669725865</v>
      </c>
      <c r="E221" s="2099">
        <v>1011.1855069170027</v>
      </c>
    </row>
    <row r="222" spans="1:5">
      <c r="A222" s="1750" t="s">
        <v>179</v>
      </c>
      <c r="B222" s="2099">
        <v>1013.7690058736329</v>
      </c>
      <c r="C222" s="2096">
        <v>1013.7981784330526</v>
      </c>
      <c r="D222" s="2095">
        <v>1014.5154497474631</v>
      </c>
      <c r="E222" s="2099">
        <v>1014.9646208528646</v>
      </c>
    </row>
    <row r="223" spans="1:5">
      <c r="A223" s="2081" t="s">
        <v>180</v>
      </c>
      <c r="B223" s="2100">
        <v>1017.5256328551748</v>
      </c>
      <c r="C223" s="2098">
        <v>1017.5524050308894</v>
      </c>
      <c r="D223" s="2097">
        <v>1018.7476981705868</v>
      </c>
      <c r="E223" s="2100">
        <v>1019.5361187031669</v>
      </c>
    </row>
    <row r="224" spans="1:5">
      <c r="A224" s="2063" t="s">
        <v>1906</v>
      </c>
      <c r="B224" s="1714"/>
      <c r="C224" s="2053"/>
      <c r="D224" s="1714"/>
      <c r="E224" s="1714"/>
    </row>
    <row r="225" spans="1:12">
      <c r="B225" s="2089"/>
      <c r="C225" s="2089"/>
      <c r="D225" s="2089"/>
      <c r="E225" s="2089"/>
    </row>
    <row r="226" spans="1:12">
      <c r="A226" s="2052" t="s">
        <v>1929</v>
      </c>
      <c r="B226" s="2052"/>
      <c r="C226" s="2089"/>
      <c r="D226" s="2089"/>
      <c r="E226" s="2089"/>
    </row>
    <row r="227" spans="1:12">
      <c r="A227" s="2102" t="s">
        <v>260</v>
      </c>
      <c r="B227" s="1714"/>
      <c r="C227" s="2053"/>
      <c r="D227" s="1714"/>
      <c r="E227" s="1714"/>
      <c r="F227" s="2103"/>
    </row>
    <row r="228" spans="1:12">
      <c r="A228" s="2090" t="s">
        <v>185</v>
      </c>
      <c r="B228" s="1680" t="s">
        <v>238</v>
      </c>
      <c r="C228" s="1680" t="s">
        <v>239</v>
      </c>
      <c r="D228" s="1680" t="s">
        <v>1205</v>
      </c>
      <c r="E228" s="1680" t="s">
        <v>1918</v>
      </c>
      <c r="F228" s="2103"/>
    </row>
    <row r="229" spans="1:12">
      <c r="A229" s="2080" t="s">
        <v>169</v>
      </c>
      <c r="B229" s="2068">
        <v>68.806375326315234</v>
      </c>
      <c r="C229" s="2069">
        <v>66.437882380027858</v>
      </c>
      <c r="D229" s="2068">
        <v>74.371959338381259</v>
      </c>
      <c r="E229" s="2068">
        <v>77.551211142614392</v>
      </c>
      <c r="F229" s="2103"/>
      <c r="L229" s="2103"/>
    </row>
    <row r="230" spans="1:12">
      <c r="A230" s="1750" t="s">
        <v>170</v>
      </c>
      <c r="B230" s="2068">
        <v>62.296986607142848</v>
      </c>
      <c r="C230" s="2069">
        <v>54.188439015652563</v>
      </c>
      <c r="D230" s="2068">
        <v>60.601454704677934</v>
      </c>
      <c r="E230" s="2068">
        <v>74.204638743595979</v>
      </c>
      <c r="F230" s="2103"/>
      <c r="L230" s="2103"/>
    </row>
    <row r="231" spans="1:12">
      <c r="A231" s="1750" t="s">
        <v>171</v>
      </c>
      <c r="B231" s="2068">
        <v>58.073961133512555</v>
      </c>
      <c r="C231" s="2069">
        <v>42.991061522406817</v>
      </c>
      <c r="D231" s="2068">
        <v>50.351418757467151</v>
      </c>
      <c r="E231" s="2068">
        <v>70.876286682347654</v>
      </c>
      <c r="F231" s="2103"/>
      <c r="L231" s="2103"/>
    </row>
    <row r="232" spans="1:12">
      <c r="A232" s="1750" t="s">
        <v>1506</v>
      </c>
      <c r="B232" s="2068">
        <v>49.211123431899637</v>
      </c>
      <c r="C232" s="2069">
        <v>31.588772827096719</v>
      </c>
      <c r="D232" s="2068">
        <v>41.674864222421341</v>
      </c>
      <c r="E232" s="2068">
        <v>67.070415016365359</v>
      </c>
      <c r="F232" s="2103"/>
      <c r="L232" s="2103"/>
    </row>
    <row r="233" spans="1:12">
      <c r="A233" s="1750" t="s">
        <v>173</v>
      </c>
      <c r="B233" s="2068">
        <v>50.497988152525757</v>
      </c>
      <c r="C233" s="2069">
        <v>30.21180816683496</v>
      </c>
      <c r="D233" s="2068">
        <v>37.184371337182306</v>
      </c>
      <c r="E233" s="2068">
        <v>63.338724403077151</v>
      </c>
      <c r="F233" s="2103"/>
      <c r="L233" s="2103"/>
    </row>
    <row r="234" spans="1:12">
      <c r="A234" s="1750" t="s">
        <v>174</v>
      </c>
      <c r="B234" s="2068">
        <v>56.744161610019276</v>
      </c>
      <c r="C234" s="2069">
        <v>30.303695235665689</v>
      </c>
      <c r="D234" s="2068">
        <v>35.676350250107845</v>
      </c>
      <c r="E234" s="2068">
        <v>64.370840372937934</v>
      </c>
      <c r="F234" s="2103"/>
      <c r="L234" s="2103"/>
    </row>
    <row r="235" spans="1:12">
      <c r="A235" s="1750" t="s">
        <v>175</v>
      </c>
      <c r="B235" s="2068">
        <v>51.495044522543992</v>
      </c>
      <c r="C235" s="2069">
        <v>31.455614077966011</v>
      </c>
      <c r="D235" s="2068">
        <v>42.187016593775454</v>
      </c>
      <c r="E235" s="2068">
        <v>63.991456285955955</v>
      </c>
      <c r="F235" s="2103"/>
      <c r="L235" s="2103"/>
    </row>
    <row r="236" spans="1:12">
      <c r="A236" s="1750" t="s">
        <v>176</v>
      </c>
      <c r="B236" s="2068">
        <v>56.453113686018455</v>
      </c>
      <c r="C236" s="2069">
        <v>36.82612969846727</v>
      </c>
      <c r="D236" s="2068">
        <v>47.946627583333253</v>
      </c>
      <c r="E236" s="2068">
        <v>65.05008849695389</v>
      </c>
      <c r="L236" s="2103"/>
    </row>
    <row r="237" spans="1:12">
      <c r="A237" s="1750" t="s">
        <v>177</v>
      </c>
      <c r="B237" s="2068">
        <v>59.332810838858457</v>
      </c>
      <c r="C237" s="2069">
        <v>34.094341048648452</v>
      </c>
      <c r="D237" s="2068">
        <v>47.469062464969483</v>
      </c>
      <c r="E237" s="2068">
        <v>64.646160266072229</v>
      </c>
      <c r="L237" s="2103"/>
    </row>
    <row r="238" spans="1:12">
      <c r="A238" s="1750" t="s">
        <v>178</v>
      </c>
      <c r="B238" s="2068">
        <v>59.793966643458276</v>
      </c>
      <c r="C238" s="2069">
        <v>43.62883359628394</v>
      </c>
      <c r="D238" s="2068">
        <v>54.6014717680128</v>
      </c>
      <c r="E238" s="2068">
        <v>63.692881003398398</v>
      </c>
      <c r="L238" s="2103"/>
    </row>
    <row r="239" spans="1:12">
      <c r="A239" s="1750" t="s">
        <v>179</v>
      </c>
      <c r="B239" s="2068">
        <v>60.526733153906818</v>
      </c>
      <c r="C239" s="2069">
        <v>50.807453398931571</v>
      </c>
      <c r="D239" s="2068">
        <v>60.068775930234061</v>
      </c>
      <c r="E239" s="2068">
        <v>64.788616600656553</v>
      </c>
      <c r="L239" s="2103"/>
    </row>
    <row r="240" spans="1:12">
      <c r="A240" s="2081" t="s">
        <v>180</v>
      </c>
      <c r="B240" s="2071">
        <v>63.683325424188979</v>
      </c>
      <c r="C240" s="2072">
        <v>59.252307278900652</v>
      </c>
      <c r="D240" s="2071">
        <v>70.487526876429513</v>
      </c>
      <c r="E240" s="2071">
        <v>70.122755026637336</v>
      </c>
      <c r="F240" s="2104"/>
      <c r="L240" s="2103"/>
    </row>
    <row r="241" spans="1:5">
      <c r="A241" s="2063" t="s">
        <v>1906</v>
      </c>
      <c r="B241" s="1714"/>
      <c r="C241" s="2053"/>
      <c r="D241" s="1714"/>
      <c r="E241" s="1714"/>
    </row>
    <row r="242" spans="1:5">
      <c r="A242" s="2086"/>
      <c r="B242" s="1714"/>
      <c r="C242" s="2053"/>
      <c r="D242" s="1714"/>
      <c r="E242" s="1714"/>
    </row>
    <row r="243" spans="1:5">
      <c r="A243" s="2052" t="s">
        <v>1930</v>
      </c>
      <c r="B243" s="2052"/>
      <c r="C243" s="2053"/>
      <c r="D243" s="1714"/>
      <c r="E243" s="1714"/>
    </row>
    <row r="244" spans="1:5">
      <c r="A244" s="2052"/>
      <c r="B244" s="2052"/>
      <c r="C244" s="2052"/>
      <c r="D244" s="1714"/>
      <c r="E244" s="1714"/>
    </row>
    <row r="245" spans="1:5">
      <c r="A245" s="2086"/>
      <c r="B245" s="1714"/>
      <c r="C245" s="2053"/>
      <c r="D245" s="1714"/>
      <c r="E245" s="1714"/>
    </row>
    <row r="246" spans="1:5">
      <c r="A246" s="2086"/>
      <c r="B246" s="1714"/>
      <c r="C246" s="2053"/>
      <c r="D246" s="1714"/>
      <c r="E246" s="1714"/>
    </row>
    <row r="247" spans="1:5">
      <c r="A247" s="2086"/>
      <c r="B247" s="1714"/>
      <c r="C247" s="2053"/>
      <c r="D247" s="1714"/>
      <c r="E247" s="1714"/>
    </row>
    <row r="248" spans="1:5">
      <c r="A248" s="2086"/>
      <c r="B248" s="1714"/>
      <c r="C248" s="2053"/>
      <c r="D248" s="1714"/>
      <c r="E248" s="1714"/>
    </row>
    <row r="249" spans="1:5">
      <c r="A249" s="2086"/>
      <c r="B249" s="1714"/>
      <c r="C249" s="2053"/>
      <c r="D249" s="1714"/>
      <c r="E249" s="1714"/>
    </row>
    <row r="250" spans="1:5">
      <c r="A250" s="2086"/>
      <c r="B250" s="1714"/>
      <c r="C250" s="2053"/>
      <c r="D250" s="1714"/>
      <c r="E250" s="1714"/>
    </row>
    <row r="251" spans="1:5">
      <c r="A251" s="2086"/>
      <c r="B251" s="1714"/>
      <c r="C251" s="2053"/>
      <c r="D251" s="1714"/>
      <c r="E251" s="1714"/>
    </row>
    <row r="252" spans="1:5">
      <c r="A252" s="2086"/>
      <c r="B252" s="1714"/>
      <c r="C252" s="2053"/>
      <c r="D252" s="1714"/>
      <c r="E252" s="1714"/>
    </row>
    <row r="253" spans="1:5">
      <c r="A253" s="2086"/>
      <c r="B253" s="1714"/>
      <c r="C253" s="2053"/>
      <c r="D253" s="1714"/>
      <c r="E253" s="1714"/>
    </row>
    <row r="254" spans="1:5">
      <c r="A254" s="2086"/>
      <c r="B254" s="1714"/>
      <c r="C254" s="2053"/>
      <c r="D254" s="1714"/>
      <c r="E254" s="1714"/>
    </row>
    <row r="255" spans="1:5">
      <c r="A255" s="2086"/>
      <c r="B255" s="1714"/>
      <c r="C255" s="2053"/>
      <c r="D255" s="1714"/>
      <c r="E255" s="1714"/>
    </row>
    <row r="256" spans="1:5">
      <c r="A256" s="2086"/>
      <c r="B256" s="1714"/>
      <c r="C256" s="2053"/>
      <c r="D256" s="1714"/>
      <c r="E256" s="1714"/>
    </row>
    <row r="257" spans="1:17">
      <c r="A257" s="2086"/>
      <c r="B257" s="1714"/>
      <c r="C257" s="2053"/>
      <c r="D257" s="1714"/>
      <c r="E257" s="1714"/>
    </row>
    <row r="258" spans="1:17">
      <c r="A258" s="2086"/>
      <c r="B258" s="1714"/>
      <c r="C258" s="2053"/>
      <c r="D258" s="1714"/>
      <c r="E258" s="1714"/>
    </row>
    <row r="259" spans="1:17">
      <c r="A259" s="2086"/>
      <c r="B259" s="1714"/>
      <c r="C259" s="2053"/>
      <c r="D259" s="1714"/>
      <c r="E259" s="1714"/>
    </row>
    <row r="260" spans="1:17" ht="12" customHeight="1">
      <c r="A260" s="2086"/>
      <c r="B260" s="1714"/>
      <c r="C260" s="2053"/>
      <c r="D260" s="1714"/>
      <c r="E260" s="1714"/>
    </row>
    <row r="261" spans="1:17" s="2048" customFormat="1" ht="12" customHeight="1">
      <c r="A261" s="2105" t="s">
        <v>1906</v>
      </c>
      <c r="B261" s="1714"/>
      <c r="C261" s="2053"/>
      <c r="D261" s="1714"/>
      <c r="E261" s="1714"/>
    </row>
    <row r="262" spans="1:17">
      <c r="A262" s="2063"/>
      <c r="B262" s="1714"/>
      <c r="C262" s="2053"/>
      <c r="D262" s="1714"/>
      <c r="E262" s="1714"/>
    </row>
    <row r="263" spans="1:17" s="2017" customFormat="1">
      <c r="A263" s="2052" t="s">
        <v>1931</v>
      </c>
      <c r="B263" s="2052"/>
      <c r="C263" s="2052"/>
      <c r="D263" s="1889"/>
      <c r="E263" s="1889"/>
      <c r="F263" s="2015"/>
      <c r="G263" s="2015"/>
      <c r="H263" s="2015"/>
      <c r="I263" s="2015"/>
      <c r="J263" s="2015"/>
      <c r="K263" s="2015"/>
      <c r="L263" s="2015"/>
      <c r="M263" s="2015"/>
      <c r="N263" s="2015"/>
      <c r="O263" s="2015"/>
      <c r="P263" s="2015"/>
      <c r="Q263" s="2015"/>
    </row>
    <row r="264" spans="1:17" s="2017" customFormat="1">
      <c r="A264" s="2102" t="s">
        <v>260</v>
      </c>
      <c r="B264" s="1889"/>
      <c r="C264" s="2066"/>
      <c r="D264" s="1889"/>
      <c r="E264" s="1889"/>
      <c r="F264" s="2015"/>
      <c r="G264" s="2015"/>
      <c r="H264" s="2015"/>
      <c r="I264" s="2015"/>
      <c r="J264" s="2015"/>
      <c r="K264" s="2015"/>
      <c r="L264" s="2015"/>
      <c r="M264" s="2015"/>
      <c r="N264" s="2015"/>
      <c r="O264" s="2015"/>
      <c r="P264" s="2015"/>
      <c r="Q264" s="2015"/>
    </row>
    <row r="265" spans="1:17" s="2017" customFormat="1" ht="25.5">
      <c r="A265" s="2090" t="s">
        <v>185</v>
      </c>
      <c r="B265" s="2092" t="s">
        <v>1932</v>
      </c>
      <c r="C265" s="1653" t="s">
        <v>1933</v>
      </c>
      <c r="D265" s="1653" t="s">
        <v>1934</v>
      </c>
      <c r="F265" s="2015"/>
      <c r="G265" s="2015"/>
      <c r="H265" s="2015"/>
      <c r="I265" s="2015"/>
      <c r="J265" s="2015"/>
      <c r="K265" s="2015"/>
      <c r="L265" s="2015"/>
      <c r="M265" s="2015"/>
      <c r="N265" s="2015"/>
      <c r="O265" s="2015"/>
      <c r="P265" s="2015"/>
      <c r="Q265" s="2015"/>
    </row>
    <row r="266" spans="1:17" s="2017" customFormat="1">
      <c r="A266" s="2080" t="s">
        <v>169</v>
      </c>
      <c r="B266" s="2068">
        <v>68.806375326315234</v>
      </c>
      <c r="C266" s="2068">
        <v>48.835483870967735</v>
      </c>
      <c r="D266" s="2068">
        <v>83.665322580645153</v>
      </c>
      <c r="E266" s="2106"/>
      <c r="F266" s="2015"/>
      <c r="G266" s="2015"/>
      <c r="H266" s="2015"/>
      <c r="I266" s="2015"/>
      <c r="J266" s="2015"/>
      <c r="K266" s="2015"/>
      <c r="L266" s="2015"/>
      <c r="M266" s="2015"/>
      <c r="N266" s="2015"/>
      <c r="O266" s="2015"/>
      <c r="P266" s="2015"/>
      <c r="Q266" s="2015"/>
    </row>
    <row r="267" spans="1:17" s="2017" customFormat="1">
      <c r="A267" s="1750" t="s">
        <v>170</v>
      </c>
      <c r="B267" s="2068">
        <v>62.296986607142848</v>
      </c>
      <c r="C267" s="2068">
        <v>40.169642857142861</v>
      </c>
      <c r="D267" s="2068">
        <v>80.414285714285711</v>
      </c>
      <c r="E267" s="2106"/>
      <c r="F267" s="2015"/>
      <c r="G267" s="2015"/>
      <c r="H267" s="2015"/>
      <c r="I267" s="2015"/>
      <c r="J267" s="2015"/>
      <c r="K267" s="2015"/>
      <c r="L267" s="2015"/>
      <c r="M267" s="2015"/>
      <c r="N267" s="2015"/>
      <c r="O267" s="2015"/>
      <c r="P267" s="2015"/>
      <c r="Q267" s="2015"/>
    </row>
    <row r="268" spans="1:17" s="2017" customFormat="1">
      <c r="A268" s="1750" t="s">
        <v>171</v>
      </c>
      <c r="B268" s="2068">
        <v>58.073961133512555</v>
      </c>
      <c r="C268" s="2068">
        <v>34.33145161290323</v>
      </c>
      <c r="D268" s="2068">
        <v>78.008064516129025</v>
      </c>
      <c r="E268" s="2106"/>
      <c r="F268" s="2015"/>
      <c r="G268" s="2015"/>
      <c r="H268" s="2015"/>
      <c r="I268" s="2015"/>
      <c r="J268" s="2015"/>
      <c r="K268" s="2015"/>
      <c r="L268" s="2015"/>
      <c r="M268" s="2015"/>
      <c r="N268" s="2015"/>
      <c r="O268" s="2015"/>
      <c r="P268" s="2015"/>
      <c r="Q268" s="2015"/>
    </row>
    <row r="269" spans="1:17" s="2017" customFormat="1">
      <c r="A269" s="1750" t="s">
        <v>1506</v>
      </c>
      <c r="B269" s="2068">
        <v>49.211123431899637</v>
      </c>
      <c r="C269" s="2068">
        <v>24.125000000000007</v>
      </c>
      <c r="D269" s="2068">
        <v>72.101666666666659</v>
      </c>
      <c r="E269" s="2106"/>
      <c r="F269" s="2015"/>
      <c r="G269" s="2015"/>
      <c r="H269" s="2015"/>
      <c r="I269" s="2015"/>
      <c r="J269" s="2015"/>
      <c r="K269" s="2015"/>
      <c r="L269" s="2015"/>
      <c r="M269" s="2015"/>
      <c r="N269" s="2015"/>
      <c r="O269" s="2015"/>
      <c r="P269" s="2015"/>
      <c r="Q269" s="2015"/>
    </row>
    <row r="270" spans="1:17" s="2017" customFormat="1">
      <c r="A270" s="1750" t="s">
        <v>173</v>
      </c>
      <c r="B270" s="2068">
        <v>50.497988152525757</v>
      </c>
      <c r="C270" s="2068">
        <v>26.308064516129033</v>
      </c>
      <c r="D270" s="2068">
        <v>72.777419354838699</v>
      </c>
      <c r="E270" s="2106"/>
      <c r="F270" s="2015"/>
      <c r="G270" s="2015"/>
      <c r="H270" s="2015"/>
      <c r="I270" s="2015"/>
      <c r="J270" s="2015"/>
      <c r="K270" s="2015"/>
      <c r="L270" s="2015"/>
      <c r="M270" s="2015"/>
      <c r="N270" s="2015"/>
      <c r="O270" s="2015"/>
      <c r="P270" s="2015"/>
      <c r="Q270" s="2015"/>
    </row>
    <row r="271" spans="1:17" s="2017" customFormat="1">
      <c r="A271" s="1750" t="s">
        <v>174</v>
      </c>
      <c r="B271" s="2068">
        <v>56.744161610019276</v>
      </c>
      <c r="C271" s="2068">
        <v>30.516666666666662</v>
      </c>
      <c r="D271" s="2068">
        <v>78.69</v>
      </c>
      <c r="E271" s="2106"/>
      <c r="F271" s="2015"/>
      <c r="G271" s="2015"/>
      <c r="H271" s="2015"/>
      <c r="I271" s="2015"/>
      <c r="J271" s="2015"/>
      <c r="K271" s="2015"/>
      <c r="L271" s="2015"/>
      <c r="M271" s="2015"/>
      <c r="N271" s="2015"/>
      <c r="O271" s="2015"/>
      <c r="P271" s="2015"/>
      <c r="Q271" s="2015"/>
    </row>
    <row r="272" spans="1:17" s="2017" customFormat="1">
      <c r="A272" s="1750" t="s">
        <v>175</v>
      </c>
      <c r="B272" s="2068">
        <v>51.495044522543992</v>
      </c>
      <c r="C272" s="2068">
        <v>24.916129032258063</v>
      </c>
      <c r="D272" s="2068">
        <v>74.572983870967747</v>
      </c>
      <c r="E272" s="2106"/>
      <c r="F272" s="2015"/>
      <c r="G272" s="2015"/>
      <c r="H272" s="2015"/>
      <c r="I272" s="2015"/>
      <c r="J272" s="2015"/>
      <c r="K272" s="2015"/>
      <c r="L272" s="2015"/>
      <c r="M272" s="2015"/>
      <c r="N272" s="2015"/>
      <c r="O272" s="2015"/>
      <c r="P272" s="2015"/>
      <c r="Q272" s="2015"/>
    </row>
    <row r="273" spans="1:17" s="2017" customFormat="1">
      <c r="A273" s="1750" t="s">
        <v>176</v>
      </c>
      <c r="B273" s="2068">
        <v>56.453113686018455</v>
      </c>
      <c r="C273" s="2068">
        <v>30.439112903225805</v>
      </c>
      <c r="D273" s="2068">
        <v>77.149193548387103</v>
      </c>
      <c r="E273" s="2106"/>
      <c r="F273" s="2015"/>
      <c r="G273" s="2015"/>
      <c r="H273" s="2015"/>
      <c r="I273" s="2015"/>
      <c r="J273" s="2015"/>
      <c r="K273" s="2015"/>
      <c r="L273" s="2015"/>
      <c r="M273" s="2015"/>
      <c r="N273" s="2015"/>
      <c r="O273" s="2015"/>
      <c r="P273" s="2015"/>
      <c r="Q273" s="2015"/>
    </row>
    <row r="274" spans="1:17" s="2017" customFormat="1">
      <c r="A274" s="1750" t="s">
        <v>177</v>
      </c>
      <c r="B274" s="2068">
        <v>59.332810838858457</v>
      </c>
      <c r="C274" s="2068">
        <v>28.990000000000002</v>
      </c>
      <c r="D274" s="2068">
        <v>82.066666666666663</v>
      </c>
      <c r="E274" s="2106"/>
      <c r="F274" s="2015"/>
      <c r="G274" s="2015"/>
      <c r="H274" s="2015"/>
      <c r="I274" s="2015"/>
      <c r="J274" s="2015"/>
      <c r="K274" s="2015"/>
      <c r="L274" s="2015"/>
      <c r="M274" s="2015"/>
      <c r="N274" s="2015"/>
      <c r="O274" s="2015"/>
      <c r="P274" s="2015"/>
      <c r="Q274" s="2015"/>
    </row>
    <row r="275" spans="1:17" s="2017" customFormat="1">
      <c r="A275" s="1750" t="s">
        <v>178</v>
      </c>
      <c r="B275" s="2068">
        <v>59.793966643458276</v>
      </c>
      <c r="C275" s="2068">
        <v>33.679032258064517</v>
      </c>
      <c r="D275" s="2068">
        <v>80.000806451612902</v>
      </c>
      <c r="F275" s="2015"/>
      <c r="G275" s="2015"/>
      <c r="H275" s="2015"/>
      <c r="I275" s="2015"/>
      <c r="J275" s="2015"/>
      <c r="K275" s="2015"/>
      <c r="L275" s="2015"/>
      <c r="M275" s="2015"/>
      <c r="N275" s="2015"/>
      <c r="O275" s="2015"/>
      <c r="P275" s="2015"/>
      <c r="Q275" s="2015"/>
    </row>
    <row r="276" spans="1:17" s="2017" customFormat="1">
      <c r="A276" s="1750" t="s">
        <v>179</v>
      </c>
      <c r="B276" s="2068">
        <v>60.526733153906818</v>
      </c>
      <c r="C276" s="2068">
        <v>38.920833333333334</v>
      </c>
      <c r="D276" s="2068">
        <v>78.932916666666671</v>
      </c>
      <c r="F276" s="2015"/>
      <c r="G276" s="2015"/>
      <c r="H276" s="2015"/>
      <c r="I276" s="2015"/>
      <c r="J276" s="2015"/>
      <c r="K276" s="2015"/>
      <c r="L276" s="2015"/>
      <c r="M276" s="2015"/>
      <c r="N276" s="2015"/>
      <c r="O276" s="2015"/>
      <c r="P276" s="2015"/>
      <c r="Q276" s="2015"/>
    </row>
    <row r="277" spans="1:17" s="2017" customFormat="1">
      <c r="A277" s="2081" t="s">
        <v>180</v>
      </c>
      <c r="B277" s="2071">
        <v>63.683325424188979</v>
      </c>
      <c r="C277" s="2071">
        <v>43.908064516129024</v>
      </c>
      <c r="D277" s="2071">
        <v>81.041532258064521</v>
      </c>
      <c r="F277" s="2015"/>
      <c r="G277" s="2015"/>
      <c r="H277" s="2015"/>
      <c r="I277" s="2015"/>
      <c r="J277" s="2015"/>
      <c r="K277" s="2015"/>
      <c r="L277" s="2015"/>
      <c r="M277" s="2015"/>
      <c r="N277" s="2015"/>
      <c r="O277" s="2015"/>
      <c r="P277" s="2015"/>
      <c r="Q277" s="2015"/>
    </row>
    <row r="278" spans="1:17" s="2017" customFormat="1">
      <c r="A278" s="2063" t="s">
        <v>1906</v>
      </c>
      <c r="F278" s="2015"/>
      <c r="G278" s="2015"/>
      <c r="H278" s="2015"/>
      <c r="I278" s="2015"/>
      <c r="J278" s="2015"/>
      <c r="K278" s="2015"/>
      <c r="L278" s="2015"/>
      <c r="M278" s="2015"/>
      <c r="N278" s="2015"/>
      <c r="O278" s="2015"/>
      <c r="P278" s="2015"/>
      <c r="Q278" s="2015"/>
    </row>
    <row r="279" spans="1:17">
      <c r="B279" s="2107"/>
      <c r="C279" s="2107"/>
      <c r="D279" s="2107"/>
      <c r="E279" s="2107"/>
    </row>
    <row r="280" spans="1:17">
      <c r="A280" s="2108"/>
      <c r="B280" s="1889"/>
      <c r="C280" s="2066"/>
      <c r="D280" s="1889"/>
      <c r="E280" s="1889"/>
    </row>
    <row r="281" spans="1:17">
      <c r="A281" s="2052" t="s">
        <v>1935</v>
      </c>
      <c r="B281" s="2052"/>
      <c r="C281" s="2052"/>
      <c r="D281" s="1889"/>
      <c r="E281" s="1889"/>
    </row>
    <row r="282" spans="1:17">
      <c r="A282" s="2102" t="s">
        <v>260</v>
      </c>
      <c r="B282" s="1889"/>
      <c r="C282" s="2066"/>
      <c r="D282" s="1889"/>
    </row>
    <row r="283" spans="1:17" ht="25.5">
      <c r="A283" s="2025" t="s">
        <v>185</v>
      </c>
      <c r="B283" s="2092" t="s">
        <v>1932</v>
      </c>
      <c r="C283" s="1653" t="s">
        <v>1933</v>
      </c>
      <c r="D283" s="1653" t="s">
        <v>1934</v>
      </c>
    </row>
    <row r="284" spans="1:17">
      <c r="A284" s="2080" t="s">
        <v>169</v>
      </c>
      <c r="B284" s="2069">
        <v>66.437882380027858</v>
      </c>
      <c r="C284" s="2099">
        <v>39.698886328725038</v>
      </c>
      <c r="D284" s="2096">
        <v>91.517706093189972</v>
      </c>
    </row>
    <row r="285" spans="1:17">
      <c r="A285" s="1750" t="s">
        <v>170</v>
      </c>
      <c r="B285" s="2069">
        <v>54.188439015652563</v>
      </c>
      <c r="C285" s="2099">
        <v>26.577248677248676</v>
      </c>
      <c r="D285" s="2096">
        <v>84.784068195179302</v>
      </c>
    </row>
    <row r="286" spans="1:17">
      <c r="A286" s="1750" t="s">
        <v>171</v>
      </c>
      <c r="B286" s="2069">
        <v>42.991061522406817</v>
      </c>
      <c r="C286" s="2099">
        <v>16.204301075268816</v>
      </c>
      <c r="D286" s="2096">
        <v>74.751254480286732</v>
      </c>
    </row>
    <row r="287" spans="1:17">
      <c r="A287" s="1750" t="s">
        <v>1506</v>
      </c>
      <c r="B287" s="2069">
        <v>31.588772827096719</v>
      </c>
      <c r="C287" s="2099">
        <v>12.652988505747128</v>
      </c>
      <c r="D287" s="2096">
        <v>59.123461047254153</v>
      </c>
      <c r="M287" s="2109"/>
      <c r="N287" s="2110"/>
      <c r="O287" s="2109"/>
      <c r="P287" s="2111"/>
      <c r="Q287" s="2103"/>
    </row>
    <row r="288" spans="1:17">
      <c r="A288" s="1750" t="s">
        <v>173</v>
      </c>
      <c r="B288" s="2069">
        <v>30.21180816683496</v>
      </c>
      <c r="C288" s="2099">
        <v>10.913440860215053</v>
      </c>
      <c r="D288" s="2096">
        <v>56.06863799283154</v>
      </c>
    </row>
    <row r="289" spans="1:5">
      <c r="A289" s="1750" t="s">
        <v>174</v>
      </c>
      <c r="B289" s="2069">
        <v>30.303695235665689</v>
      </c>
      <c r="C289" s="2099">
        <v>8.4536111111111101</v>
      </c>
      <c r="D289" s="2096">
        <v>58.81904320987654</v>
      </c>
    </row>
    <row r="290" spans="1:5">
      <c r="A290" s="1750" t="s">
        <v>175</v>
      </c>
      <c r="B290" s="2069">
        <v>31.455614077966011</v>
      </c>
      <c r="C290" s="2099">
        <v>12.988888888888889</v>
      </c>
      <c r="D290" s="2096">
        <v>57.170967741935478</v>
      </c>
    </row>
    <row r="291" spans="1:5">
      <c r="A291" s="1750" t="s">
        <v>176</v>
      </c>
      <c r="B291" s="2069">
        <v>36.82612969846727</v>
      </c>
      <c r="C291" s="2099">
        <v>16.713512544802867</v>
      </c>
      <c r="D291" s="2096">
        <v>61.491935483870975</v>
      </c>
    </row>
    <row r="292" spans="1:5">
      <c r="A292" s="1750" t="s">
        <v>177</v>
      </c>
      <c r="B292" s="2069">
        <v>34.094341048648452</v>
      </c>
      <c r="C292" s="2099">
        <v>9.9391849321229682</v>
      </c>
      <c r="D292" s="2096">
        <v>65.748518518518523</v>
      </c>
    </row>
    <row r="293" spans="1:5">
      <c r="A293" s="1750" t="s">
        <v>178</v>
      </c>
      <c r="B293" s="2069">
        <v>43.62883359628394</v>
      </c>
      <c r="C293" s="2099">
        <v>17.396214157706098</v>
      </c>
      <c r="D293" s="2096">
        <v>75.185752688172045</v>
      </c>
    </row>
    <row r="294" spans="1:5">
      <c r="A294" s="1750" t="s">
        <v>179</v>
      </c>
      <c r="B294" s="2069">
        <v>50.807453398931571</v>
      </c>
      <c r="C294" s="2099">
        <v>27.09370370370371</v>
      </c>
      <c r="D294" s="2096">
        <v>78.706543209876543</v>
      </c>
    </row>
    <row r="295" spans="1:5">
      <c r="A295" s="2081" t="s">
        <v>180</v>
      </c>
      <c r="B295" s="2072">
        <v>59.252307278900652</v>
      </c>
      <c r="C295" s="2100">
        <v>29.867741935483863</v>
      </c>
      <c r="D295" s="2098">
        <v>88.210663082437279</v>
      </c>
    </row>
    <row r="296" spans="1:5">
      <c r="A296" s="2063" t="s">
        <v>1906</v>
      </c>
      <c r="C296" s="2017"/>
    </row>
    <row r="297" spans="1:5">
      <c r="C297" s="2017"/>
    </row>
    <row r="298" spans="1:5">
      <c r="A298" s="2052" t="s">
        <v>1936</v>
      </c>
      <c r="B298" s="2052"/>
      <c r="C298" s="2052"/>
      <c r="D298" s="1889"/>
      <c r="E298" s="1889"/>
    </row>
    <row r="299" spans="1:5">
      <c r="A299" s="2102" t="s">
        <v>260</v>
      </c>
      <c r="B299" s="1889"/>
      <c r="C299" s="2066"/>
      <c r="D299" s="1889"/>
      <c r="E299" s="1889"/>
    </row>
    <row r="300" spans="1:5" ht="25.5">
      <c r="A300" s="2025" t="s">
        <v>185</v>
      </c>
      <c r="B300" s="2092" t="s">
        <v>1932</v>
      </c>
      <c r="C300" s="1653" t="s">
        <v>1933</v>
      </c>
      <c r="D300" s="1653" t="s">
        <v>1934</v>
      </c>
    </row>
    <row r="301" spans="1:5">
      <c r="A301" s="2080" t="s">
        <v>169</v>
      </c>
      <c r="B301" s="2068">
        <v>74.371959338381259</v>
      </c>
      <c r="C301" s="2099">
        <v>46.152150537634405</v>
      </c>
      <c r="D301" s="2096">
        <v>95.846236559139797</v>
      </c>
    </row>
    <row r="302" spans="1:5">
      <c r="A302" s="1750" t="s">
        <v>170</v>
      </c>
      <c r="B302" s="2068">
        <v>60.601454704677934</v>
      </c>
      <c r="C302" s="2099">
        <v>29.883333333333336</v>
      </c>
      <c r="D302" s="2096">
        <v>91.519047619047626</v>
      </c>
    </row>
    <row r="303" spans="1:5">
      <c r="A303" s="1750" t="s">
        <v>171</v>
      </c>
      <c r="B303" s="2068">
        <v>50.351418757467151</v>
      </c>
      <c r="C303" s="2099">
        <v>22.133333333333329</v>
      </c>
      <c r="D303" s="2096">
        <v>81.68118279569893</v>
      </c>
    </row>
    <row r="304" spans="1:5">
      <c r="A304" s="1750" t="s">
        <v>1506</v>
      </c>
      <c r="B304" s="2068">
        <v>41.674864222421341</v>
      </c>
      <c r="C304" s="2099">
        <v>16.463888888888889</v>
      </c>
      <c r="D304" s="2096">
        <v>71.928333333333327</v>
      </c>
    </row>
    <row r="305" spans="1:15">
      <c r="A305" s="1750" t="s">
        <v>173</v>
      </c>
      <c r="B305" s="2068">
        <v>37.184371337182306</v>
      </c>
      <c r="C305" s="2099">
        <v>15.055913978494623</v>
      </c>
      <c r="D305" s="2096">
        <v>65.788709677419362</v>
      </c>
    </row>
    <row r="306" spans="1:15">
      <c r="A306" s="1750" t="s">
        <v>174</v>
      </c>
      <c r="B306" s="2068">
        <v>35.676350250107845</v>
      </c>
      <c r="C306" s="2099">
        <v>13.315555555555557</v>
      </c>
      <c r="D306" s="2096">
        <v>65.218888888888884</v>
      </c>
    </row>
    <row r="307" spans="1:15">
      <c r="A307" s="1750" t="s">
        <v>175</v>
      </c>
      <c r="B307" s="2068">
        <v>42.187016593775454</v>
      </c>
      <c r="C307" s="2099">
        <v>17.065053763440861</v>
      </c>
      <c r="D307" s="2096">
        <v>70.886021505376348</v>
      </c>
    </row>
    <row r="308" spans="1:15">
      <c r="A308" s="1750" t="s">
        <v>176</v>
      </c>
      <c r="B308" s="2068">
        <v>47.946627583333253</v>
      </c>
      <c r="C308" s="2099">
        <v>23.755376344086027</v>
      </c>
      <c r="D308" s="2096">
        <v>76.834408602150532</v>
      </c>
    </row>
    <row r="309" spans="1:15">
      <c r="A309" s="1750" t="s">
        <v>177</v>
      </c>
      <c r="B309" s="2068">
        <v>47.469062464969483</v>
      </c>
      <c r="C309" s="2099">
        <v>19.13944444444444</v>
      </c>
      <c r="D309" s="2096">
        <v>80.107777777777784</v>
      </c>
    </row>
    <row r="310" spans="1:15">
      <c r="A310" s="1750" t="s">
        <v>178</v>
      </c>
      <c r="B310" s="2068">
        <v>54.6014717680128</v>
      </c>
      <c r="C310" s="2099">
        <v>25.624193548387098</v>
      </c>
      <c r="D310" s="2096">
        <v>85.096236559139783</v>
      </c>
    </row>
    <row r="311" spans="1:15">
      <c r="A311" s="1750" t="s">
        <v>179</v>
      </c>
      <c r="B311" s="2068">
        <v>60.068775930234061</v>
      </c>
      <c r="C311" s="2099">
        <v>35.337777777777774</v>
      </c>
      <c r="D311" s="2096">
        <v>86.183333333333323</v>
      </c>
    </row>
    <row r="312" spans="1:15">
      <c r="A312" s="2081" t="s">
        <v>180</v>
      </c>
      <c r="B312" s="2071">
        <v>70.487526876429513</v>
      </c>
      <c r="C312" s="2100">
        <v>40.810215053763436</v>
      </c>
      <c r="D312" s="2098">
        <v>94.5</v>
      </c>
      <c r="G312" s="2103"/>
    </row>
    <row r="313" spans="1:15">
      <c r="A313" s="2063" t="s">
        <v>1906</v>
      </c>
      <c r="C313" s="2017"/>
      <c r="L313" s="2112"/>
      <c r="M313" s="2113"/>
      <c r="N313" s="2112"/>
      <c r="O313" s="2112"/>
    </row>
    <row r="314" spans="1:15">
      <c r="C314" s="2017"/>
      <c r="L314" s="2112"/>
      <c r="M314" s="2113"/>
      <c r="N314" s="2112"/>
      <c r="O314" s="2112"/>
    </row>
    <row r="315" spans="1:15">
      <c r="A315" s="2052" t="s">
        <v>1937</v>
      </c>
      <c r="B315" s="2052"/>
      <c r="C315" s="2052"/>
      <c r="D315" s="1889"/>
      <c r="E315" s="1889"/>
      <c r="L315" s="2112"/>
      <c r="M315" s="2113"/>
      <c r="N315" s="2112"/>
      <c r="O315" s="2112"/>
    </row>
    <row r="316" spans="1:15">
      <c r="A316" s="2102" t="s">
        <v>260</v>
      </c>
      <c r="B316" s="1889"/>
      <c r="C316" s="2066"/>
      <c r="D316" s="1889"/>
      <c r="E316" s="1889"/>
      <c r="L316" s="2112"/>
      <c r="M316" s="2113"/>
      <c r="N316" s="2112"/>
      <c r="O316" s="2112"/>
    </row>
    <row r="317" spans="1:15" ht="25.5">
      <c r="A317" s="2025" t="s">
        <v>185</v>
      </c>
      <c r="B317" s="2092" t="s">
        <v>1932</v>
      </c>
      <c r="C317" s="1653" t="s">
        <v>1933</v>
      </c>
      <c r="D317" s="1653" t="s">
        <v>1934</v>
      </c>
      <c r="L317" s="2112"/>
      <c r="M317" s="2113"/>
      <c r="N317" s="2112"/>
      <c r="O317" s="2112"/>
    </row>
    <row r="318" spans="1:15">
      <c r="A318" s="2080" t="s">
        <v>169</v>
      </c>
      <c r="B318" s="2068">
        <v>77.551211142614392</v>
      </c>
      <c r="C318" s="2068">
        <v>62.289516129032258</v>
      </c>
      <c r="D318" s="2068">
        <v>87.41935483870968</v>
      </c>
      <c r="L318" s="2112"/>
      <c r="M318" s="2113"/>
      <c r="N318" s="2112"/>
      <c r="O318" s="2112"/>
    </row>
    <row r="319" spans="1:15">
      <c r="A319" s="1750" t="s">
        <v>170</v>
      </c>
      <c r="B319" s="2068">
        <v>74.204638743595979</v>
      </c>
      <c r="C319" s="2068">
        <v>53.348214285714285</v>
      </c>
      <c r="D319" s="2068">
        <v>87.650892857142864</v>
      </c>
      <c r="L319" s="2112"/>
      <c r="M319" s="2113"/>
      <c r="N319" s="2112"/>
      <c r="O319" s="2112"/>
    </row>
    <row r="320" spans="1:15">
      <c r="A320" s="1750" t="s">
        <v>171</v>
      </c>
      <c r="B320" s="2068">
        <v>70.876286682347654</v>
      </c>
      <c r="C320" s="2068">
        <v>48.468548387096774</v>
      </c>
      <c r="D320" s="2068">
        <v>88.101612903225799</v>
      </c>
      <c r="L320" s="2112"/>
      <c r="M320" s="2113"/>
      <c r="N320" s="2112"/>
      <c r="O320" s="2112"/>
    </row>
    <row r="321" spans="1:15">
      <c r="A321" s="1750" t="s">
        <v>1506</v>
      </c>
      <c r="B321" s="2068">
        <v>67.070415016365359</v>
      </c>
      <c r="C321" s="2068">
        <v>35.385086206896553</v>
      </c>
      <c r="D321" s="2068">
        <v>88.192413793103455</v>
      </c>
      <c r="L321" s="2112"/>
      <c r="M321" s="2113"/>
      <c r="N321" s="2112"/>
      <c r="O321" s="2112"/>
    </row>
    <row r="322" spans="1:15">
      <c r="A322" s="1750" t="s">
        <v>173</v>
      </c>
      <c r="B322" s="2068">
        <v>63.338724403077151</v>
      </c>
      <c r="C322" s="2068">
        <v>35.54032258064516</v>
      </c>
      <c r="D322" s="2068">
        <v>86.756048387096783</v>
      </c>
      <c r="L322" s="2112"/>
      <c r="M322" s="2113"/>
      <c r="N322" s="2112"/>
      <c r="O322" s="2112"/>
    </row>
    <row r="323" spans="1:15">
      <c r="A323" s="1750" t="s">
        <v>174</v>
      </c>
      <c r="B323" s="2068">
        <v>64.370840372937934</v>
      </c>
      <c r="C323" s="2068">
        <v>35.61333333333333</v>
      </c>
      <c r="D323" s="2068">
        <v>87.23</v>
      </c>
      <c r="L323" s="2112"/>
      <c r="M323" s="2113"/>
      <c r="N323" s="2112"/>
      <c r="O323" s="2112"/>
    </row>
    <row r="324" spans="1:15">
      <c r="A324" s="1750" t="s">
        <v>175</v>
      </c>
      <c r="B324" s="2068">
        <v>63.991456285955955</v>
      </c>
      <c r="C324" s="2068">
        <v>34.391129032258064</v>
      </c>
      <c r="D324" s="2068">
        <v>86.461290322580638</v>
      </c>
      <c r="L324" s="2112"/>
      <c r="M324" s="2113"/>
      <c r="N324" s="2112"/>
      <c r="O324" s="2112"/>
    </row>
    <row r="325" spans="1:15">
      <c r="A325" s="1750" t="s">
        <v>176</v>
      </c>
      <c r="B325" s="2068">
        <v>65.05008849695389</v>
      </c>
      <c r="C325" s="2068">
        <v>39.626612903225805</v>
      </c>
      <c r="D325" s="2068">
        <v>86.260483870967732</v>
      </c>
      <c r="L325" s="2112"/>
      <c r="M325" s="2113"/>
      <c r="N325" s="2112"/>
      <c r="O325" s="2112"/>
    </row>
    <row r="326" spans="1:15">
      <c r="A326" s="1750" t="s">
        <v>177</v>
      </c>
      <c r="B326" s="2068">
        <v>64.646160266072229</v>
      </c>
      <c r="C326" s="2068">
        <v>41.730833333333337</v>
      </c>
      <c r="D326" s="2068">
        <v>84.741666666666674</v>
      </c>
      <c r="L326" s="2112"/>
      <c r="M326" s="2113"/>
      <c r="N326" s="2112"/>
      <c r="O326" s="2112"/>
    </row>
    <row r="327" spans="1:15">
      <c r="A327" s="1750" t="s">
        <v>178</v>
      </c>
      <c r="B327" s="2068">
        <v>63.692881003398398</v>
      </c>
      <c r="C327" s="2068">
        <v>45.708064516129035</v>
      </c>
      <c r="D327" s="2068">
        <v>80.709677419354847</v>
      </c>
      <c r="L327" s="2112"/>
      <c r="M327" s="2113"/>
      <c r="N327" s="2112"/>
      <c r="O327" s="2112"/>
    </row>
    <row r="328" spans="1:15">
      <c r="A328" s="1750" t="s">
        <v>179</v>
      </c>
      <c r="B328" s="2068">
        <v>64.788616600656553</v>
      </c>
      <c r="C328" s="2068">
        <v>47.59291666666666</v>
      </c>
      <c r="D328" s="2068">
        <v>81.770208333333329</v>
      </c>
      <c r="L328" s="2112"/>
      <c r="M328" s="2113"/>
      <c r="N328" s="2112"/>
      <c r="O328" s="2112"/>
    </row>
    <row r="329" spans="1:15">
      <c r="A329" s="2081" t="s">
        <v>180</v>
      </c>
      <c r="B329" s="2071">
        <v>70.122755026637336</v>
      </c>
      <c r="C329" s="2071">
        <v>54.931854838709668</v>
      </c>
      <c r="D329" s="2071">
        <v>85.243145161290329</v>
      </c>
      <c r="L329" s="2112"/>
      <c r="M329" s="2113"/>
      <c r="N329" s="2112"/>
      <c r="O329" s="2112"/>
    </row>
    <row r="330" spans="1:15">
      <c r="A330" s="2063" t="s">
        <v>1906</v>
      </c>
      <c r="C330" s="2017"/>
      <c r="L330" s="2112"/>
      <c r="M330" s="2113"/>
      <c r="N330" s="2112"/>
      <c r="O330" s="2112"/>
    </row>
    <row r="331" spans="1:15">
      <c r="C331" s="2017"/>
      <c r="L331" s="2112"/>
      <c r="M331" s="2113"/>
      <c r="N331" s="2112"/>
      <c r="O331" s="2112"/>
    </row>
    <row r="332" spans="1:15">
      <c r="A332" s="2052" t="s">
        <v>1938</v>
      </c>
      <c r="B332" s="2052"/>
      <c r="C332" s="2052"/>
      <c r="D332" s="2089"/>
      <c r="E332" s="2089"/>
    </row>
    <row r="333" spans="1:15">
      <c r="A333" s="2101" t="s">
        <v>1939</v>
      </c>
      <c r="B333" s="2089"/>
      <c r="C333" s="2089"/>
      <c r="D333" s="2089"/>
      <c r="E333" s="2089"/>
    </row>
    <row r="334" spans="1:15">
      <c r="A334" s="2025" t="s">
        <v>185</v>
      </c>
      <c r="B334" s="1680" t="s">
        <v>238</v>
      </c>
      <c r="C334" s="1680" t="s">
        <v>239</v>
      </c>
      <c r="D334" s="1680" t="s">
        <v>1205</v>
      </c>
      <c r="E334" s="1680" t="s">
        <v>1918</v>
      </c>
    </row>
    <row r="335" spans="1:15">
      <c r="A335" s="2080" t="s">
        <v>169</v>
      </c>
      <c r="B335" s="2068">
        <v>6.0337437189639846</v>
      </c>
      <c r="C335" s="2068">
        <v>5.3933530447121516</v>
      </c>
      <c r="D335" s="2069">
        <v>6.5466097295187149</v>
      </c>
      <c r="E335" s="2068">
        <v>7.8350032247414889</v>
      </c>
    </row>
    <row r="336" spans="1:15">
      <c r="A336" s="1750" t="s">
        <v>170</v>
      </c>
      <c r="B336" s="2068">
        <v>7.4200282082338642</v>
      </c>
      <c r="C336" s="2068">
        <v>6.7847541471411192</v>
      </c>
      <c r="D336" s="2069">
        <v>7.6123207332147187</v>
      </c>
      <c r="E336" s="2068">
        <v>8.9369143497756234</v>
      </c>
    </row>
    <row r="337" spans="1:15">
      <c r="A337" s="1750" t="s">
        <v>171</v>
      </c>
      <c r="B337" s="2068">
        <v>7.5643846700790354</v>
      </c>
      <c r="C337" s="2068">
        <v>6.7575729337045596</v>
      </c>
      <c r="D337" s="2069">
        <v>8.2949347590195952</v>
      </c>
      <c r="E337" s="2068">
        <v>10.226591830468521</v>
      </c>
    </row>
    <row r="338" spans="1:15">
      <c r="A338" s="1750" t="s">
        <v>1506</v>
      </c>
      <c r="B338" s="2068">
        <v>7.0065368977620759</v>
      </c>
      <c r="C338" s="2068">
        <v>7.3612613137167751</v>
      </c>
      <c r="D338" s="2069">
        <v>7.6773121116634799</v>
      </c>
      <c r="E338" s="2068">
        <v>8.1293596352264466</v>
      </c>
    </row>
    <row r="339" spans="1:15">
      <c r="A339" s="1750" t="s">
        <v>173</v>
      </c>
      <c r="B339" s="2068">
        <v>6.6140763101267979</v>
      </c>
      <c r="C339" s="2068">
        <v>6.8152111188839175</v>
      </c>
      <c r="D339" s="2069">
        <v>7.6311853481340322</v>
      </c>
      <c r="E339" s="2068">
        <v>8.1624301205885246</v>
      </c>
    </row>
    <row r="340" spans="1:15">
      <c r="A340" s="1750" t="s">
        <v>174</v>
      </c>
      <c r="B340" s="2068">
        <v>6.436267739315924</v>
      </c>
      <c r="C340" s="2068">
        <v>6.4405175055889039</v>
      </c>
      <c r="D340" s="2069">
        <v>7.6294540886296884</v>
      </c>
      <c r="E340" s="2068">
        <v>7.7446646001730617</v>
      </c>
    </row>
    <row r="341" spans="1:15">
      <c r="A341" s="1750" t="s">
        <v>175</v>
      </c>
      <c r="B341" s="2068">
        <v>6.5716592171944663</v>
      </c>
      <c r="C341" s="2068">
        <v>6.7418075708510123</v>
      </c>
      <c r="D341" s="2069">
        <v>6.9699805599942293</v>
      </c>
      <c r="E341" s="2068">
        <v>7.1633698573255344</v>
      </c>
    </row>
    <row r="342" spans="1:15">
      <c r="A342" s="1750" t="s">
        <v>176</v>
      </c>
      <c r="B342" s="2068">
        <v>5.9566921116839087</v>
      </c>
      <c r="C342" s="2068">
        <v>5.7975384273362343</v>
      </c>
      <c r="D342" s="2069">
        <v>6.7509779947714712</v>
      </c>
      <c r="E342" s="2068">
        <v>6.4677447137300357</v>
      </c>
    </row>
    <row r="343" spans="1:15">
      <c r="A343" s="1750" t="s">
        <v>177</v>
      </c>
      <c r="B343" s="2068">
        <v>5.6873061321803986</v>
      </c>
      <c r="C343" s="2068">
        <v>5.1294697937475133</v>
      </c>
      <c r="D343" s="2069">
        <v>6.2338967871329913</v>
      </c>
      <c r="E343" s="2068">
        <v>6.8965861583378754</v>
      </c>
    </row>
    <row r="344" spans="1:15">
      <c r="A344" s="1750" t="s">
        <v>178</v>
      </c>
      <c r="B344" s="2068">
        <v>5.7635823408370994</v>
      </c>
      <c r="C344" s="2068">
        <v>5.4675902602787065</v>
      </c>
      <c r="D344" s="2069">
        <v>6.0435345443734079</v>
      </c>
      <c r="E344" s="2068">
        <v>7.0535612714305955</v>
      </c>
    </row>
    <row r="345" spans="1:15" ht="15.75">
      <c r="A345" s="1750" t="s">
        <v>179</v>
      </c>
      <c r="B345" s="2068">
        <v>5.5208672769994536</v>
      </c>
      <c r="C345" s="2068">
        <v>5.2697590528238107</v>
      </c>
      <c r="D345" s="2069">
        <v>6.8374438844909067</v>
      </c>
      <c r="E345" s="2068">
        <v>7.9943195579970441</v>
      </c>
      <c r="J345" s="2114"/>
      <c r="K345" s="2115"/>
      <c r="L345" s="2115"/>
      <c r="M345" s="2115"/>
    </row>
    <row r="346" spans="1:15" ht="15.75">
      <c r="A346" s="2081" t="s">
        <v>180</v>
      </c>
      <c r="B346" s="2071">
        <v>5.9770820204627384</v>
      </c>
      <c r="C346" s="2071">
        <v>4.9723136491961242</v>
      </c>
      <c r="D346" s="2072">
        <v>7.3124271752094963</v>
      </c>
      <c r="E346" s="2071">
        <v>8.4956125997995695</v>
      </c>
      <c r="J346" s="2114"/>
      <c r="K346" s="2115"/>
      <c r="L346" s="2115"/>
      <c r="M346" s="2115"/>
    </row>
    <row r="347" spans="1:15">
      <c r="A347" s="2063" t="s">
        <v>1906</v>
      </c>
      <c r="B347" s="2089"/>
      <c r="C347" s="2089"/>
      <c r="D347" s="2089"/>
      <c r="E347" s="2089"/>
      <c r="L347" s="2112"/>
      <c r="M347" s="2113"/>
      <c r="N347" s="2112"/>
      <c r="O347" s="2112"/>
    </row>
    <row r="348" spans="1:15">
      <c r="A348" s="2116" t="s">
        <v>1940</v>
      </c>
      <c r="B348" s="2089"/>
      <c r="C348" s="2089"/>
      <c r="D348" s="2089"/>
      <c r="E348" s="2089"/>
      <c r="L348" s="2112"/>
      <c r="M348" s="2113"/>
      <c r="N348" s="2112"/>
      <c r="O348" s="2112"/>
    </row>
    <row r="349" spans="1:15">
      <c r="L349" s="2112"/>
      <c r="M349" s="2113"/>
      <c r="N349" s="2112"/>
      <c r="O349" s="2112"/>
    </row>
    <row r="350" spans="1:15">
      <c r="A350" s="2052" t="s">
        <v>1941</v>
      </c>
      <c r="B350" s="2052"/>
      <c r="C350" s="2052"/>
      <c r="D350" s="2089"/>
      <c r="L350" s="2112"/>
      <c r="M350" s="2113"/>
      <c r="N350" s="2112"/>
      <c r="O350" s="2112"/>
    </row>
    <row r="351" spans="1:15">
      <c r="A351" s="2101" t="s">
        <v>1939</v>
      </c>
      <c r="B351" s="2089"/>
      <c r="C351" s="2089"/>
      <c r="D351" s="2089"/>
      <c r="L351" s="2112"/>
      <c r="M351" s="2113"/>
      <c r="N351" s="2112"/>
      <c r="O351" s="2112"/>
    </row>
    <row r="352" spans="1:15" ht="25.5">
      <c r="A352" s="2025" t="s">
        <v>185</v>
      </c>
      <c r="B352" s="2092" t="s">
        <v>481</v>
      </c>
      <c r="C352" s="2092" t="s">
        <v>1942</v>
      </c>
      <c r="D352" s="2092" t="s">
        <v>1943</v>
      </c>
      <c r="M352" s="2113"/>
      <c r="N352" s="2112"/>
      <c r="O352" s="2112"/>
    </row>
    <row r="353" spans="1:15">
      <c r="A353" s="2080" t="s">
        <v>169</v>
      </c>
      <c r="B353" s="2099">
        <v>6.0337437189639846</v>
      </c>
      <c r="C353" s="2099">
        <v>25.915200000000002</v>
      </c>
      <c r="D353" s="2096">
        <v>11.812265589991615</v>
      </c>
      <c r="M353" s="2113"/>
      <c r="N353" s="2112"/>
      <c r="O353" s="2112"/>
    </row>
    <row r="354" spans="1:15">
      <c r="A354" s="1750" t="s">
        <v>170</v>
      </c>
      <c r="B354" s="2099">
        <v>7.4200282082338642</v>
      </c>
      <c r="C354" s="2099">
        <v>26.997159600000003</v>
      </c>
      <c r="D354" s="2096">
        <v>13.80177254401036</v>
      </c>
      <c r="M354" s="2113"/>
      <c r="N354" s="2112"/>
      <c r="O354" s="2112"/>
    </row>
    <row r="355" spans="1:15">
      <c r="A355" s="1750" t="s">
        <v>171</v>
      </c>
      <c r="B355" s="2099">
        <v>7.5643846700790354</v>
      </c>
      <c r="C355" s="2099">
        <v>21.811960000000003</v>
      </c>
      <c r="D355" s="2096">
        <v>13.167548075912585</v>
      </c>
      <c r="M355" s="2113"/>
      <c r="N355" s="2112"/>
      <c r="O355" s="2112"/>
    </row>
    <row r="356" spans="1:15">
      <c r="A356" s="1750" t="s">
        <v>1506</v>
      </c>
      <c r="B356" s="2099">
        <v>7.0065368977620759</v>
      </c>
      <c r="C356" s="2099">
        <v>25.997264800000004</v>
      </c>
      <c r="D356" s="2096">
        <v>14.316193232661</v>
      </c>
      <c r="M356" s="2113"/>
      <c r="N356" s="2112"/>
      <c r="O356" s="2112"/>
    </row>
    <row r="357" spans="1:15">
      <c r="A357" s="1750" t="s">
        <v>173</v>
      </c>
      <c r="B357" s="2099">
        <v>6.6140763101267979</v>
      </c>
      <c r="C357" s="2099">
        <v>20.59781430744</v>
      </c>
      <c r="D357" s="2096">
        <v>13.594719895755162</v>
      </c>
      <c r="M357" s="2113"/>
      <c r="N357" s="2112"/>
      <c r="O357" s="2112"/>
    </row>
    <row r="358" spans="1:15">
      <c r="A358" s="1750" t="s">
        <v>174</v>
      </c>
      <c r="B358" s="2099">
        <v>6.436267739315924</v>
      </c>
      <c r="C358" s="2099">
        <v>20.894130000000004</v>
      </c>
      <c r="D358" s="2096">
        <v>12.863045752689001</v>
      </c>
      <c r="M358" s="2113"/>
      <c r="N358" s="2112"/>
      <c r="O358" s="2112"/>
    </row>
    <row r="359" spans="1:15">
      <c r="A359" s="1750" t="s">
        <v>175</v>
      </c>
      <c r="B359" s="2099">
        <v>6.5716592171944663</v>
      </c>
      <c r="C359" s="2099">
        <v>19.997896000000001</v>
      </c>
      <c r="D359" s="2096">
        <v>13.258144973085809</v>
      </c>
      <c r="M359" s="2113"/>
      <c r="N359" s="2112"/>
      <c r="O359" s="2112"/>
    </row>
    <row r="360" spans="1:15">
      <c r="A360" s="1750" t="s">
        <v>176</v>
      </c>
      <c r="B360" s="2099">
        <v>5.9566921116839087</v>
      </c>
      <c r="C360" s="2099">
        <v>19.976300000000002</v>
      </c>
      <c r="D360" s="2096">
        <v>12.586689072705161</v>
      </c>
      <c r="M360" s="2113"/>
      <c r="N360" s="2112"/>
      <c r="O360" s="2112"/>
    </row>
    <row r="361" spans="1:15">
      <c r="A361" s="1750" t="s">
        <v>177</v>
      </c>
      <c r="B361" s="2099">
        <v>5.6873061321803986</v>
      </c>
      <c r="C361" s="2099">
        <v>20.516200000000001</v>
      </c>
      <c r="D361" s="2096">
        <v>12.241450269484336</v>
      </c>
      <c r="M361" s="2113"/>
      <c r="N361" s="2112"/>
      <c r="O361" s="2112"/>
    </row>
    <row r="362" spans="1:15">
      <c r="A362" s="1750" t="s">
        <v>178</v>
      </c>
      <c r="B362" s="2099">
        <v>5.7635823408370994</v>
      </c>
      <c r="C362" s="2099">
        <v>21.596000000000004</v>
      </c>
      <c r="D362" s="2096">
        <v>12.08583453272516</v>
      </c>
      <c r="M362" s="2113"/>
      <c r="N362" s="2112"/>
      <c r="O362" s="2112"/>
    </row>
    <row r="363" spans="1:15">
      <c r="A363" s="1750" t="s">
        <v>179</v>
      </c>
      <c r="B363" s="2099">
        <v>5.5208672769994536</v>
      </c>
      <c r="C363" s="2099">
        <v>22.513830000000002</v>
      </c>
      <c r="D363" s="2096">
        <v>10.995919644625335</v>
      </c>
      <c r="M363" s="2113"/>
      <c r="N363" s="2112"/>
      <c r="O363" s="2112"/>
    </row>
    <row r="364" spans="1:15">
      <c r="A364" s="2081" t="s">
        <v>180</v>
      </c>
      <c r="B364" s="2100">
        <v>5.9770820204627384</v>
      </c>
      <c r="C364" s="2100">
        <v>17.492760000000001</v>
      </c>
      <c r="D364" s="2098">
        <v>11.415010830861936</v>
      </c>
      <c r="L364" s="2112"/>
      <c r="M364" s="2113"/>
      <c r="N364" s="2112"/>
      <c r="O364" s="2112"/>
    </row>
    <row r="365" spans="1:15">
      <c r="A365" s="2063" t="s">
        <v>1906</v>
      </c>
      <c r="L365" s="2112"/>
      <c r="M365" s="2113"/>
      <c r="N365" s="2112"/>
      <c r="O365" s="2112"/>
    </row>
    <row r="366" spans="1:15">
      <c r="A366" s="2116" t="s">
        <v>1940</v>
      </c>
      <c r="L366" s="2112"/>
      <c r="M366" s="2113"/>
      <c r="N366" s="2112"/>
      <c r="O366" s="2112"/>
    </row>
    <row r="367" spans="1:15">
      <c r="B367" s="2089"/>
      <c r="C367" s="2089"/>
      <c r="D367" s="2089"/>
      <c r="L367" s="2112"/>
      <c r="M367" s="2113"/>
      <c r="N367" s="2112"/>
      <c r="O367" s="2112"/>
    </row>
    <row r="368" spans="1:15">
      <c r="A368" s="2052" t="s">
        <v>1944</v>
      </c>
      <c r="B368" s="2052"/>
      <c r="C368" s="2052"/>
      <c r="D368" s="2089"/>
      <c r="H368" s="2112"/>
      <c r="I368" s="2112"/>
      <c r="L368" s="2112"/>
      <c r="M368" s="2113"/>
      <c r="N368" s="2112"/>
      <c r="O368" s="2112"/>
    </row>
    <row r="369" spans="1:15">
      <c r="A369" s="2101" t="s">
        <v>1939</v>
      </c>
      <c r="B369" s="2089"/>
      <c r="C369" s="2089"/>
      <c r="D369" s="2089"/>
      <c r="H369" s="2112"/>
      <c r="I369" s="2112"/>
      <c r="L369" s="2112"/>
      <c r="M369" s="2113"/>
    </row>
    <row r="370" spans="1:15" ht="25.5">
      <c r="A370" s="2025" t="s">
        <v>185</v>
      </c>
      <c r="B370" s="2092" t="s">
        <v>481</v>
      </c>
      <c r="C370" s="2092" t="s">
        <v>1942</v>
      </c>
      <c r="D370" s="2092" t="s">
        <v>1943</v>
      </c>
      <c r="H370" s="2112"/>
      <c r="I370" s="2112"/>
      <c r="L370" s="2112"/>
      <c r="M370" s="2113"/>
    </row>
    <row r="371" spans="1:15">
      <c r="A371" s="2080" t="s">
        <v>169</v>
      </c>
      <c r="B371" s="2068">
        <v>5.3933530447121516</v>
      </c>
      <c r="C371" s="2068">
        <v>35.796202525800005</v>
      </c>
      <c r="D371" s="2069">
        <v>11.816310528919141</v>
      </c>
      <c r="H371" s="2112"/>
      <c r="I371" s="2112"/>
      <c r="L371" s="2112"/>
      <c r="M371" s="2113"/>
    </row>
    <row r="372" spans="1:15">
      <c r="A372" s="1750" t="s">
        <v>170</v>
      </c>
      <c r="B372" s="2068">
        <v>6.7847541471411192</v>
      </c>
      <c r="C372" s="2068">
        <v>38.595905158320001</v>
      </c>
      <c r="D372" s="2069">
        <v>14.256822470397303</v>
      </c>
      <c r="H372" s="2112"/>
      <c r="I372" s="2112"/>
      <c r="L372" s="2112"/>
      <c r="M372" s="2113"/>
    </row>
    <row r="373" spans="1:15">
      <c r="A373" s="1750" t="s">
        <v>171</v>
      </c>
      <c r="B373" s="2068">
        <v>6.7575729337045596</v>
      </c>
      <c r="C373" s="2068">
        <v>30.19679726076</v>
      </c>
      <c r="D373" s="2069">
        <v>13.931856992492476</v>
      </c>
      <c r="H373" s="2112"/>
      <c r="I373" s="2112"/>
      <c r="L373" s="2112"/>
      <c r="M373" s="2113"/>
    </row>
    <row r="374" spans="1:15">
      <c r="A374" s="1750" t="s">
        <v>1506</v>
      </c>
      <c r="B374" s="2068">
        <v>7.3612613137167751</v>
      </c>
      <c r="C374" s="2068">
        <v>38.295937366200008</v>
      </c>
      <c r="D374" s="2069">
        <v>15.603902083690668</v>
      </c>
      <c r="H374" s="2112"/>
      <c r="I374" s="2112"/>
      <c r="L374" s="2112"/>
      <c r="M374" s="2113"/>
    </row>
    <row r="375" spans="1:15">
      <c r="A375" s="1750" t="s">
        <v>173</v>
      </c>
      <c r="B375" s="2068">
        <v>6.8152111188839175</v>
      </c>
      <c r="C375" s="2068">
        <v>35.633400000000002</v>
      </c>
      <c r="D375" s="2069">
        <v>15.831476518458137</v>
      </c>
      <c r="H375" s="2112"/>
      <c r="I375" s="2112"/>
      <c r="L375" s="2112"/>
      <c r="M375" s="2113"/>
    </row>
    <row r="376" spans="1:15">
      <c r="A376" s="1750" t="s">
        <v>174</v>
      </c>
      <c r="B376" s="2068">
        <v>6.4405175055889039</v>
      </c>
      <c r="C376" s="2068">
        <v>36.696107845800007</v>
      </c>
      <c r="D376" s="2069">
        <v>14.627987000579854</v>
      </c>
      <c r="L376" s="2112"/>
      <c r="M376" s="2113"/>
    </row>
    <row r="377" spans="1:15">
      <c r="A377" s="1750" t="s">
        <v>175</v>
      </c>
      <c r="B377" s="2068">
        <v>6.7418075708510123</v>
      </c>
      <c r="C377" s="2068">
        <v>35.696213909640008</v>
      </c>
      <c r="D377" s="2069">
        <v>14.931034259587099</v>
      </c>
      <c r="L377" s="2112"/>
      <c r="M377" s="2113"/>
      <c r="N377" s="2112"/>
      <c r="O377" s="2112"/>
    </row>
    <row r="378" spans="1:15">
      <c r="A378" s="1750" t="s">
        <v>176</v>
      </c>
      <c r="B378" s="2068">
        <v>5.7975384273362343</v>
      </c>
      <c r="C378" s="2068">
        <v>30.996712020960004</v>
      </c>
      <c r="D378" s="2069">
        <v>13.731699007844876</v>
      </c>
      <c r="L378" s="2112"/>
      <c r="M378" s="2113"/>
      <c r="N378" s="2112"/>
      <c r="O378" s="2112"/>
    </row>
    <row r="379" spans="1:15">
      <c r="A379" s="1750" t="s">
        <v>177</v>
      </c>
      <c r="B379" s="2068">
        <v>5.1294697937475133</v>
      </c>
      <c r="C379" s="2068">
        <v>29.596859732880002</v>
      </c>
      <c r="D379" s="2069">
        <v>12.602368328627263</v>
      </c>
      <c r="L379" s="2112"/>
      <c r="M379" s="2113"/>
      <c r="N379" s="2112"/>
      <c r="O379" s="2112"/>
    </row>
    <row r="380" spans="1:15">
      <c r="A380" s="1750" t="s">
        <v>178</v>
      </c>
      <c r="B380" s="2068">
        <v>5.4675902602787065</v>
      </c>
      <c r="C380" s="2068">
        <v>29.096912764800003</v>
      </c>
      <c r="D380" s="2069">
        <v>12.664249411922295</v>
      </c>
      <c r="L380" s="2112"/>
      <c r="M380" s="2113"/>
      <c r="N380" s="2112"/>
      <c r="O380" s="2112"/>
    </row>
    <row r="381" spans="1:15">
      <c r="A381" s="1750" t="s">
        <v>179</v>
      </c>
      <c r="B381" s="2068">
        <v>5.2697590528238107</v>
      </c>
      <c r="C381" s="2068">
        <v>25.397306755920003</v>
      </c>
      <c r="D381" s="2069">
        <v>10.957727728912296</v>
      </c>
      <c r="L381" s="2112"/>
      <c r="M381" s="2113"/>
      <c r="N381" s="2112"/>
      <c r="O381" s="2112"/>
    </row>
    <row r="382" spans="1:15">
      <c r="A382" s="2081" t="s">
        <v>180</v>
      </c>
      <c r="B382" s="2071">
        <v>4.9723136491961242</v>
      </c>
      <c r="C382" s="2071">
        <v>26.897147660160002</v>
      </c>
      <c r="D382" s="2072">
        <v>10.513581205967096</v>
      </c>
      <c r="L382" s="2112"/>
      <c r="M382" s="2113"/>
      <c r="N382" s="2112"/>
      <c r="O382" s="2112"/>
    </row>
    <row r="383" spans="1:15">
      <c r="A383" s="2063" t="s">
        <v>1906</v>
      </c>
      <c r="B383" s="2089"/>
      <c r="C383" s="2089"/>
      <c r="D383" s="2089"/>
      <c r="L383" s="2112"/>
      <c r="M383" s="2113"/>
      <c r="N383" s="2112"/>
      <c r="O383" s="2112"/>
    </row>
    <row r="384" spans="1:15">
      <c r="A384" s="2116" t="s">
        <v>1940</v>
      </c>
      <c r="B384" s="2089"/>
      <c r="C384" s="2089"/>
      <c r="D384" s="2089"/>
      <c r="L384" s="2112"/>
      <c r="M384" s="2113"/>
      <c r="N384" s="2112"/>
      <c r="O384" s="2112"/>
    </row>
    <row r="385" spans="1:15">
      <c r="C385" s="2017"/>
      <c r="L385" s="2112"/>
      <c r="M385" s="2113"/>
      <c r="N385" s="2112"/>
      <c r="O385" s="2112"/>
    </row>
    <row r="386" spans="1:15">
      <c r="A386" s="2052" t="s">
        <v>1945</v>
      </c>
      <c r="B386" s="2052"/>
      <c r="C386" s="2052"/>
      <c r="M386" s="2112"/>
      <c r="N386" s="2112"/>
    </row>
    <row r="387" spans="1:15">
      <c r="A387" s="2101" t="s">
        <v>1939</v>
      </c>
      <c r="C387" s="2017"/>
      <c r="M387" s="2112"/>
      <c r="N387" s="2112"/>
    </row>
    <row r="388" spans="1:15" ht="25.5">
      <c r="A388" s="2025" t="s">
        <v>185</v>
      </c>
      <c r="B388" s="2092" t="s">
        <v>481</v>
      </c>
      <c r="C388" s="2092" t="s">
        <v>1942</v>
      </c>
      <c r="D388" s="2092" t="s">
        <v>1943</v>
      </c>
      <c r="M388" s="2112"/>
      <c r="N388" s="2112"/>
    </row>
    <row r="389" spans="1:15">
      <c r="A389" s="2080" t="s">
        <v>169</v>
      </c>
      <c r="B389" s="2099">
        <v>6.5466097295187149</v>
      </c>
      <c r="C389" s="2096">
        <v>26.897147660160002</v>
      </c>
      <c r="D389" s="2096">
        <v>12.750797957961289</v>
      </c>
      <c r="M389" s="2112"/>
      <c r="N389" s="2112"/>
    </row>
    <row r="390" spans="1:15">
      <c r="A390" s="1750" t="s">
        <v>170</v>
      </c>
      <c r="B390" s="2099">
        <v>7.6123207332147187</v>
      </c>
      <c r="C390" s="2096">
        <v>30.596753669040002</v>
      </c>
      <c r="D390" s="2096">
        <v>14.933534955345001</v>
      </c>
    </row>
    <row r="391" spans="1:15">
      <c r="A391" s="1750" t="s">
        <v>171</v>
      </c>
      <c r="B391" s="2099">
        <v>8.2949347590195952</v>
      </c>
      <c r="C391" s="2096">
        <v>31.596647605199998</v>
      </c>
      <c r="D391" s="2096">
        <v>15.369875000827745</v>
      </c>
    </row>
    <row r="392" spans="1:15">
      <c r="A392" s="1750" t="s">
        <v>1506</v>
      </c>
      <c r="B392" s="2099">
        <v>7.6773121116634799</v>
      </c>
      <c r="C392" s="2096">
        <v>38.695895718120006</v>
      </c>
      <c r="D392" s="2096">
        <v>15.976083091715999</v>
      </c>
    </row>
    <row r="393" spans="1:15">
      <c r="A393" s="1750" t="s">
        <v>173</v>
      </c>
      <c r="B393" s="2099">
        <v>7.6311853481340322</v>
      </c>
      <c r="C393" s="2096">
        <v>27.597071860560003</v>
      </c>
      <c r="D393" s="2096">
        <v>16.306872307701294</v>
      </c>
    </row>
    <row r="394" spans="1:15">
      <c r="A394" s="1750" t="s">
        <v>174</v>
      </c>
      <c r="B394" s="2099">
        <v>7.6294540886296884</v>
      </c>
      <c r="C394" s="2096">
        <v>32.496552925200007</v>
      </c>
      <c r="D394" s="2096">
        <v>16.297715602307999</v>
      </c>
    </row>
    <row r="395" spans="1:15">
      <c r="A395" s="1750" t="s">
        <v>175</v>
      </c>
      <c r="B395" s="2099">
        <v>6.9699805599942293</v>
      </c>
      <c r="C395" s="2096">
        <v>24.897359787839999</v>
      </c>
      <c r="D395" s="2096">
        <v>14.822083651749677</v>
      </c>
      <c r="N395" s="2112"/>
      <c r="O395" s="2112"/>
    </row>
    <row r="396" spans="1:15">
      <c r="A396" s="1750" t="s">
        <v>176</v>
      </c>
      <c r="B396" s="2099">
        <v>6.7509779947714712</v>
      </c>
      <c r="C396" s="2096">
        <v>30.39677643672</v>
      </c>
      <c r="D396" s="2096">
        <v>15.111300282807095</v>
      </c>
      <c r="N396" s="2112"/>
      <c r="O396" s="2112"/>
    </row>
    <row r="397" spans="1:15">
      <c r="A397" s="1750" t="s">
        <v>177</v>
      </c>
      <c r="B397" s="2099">
        <v>6.2338967871329913</v>
      </c>
      <c r="C397" s="2096">
        <v>26.79715710036</v>
      </c>
      <c r="D397" s="2096">
        <v>13.534675386794001</v>
      </c>
      <c r="N397" s="2112"/>
      <c r="O397" s="2112"/>
    </row>
    <row r="398" spans="1:15">
      <c r="A398" s="1750" t="s">
        <v>178</v>
      </c>
      <c r="B398" s="2099">
        <v>6.0435345443734079</v>
      </c>
      <c r="C398" s="2096">
        <v>29.596859732880002</v>
      </c>
      <c r="D398" s="2096">
        <v>12.854550422531615</v>
      </c>
      <c r="N398" s="2112"/>
      <c r="O398" s="2112"/>
    </row>
    <row r="399" spans="1:15">
      <c r="A399" s="1750" t="s">
        <v>179</v>
      </c>
      <c r="B399" s="2099">
        <v>6.8374438844909067</v>
      </c>
      <c r="C399" s="2096">
        <v>32.696532101160003</v>
      </c>
      <c r="D399" s="2096">
        <v>13.289701409148</v>
      </c>
      <c r="N399" s="2112"/>
      <c r="O399" s="2112"/>
    </row>
    <row r="400" spans="1:15">
      <c r="A400" s="2081" t="s">
        <v>180</v>
      </c>
      <c r="B400" s="2100">
        <v>7.3124271752094963</v>
      </c>
      <c r="C400" s="2098">
        <v>26.397200692080002</v>
      </c>
      <c r="D400" s="2098">
        <v>12.896481446024518</v>
      </c>
      <c r="L400" s="2112"/>
      <c r="M400" s="2113"/>
      <c r="N400" s="2112"/>
      <c r="O400" s="2112"/>
    </row>
    <row r="401" spans="1:15">
      <c r="A401" s="2063" t="s">
        <v>1906</v>
      </c>
      <c r="C401" s="2017"/>
      <c r="L401" s="2112"/>
      <c r="M401" s="2113"/>
      <c r="N401" s="2112"/>
      <c r="O401" s="2112"/>
    </row>
    <row r="402" spans="1:15">
      <c r="A402" s="2116" t="s">
        <v>1940</v>
      </c>
      <c r="C402" s="2017"/>
    </row>
    <row r="403" spans="1:15">
      <c r="A403" s="2054"/>
      <c r="C403" s="2017"/>
    </row>
    <row r="404" spans="1:15">
      <c r="A404" s="2052" t="s">
        <v>1946</v>
      </c>
      <c r="B404" s="2052"/>
      <c r="C404" s="2052"/>
    </row>
    <row r="405" spans="1:15">
      <c r="A405" s="2101" t="s">
        <v>1939</v>
      </c>
      <c r="C405" s="2017"/>
    </row>
    <row r="406" spans="1:15" ht="25.5">
      <c r="A406" s="2025" t="s">
        <v>185</v>
      </c>
      <c r="B406" s="2092" t="s">
        <v>481</v>
      </c>
      <c r="C406" s="2092" t="s">
        <v>1942</v>
      </c>
      <c r="D406" s="2092" t="s">
        <v>1943</v>
      </c>
    </row>
    <row r="407" spans="1:15">
      <c r="A407" s="2080" t="s">
        <v>169</v>
      </c>
      <c r="B407" s="2068">
        <v>7.8350032247414889</v>
      </c>
      <c r="C407" s="2068">
        <v>33.596435477520004</v>
      </c>
      <c r="D407" s="2069">
        <v>13.656615930113229</v>
      </c>
    </row>
    <row r="408" spans="1:15">
      <c r="A408" s="1750" t="s">
        <v>170</v>
      </c>
      <c r="B408" s="2068">
        <v>8.9369143497756234</v>
      </c>
      <c r="C408" s="2068">
        <v>33.596435477520004</v>
      </c>
      <c r="D408" s="2069">
        <v>15.381404102680714</v>
      </c>
    </row>
    <row r="409" spans="1:15">
      <c r="A409" s="1750" t="s">
        <v>171</v>
      </c>
      <c r="B409" s="2068">
        <v>10.226591830468521</v>
      </c>
      <c r="C409" s="2068">
        <v>28.097018828640003</v>
      </c>
      <c r="D409" s="2069">
        <v>15.654791051468708</v>
      </c>
    </row>
    <row r="410" spans="1:15">
      <c r="A410" s="1750" t="s">
        <v>1506</v>
      </c>
      <c r="B410" s="2068">
        <v>8.1293596352264466</v>
      </c>
      <c r="C410" s="2068">
        <v>35.796202525800005</v>
      </c>
      <c r="D410" s="2069">
        <v>14.910085032575896</v>
      </c>
      <c r="F410" s="1579"/>
    </row>
    <row r="411" spans="1:15">
      <c r="A411" s="1750" t="s">
        <v>173</v>
      </c>
      <c r="B411" s="2068">
        <v>8.1624301205885246</v>
      </c>
      <c r="C411" s="2068">
        <v>24.397412819760003</v>
      </c>
      <c r="D411" s="2069">
        <v>14.506525829142584</v>
      </c>
    </row>
    <row r="412" spans="1:15">
      <c r="A412" s="1750" t="s">
        <v>174</v>
      </c>
      <c r="B412" s="2068">
        <v>7.7446646001730617</v>
      </c>
      <c r="C412" s="2068">
        <v>26.597177924400004</v>
      </c>
      <c r="D412" s="2069">
        <v>14.439301592394001</v>
      </c>
      <c r="F412" s="2117"/>
      <c r="G412" s="2117"/>
      <c r="H412" s="2117"/>
    </row>
    <row r="413" spans="1:15">
      <c r="A413" s="1750" t="s">
        <v>175</v>
      </c>
      <c r="B413" s="2068">
        <v>7.1633698573255344</v>
      </c>
      <c r="C413" s="2068">
        <v>23.197539707640004</v>
      </c>
      <c r="D413" s="2069">
        <v>13.392127781439678</v>
      </c>
    </row>
    <row r="414" spans="1:15">
      <c r="A414" s="1750" t="s">
        <v>176</v>
      </c>
      <c r="B414" s="2068">
        <v>6.4677447137300357</v>
      </c>
      <c r="C414" s="2068">
        <v>25.99724234016</v>
      </c>
      <c r="D414" s="2069">
        <v>12.855894402568063</v>
      </c>
    </row>
    <row r="415" spans="1:15">
      <c r="A415" s="1750" t="s">
        <v>177</v>
      </c>
      <c r="B415" s="2068">
        <v>6.8965861583378754</v>
      </c>
      <c r="C415" s="2068">
        <v>21.897677979360001</v>
      </c>
      <c r="D415" s="2069">
        <v>12.675322150157999</v>
      </c>
    </row>
    <row r="416" spans="1:15">
      <c r="A416" s="1750" t="s">
        <v>178</v>
      </c>
      <c r="B416" s="2068">
        <v>7.0535612714305955</v>
      </c>
      <c r="C416" s="2068">
        <v>24.997348404000004</v>
      </c>
      <c r="D416" s="2069">
        <v>12.411586606061615</v>
      </c>
    </row>
    <row r="417" spans="1:5">
      <c r="A417" s="1750" t="s">
        <v>179</v>
      </c>
      <c r="B417" s="2068">
        <v>7.9943195579970441</v>
      </c>
      <c r="C417" s="2068">
        <v>30.274327116720002</v>
      </c>
      <c r="D417" s="2069">
        <v>13.895047844193002</v>
      </c>
    </row>
    <row r="418" spans="1:5">
      <c r="A418" s="2081" t="s">
        <v>180</v>
      </c>
      <c r="B418" s="2071">
        <v>8.4956125997995695</v>
      </c>
      <c r="C418" s="2071">
        <v>25.197327579960003</v>
      </c>
      <c r="D418" s="2072">
        <v>13.538483293482582</v>
      </c>
    </row>
    <row r="419" spans="1:5">
      <c r="A419" s="2063" t="s">
        <v>1906</v>
      </c>
      <c r="C419" s="2017"/>
    </row>
    <row r="420" spans="1:5">
      <c r="A420" s="2116" t="s">
        <v>1940</v>
      </c>
      <c r="C420" s="2017"/>
    </row>
    <row r="421" spans="1:5">
      <c r="A421" s="2054"/>
      <c r="C421" s="2017"/>
    </row>
    <row r="422" spans="1:5" ht="15.75">
      <c r="A422" s="2052" t="s">
        <v>1947</v>
      </c>
      <c r="B422" s="2052"/>
      <c r="C422" s="2052"/>
      <c r="D422" s="2118"/>
      <c r="E422" s="1889"/>
    </row>
    <row r="423" spans="1:5" ht="15.75">
      <c r="A423" s="2101" t="s">
        <v>1948</v>
      </c>
      <c r="B423" s="2119"/>
      <c r="C423" s="2119"/>
      <c r="D423" s="2119"/>
      <c r="E423" s="1889"/>
    </row>
    <row r="424" spans="1:5">
      <c r="A424" s="2025" t="s">
        <v>185</v>
      </c>
      <c r="B424" s="2120" t="s">
        <v>238</v>
      </c>
      <c r="C424" s="2120" t="s">
        <v>239</v>
      </c>
    </row>
    <row r="425" spans="1:5">
      <c r="A425" s="2080" t="s">
        <v>169</v>
      </c>
      <c r="B425" s="2068">
        <v>6.6838709677419335</v>
      </c>
      <c r="C425" s="2068">
        <v>8.5645161290322598</v>
      </c>
    </row>
    <row r="426" spans="1:5">
      <c r="A426" s="1750" t="s">
        <v>170</v>
      </c>
      <c r="B426" s="2068">
        <v>8.5107142857142879</v>
      </c>
      <c r="C426" s="2068">
        <v>9.2678571428571441</v>
      </c>
    </row>
    <row r="427" spans="1:5">
      <c r="A427" s="1750" t="s">
        <v>171</v>
      </c>
      <c r="B427" s="2068">
        <v>9.17741935483871</v>
      </c>
      <c r="C427" s="2068">
        <v>10.106451612903225</v>
      </c>
    </row>
    <row r="428" spans="1:5">
      <c r="A428" s="1750" t="s">
        <v>1506</v>
      </c>
      <c r="B428" s="2068">
        <v>8.8466666666666676</v>
      </c>
      <c r="C428" s="2068">
        <v>10.503333333333332</v>
      </c>
    </row>
    <row r="429" spans="1:5">
      <c r="A429" s="1750" t="s">
        <v>173</v>
      </c>
      <c r="B429" s="2068">
        <v>11.022580645161291</v>
      </c>
      <c r="C429" s="2068">
        <v>11.190322580645164</v>
      </c>
    </row>
    <row r="430" spans="1:5">
      <c r="A430" s="1750" t="s">
        <v>174</v>
      </c>
      <c r="B430" s="2068">
        <v>11.15666666666667</v>
      </c>
      <c r="C430" s="2068">
        <v>11.456666666666665</v>
      </c>
    </row>
    <row r="431" spans="1:5">
      <c r="A431" s="1750" t="s">
        <v>175</v>
      </c>
      <c r="B431" s="2068">
        <v>10.558064516129033</v>
      </c>
      <c r="C431" s="2068">
        <v>11.103225806451613</v>
      </c>
    </row>
    <row r="432" spans="1:5">
      <c r="A432" s="1750" t="s">
        <v>176</v>
      </c>
      <c r="B432" s="2068">
        <v>10.354838709677422</v>
      </c>
      <c r="C432" s="2068">
        <v>10.751612903225805</v>
      </c>
    </row>
    <row r="433" spans="1:5">
      <c r="A433" s="1750" t="s">
        <v>177</v>
      </c>
      <c r="B433" s="2068">
        <v>10.019999999999998</v>
      </c>
      <c r="C433" s="2068">
        <v>10.456666666666665</v>
      </c>
    </row>
    <row r="434" spans="1:5">
      <c r="A434" s="1750" t="s">
        <v>178</v>
      </c>
      <c r="B434" s="2068">
        <v>9.4096774193548391</v>
      </c>
      <c r="C434" s="2068">
        <v>9.8000000000000007</v>
      </c>
    </row>
    <row r="435" spans="1:5">
      <c r="A435" s="1750" t="s">
        <v>179</v>
      </c>
      <c r="B435" s="2068">
        <v>8.4733333333333345</v>
      </c>
      <c r="C435" s="2068">
        <v>9.1500000000000021</v>
      </c>
    </row>
    <row r="436" spans="1:5">
      <c r="A436" s="2081" t="s">
        <v>180</v>
      </c>
      <c r="B436" s="2071">
        <v>8.5096774193548406</v>
      </c>
      <c r="C436" s="2071">
        <v>8.8354838709677406</v>
      </c>
      <c r="D436" s="2076"/>
      <c r="E436" s="2076"/>
    </row>
    <row r="437" spans="1:5">
      <c r="A437" s="2063" t="s">
        <v>1906</v>
      </c>
      <c r="C437" s="2017"/>
      <c r="D437" s="2076"/>
      <c r="E437" s="2076"/>
    </row>
    <row r="438" spans="1:5">
      <c r="A438" s="2086"/>
      <c r="C438" s="2017"/>
      <c r="D438" s="2076"/>
      <c r="E438" s="2076"/>
    </row>
    <row r="439" spans="1:5">
      <c r="A439" s="2052" t="s">
        <v>1949</v>
      </c>
      <c r="B439" s="2052"/>
      <c r="C439" s="2052"/>
      <c r="D439" s="2023"/>
      <c r="E439" s="2023"/>
    </row>
    <row r="440" spans="1:5">
      <c r="A440" s="2101" t="s">
        <v>1950</v>
      </c>
    </row>
    <row r="441" spans="1:5">
      <c r="A441" s="2025" t="s">
        <v>185</v>
      </c>
      <c r="B441" s="1680" t="s">
        <v>238</v>
      </c>
      <c r="C441" s="1680" t="s">
        <v>239</v>
      </c>
      <c r="D441" s="1680" t="s">
        <v>1205</v>
      </c>
      <c r="E441" s="1680" t="s">
        <v>1918</v>
      </c>
    </row>
    <row r="442" spans="1:5">
      <c r="A442" s="2080" t="s">
        <v>169</v>
      </c>
      <c r="B442" s="1656">
        <v>3702.0443549327961</v>
      </c>
      <c r="C442" s="1656">
        <v>3957.4209341868273</v>
      </c>
      <c r="D442" s="1656">
        <v>4095.6862007168461</v>
      </c>
      <c r="E442" s="1656">
        <v>2897.6232525940864</v>
      </c>
    </row>
    <row r="443" spans="1:5">
      <c r="A443" s="1750" t="s">
        <v>170</v>
      </c>
      <c r="B443" s="1656">
        <v>4892.563467142857</v>
      </c>
      <c r="C443" s="1656">
        <v>5203.9596586284079</v>
      </c>
      <c r="D443" s="1656">
        <v>5441.8995535714284</v>
      </c>
      <c r="E443" s="1656">
        <v>4218.4024553571426</v>
      </c>
    </row>
    <row r="444" spans="1:5">
      <c r="A444" s="1750" t="s">
        <v>171</v>
      </c>
      <c r="B444" s="1656">
        <v>5901.7047713951615</v>
      </c>
      <c r="C444" s="1656">
        <v>6012.5040023393067</v>
      </c>
      <c r="D444" s="1656">
        <v>6082.9860215053777</v>
      </c>
      <c r="E444" s="1656">
        <v>5179.3553763602149</v>
      </c>
    </row>
    <row r="445" spans="1:5">
      <c r="A445" s="1750" t="s">
        <v>1506</v>
      </c>
      <c r="B445" s="1656">
        <v>6059.5177083333328</v>
      </c>
      <c r="C445" s="1656">
        <v>5979.0992134951048</v>
      </c>
      <c r="D445" s="1656">
        <v>6168.044027777778</v>
      </c>
      <c r="E445" s="1656">
        <v>5265.6837235756711</v>
      </c>
    </row>
    <row r="446" spans="1:5">
      <c r="A446" s="1750" t="s">
        <v>173</v>
      </c>
      <c r="B446" s="1656">
        <v>7228.7615591048389</v>
      </c>
      <c r="C446" s="1656">
        <v>7053.6991935866199</v>
      </c>
      <c r="D446" s="1656">
        <v>7092.465322580646</v>
      </c>
      <c r="E446" s="1656">
        <v>6305.1093022517925</v>
      </c>
    </row>
    <row r="447" spans="1:5">
      <c r="A447" s="1750" t="s">
        <v>174</v>
      </c>
      <c r="B447" s="1656">
        <v>7038.5545833611104</v>
      </c>
      <c r="C447" s="1656">
        <v>6746.5647244690408</v>
      </c>
      <c r="D447" s="1656">
        <v>6818.3161574074074</v>
      </c>
      <c r="E447" s="1656">
        <v>6459.5704167500007</v>
      </c>
    </row>
    <row r="448" spans="1:5">
      <c r="A448" s="1750" t="s">
        <v>175</v>
      </c>
      <c r="B448" s="1656">
        <v>6573.5683467150538</v>
      </c>
      <c r="C448" s="1656">
        <v>6529.3937275866174</v>
      </c>
      <c r="D448" s="1656">
        <v>6636.7546545201112</v>
      </c>
      <c r="E448" s="1656">
        <v>6040.4761425241932</v>
      </c>
    </row>
    <row r="449" spans="1:5">
      <c r="A449" s="1750" t="s">
        <v>176</v>
      </c>
      <c r="B449" s="1656">
        <v>6501.377755274194</v>
      </c>
      <c r="C449" s="1656">
        <v>6415.266547195939</v>
      </c>
      <c r="D449" s="1656">
        <v>6728.4208333333327</v>
      </c>
      <c r="E449" s="1656">
        <v>6203.6762095564518</v>
      </c>
    </row>
    <row r="450" spans="1:5">
      <c r="A450" s="1750" t="s">
        <v>177</v>
      </c>
      <c r="B450" s="1656">
        <v>6158.9625693333337</v>
      </c>
      <c r="C450" s="1656">
        <v>6440.8221913580246</v>
      </c>
      <c r="D450" s="1656">
        <v>6300.2152777777774</v>
      </c>
      <c r="E450" s="1656">
        <v>5560.9174999999996</v>
      </c>
    </row>
    <row r="451" spans="1:5">
      <c r="A451" s="1750" t="s">
        <v>178</v>
      </c>
      <c r="B451" s="1656">
        <v>5304.0058468951611</v>
      </c>
      <c r="C451" s="1656">
        <v>5700.3243727921135</v>
      </c>
      <c r="D451" s="1656">
        <v>5647.9464157706097</v>
      </c>
      <c r="E451" s="1656">
        <v>4366.2937500806456</v>
      </c>
    </row>
    <row r="452" spans="1:5">
      <c r="A452" s="1750" t="s">
        <v>179</v>
      </c>
      <c r="B452" s="1656">
        <v>4496.4602082222227</v>
      </c>
      <c r="C452" s="1656">
        <v>4702.8845678765429</v>
      </c>
      <c r="D452" s="1656">
        <v>4682.5555555555557</v>
      </c>
      <c r="E452" s="1656">
        <v>3205.0095386904759</v>
      </c>
    </row>
    <row r="453" spans="1:5">
      <c r="A453" s="2081" t="s">
        <v>180</v>
      </c>
      <c r="B453" s="1658">
        <v>4194.6460348467745</v>
      </c>
      <c r="C453" s="1658">
        <v>4427.0613799677421</v>
      </c>
      <c r="D453" s="1658">
        <v>4448.1685035842293</v>
      </c>
      <c r="E453" s="1658">
        <v>3004.8651209193554</v>
      </c>
    </row>
    <row r="454" spans="1:5">
      <c r="A454" s="2063" t="s">
        <v>1906</v>
      </c>
    </row>
    <row r="455" spans="1:5">
      <c r="A455" s="2086"/>
      <c r="C455" s="2017"/>
      <c r="D455" s="2076"/>
      <c r="E455" s="2076"/>
    </row>
    <row r="456" spans="1:5">
      <c r="A456" s="2022" t="s">
        <v>1951</v>
      </c>
      <c r="E456" s="2076"/>
    </row>
    <row r="457" spans="1:5">
      <c r="A457" s="2052"/>
      <c r="B457" s="2052"/>
      <c r="C457" s="2052"/>
      <c r="E457" s="2076"/>
    </row>
    <row r="458" spans="1:5" ht="15.75">
      <c r="A458" s="2114"/>
      <c r="C458" s="2017"/>
      <c r="D458" s="2076"/>
      <c r="E458" s="2076"/>
    </row>
    <row r="459" spans="1:5" ht="15.75">
      <c r="A459" s="2114"/>
      <c r="C459" s="2017"/>
      <c r="D459" s="2076"/>
      <c r="E459" s="2076"/>
    </row>
    <row r="460" spans="1:5" ht="15.75">
      <c r="A460" s="2114"/>
      <c r="C460" s="2017"/>
      <c r="D460" s="2076"/>
      <c r="E460" s="2076"/>
    </row>
    <row r="461" spans="1:5" ht="15.75">
      <c r="A461" s="2114"/>
      <c r="C461" s="2017"/>
      <c r="D461" s="2076"/>
      <c r="E461" s="2076"/>
    </row>
    <row r="462" spans="1:5" ht="15.75">
      <c r="A462" s="2114"/>
      <c r="C462" s="2017"/>
      <c r="D462" s="2076"/>
      <c r="E462" s="2076"/>
    </row>
    <row r="463" spans="1:5" ht="15.75">
      <c r="A463" s="2114"/>
      <c r="C463" s="2017"/>
      <c r="D463" s="2076"/>
      <c r="E463" s="2076"/>
    </row>
    <row r="464" spans="1:5" ht="15.75">
      <c r="A464" s="2114"/>
      <c r="C464" s="2017"/>
      <c r="D464" s="2076"/>
      <c r="E464" s="2076"/>
    </row>
    <row r="465" spans="1:5" ht="15.75">
      <c r="A465" s="2114"/>
      <c r="C465" s="2017"/>
      <c r="D465" s="2076"/>
      <c r="E465" s="2076"/>
    </row>
    <row r="466" spans="1:5" ht="15.75">
      <c r="A466" s="2114"/>
      <c r="C466" s="2017"/>
      <c r="D466" s="2076"/>
      <c r="E466" s="2076"/>
    </row>
    <row r="467" spans="1:5" ht="15.75">
      <c r="A467" s="2114"/>
      <c r="C467" s="2017"/>
      <c r="D467" s="2076"/>
      <c r="E467" s="2076"/>
    </row>
    <row r="468" spans="1:5" ht="15.75">
      <c r="A468" s="2114"/>
      <c r="C468" s="2017"/>
      <c r="D468" s="2076"/>
      <c r="E468" s="2076"/>
    </row>
    <row r="469" spans="1:5" ht="15.75">
      <c r="A469" s="2114"/>
      <c r="C469" s="2017"/>
      <c r="D469" s="2076"/>
      <c r="E469" s="2076"/>
    </row>
    <row r="470" spans="1:5" ht="15.75">
      <c r="A470" s="2114"/>
      <c r="C470" s="2017"/>
      <c r="D470" s="2076"/>
      <c r="E470" s="2076"/>
    </row>
    <row r="471" spans="1:5" ht="15.75">
      <c r="A471" s="2114"/>
      <c r="C471" s="2017"/>
      <c r="D471" s="2076"/>
      <c r="E471" s="2076"/>
    </row>
    <row r="472" spans="1:5" ht="15.75">
      <c r="A472" s="2114"/>
      <c r="C472" s="2017"/>
      <c r="D472" s="2076"/>
      <c r="E472" s="2076"/>
    </row>
    <row r="473" spans="1:5">
      <c r="A473" s="2063" t="s">
        <v>1906</v>
      </c>
      <c r="C473" s="2017"/>
      <c r="D473" s="2076"/>
      <c r="E473" s="2076"/>
    </row>
    <row r="474" spans="1:5">
      <c r="A474" s="2063"/>
      <c r="C474" s="2017"/>
      <c r="D474" s="2076"/>
      <c r="E474" s="2076"/>
    </row>
    <row r="475" spans="1:5" ht="15.75">
      <c r="A475" s="2114"/>
      <c r="C475" s="2017"/>
      <c r="D475" s="2076"/>
      <c r="E475" s="2076"/>
    </row>
    <row r="476" spans="1:5" ht="15.75">
      <c r="A476" s="2052" t="s">
        <v>1952</v>
      </c>
      <c r="B476" s="2052"/>
      <c r="C476" s="2052"/>
      <c r="D476" s="2121"/>
      <c r="E476" s="2121"/>
    </row>
    <row r="477" spans="1:5" ht="15.75">
      <c r="A477" s="2101" t="s">
        <v>1950</v>
      </c>
      <c r="B477" s="2122"/>
      <c r="C477" s="2123"/>
      <c r="D477" s="2076"/>
      <c r="E477" s="2076"/>
    </row>
    <row r="478" spans="1:5">
      <c r="A478" s="2025" t="s">
        <v>185</v>
      </c>
      <c r="B478" s="2025" t="s">
        <v>481</v>
      </c>
      <c r="C478" s="2120" t="s">
        <v>1953</v>
      </c>
      <c r="D478" s="2120" t="s">
        <v>1942</v>
      </c>
    </row>
    <row r="479" spans="1:5">
      <c r="A479" s="2080" t="s">
        <v>169</v>
      </c>
      <c r="B479" s="1656">
        <v>3702.0443549327961</v>
      </c>
      <c r="C479" s="1656">
        <v>611.32499999999993</v>
      </c>
      <c r="D479" s="1656">
        <v>5160</v>
      </c>
    </row>
    <row r="480" spans="1:5">
      <c r="A480" s="1750" t="s">
        <v>170</v>
      </c>
      <c r="B480" s="1656">
        <v>4892.563467142857</v>
      </c>
      <c r="C480" s="1656">
        <v>3060</v>
      </c>
      <c r="D480" s="1656">
        <v>5940</v>
      </c>
    </row>
    <row r="481" spans="1:5">
      <c r="A481" s="1750" t="s">
        <v>171</v>
      </c>
      <c r="B481" s="1656">
        <v>5901.7047713951615</v>
      </c>
      <c r="C481" s="1656">
        <v>2557.6249999999995</v>
      </c>
      <c r="D481" s="1656">
        <v>7230.05</v>
      </c>
    </row>
    <row r="482" spans="1:5">
      <c r="A482" s="1750" t="s">
        <v>1506</v>
      </c>
      <c r="B482" s="1656">
        <v>6059.5177083333328</v>
      </c>
      <c r="C482" s="1656">
        <v>2256.4499999999998</v>
      </c>
      <c r="D482" s="1656">
        <v>8050</v>
      </c>
    </row>
    <row r="483" spans="1:5">
      <c r="A483" s="1750" t="s">
        <v>173</v>
      </c>
      <c r="B483" s="1656">
        <v>7228.7615591048389</v>
      </c>
      <c r="C483" s="1656">
        <v>5218.95</v>
      </c>
      <c r="D483" s="1656">
        <v>8110</v>
      </c>
    </row>
    <row r="484" spans="1:5">
      <c r="A484" s="1750" t="s">
        <v>174</v>
      </c>
      <c r="B484" s="1656">
        <v>7038.5545833611104</v>
      </c>
      <c r="C484" s="1656">
        <v>5823.1750000000011</v>
      </c>
      <c r="D484" s="1656">
        <v>8130</v>
      </c>
    </row>
    <row r="485" spans="1:5">
      <c r="A485" s="1750" t="s">
        <v>175</v>
      </c>
      <c r="B485" s="1656">
        <v>6573.5683467150538</v>
      </c>
      <c r="C485" s="1656">
        <v>4229.8249999999998</v>
      </c>
      <c r="D485" s="1656">
        <v>7620</v>
      </c>
    </row>
    <row r="486" spans="1:5">
      <c r="A486" s="1750" t="s">
        <v>176</v>
      </c>
      <c r="B486" s="1656">
        <v>6501.377755274194</v>
      </c>
      <c r="C486" s="1656">
        <v>3007.7250000000004</v>
      </c>
      <c r="D486" s="1656">
        <v>7640</v>
      </c>
    </row>
    <row r="487" spans="1:5">
      <c r="A487" s="1750" t="s">
        <v>177</v>
      </c>
      <c r="B487" s="1656">
        <v>6158.9625693333337</v>
      </c>
      <c r="C487" s="1656">
        <v>4849.25</v>
      </c>
      <c r="D487" s="1656">
        <v>7130</v>
      </c>
    </row>
    <row r="488" spans="1:5">
      <c r="A488" s="1750" t="s">
        <v>178</v>
      </c>
      <c r="B488" s="1656">
        <v>5304.0058468951611</v>
      </c>
      <c r="C488" s="1656">
        <v>4414.7749999999996</v>
      </c>
      <c r="D488" s="1656">
        <v>6190</v>
      </c>
    </row>
    <row r="489" spans="1:5">
      <c r="A489" s="1750" t="s">
        <v>179</v>
      </c>
      <c r="B489" s="1656">
        <v>4496.4602082222227</v>
      </c>
      <c r="C489" s="1656">
        <v>2890.125</v>
      </c>
      <c r="D489" s="1656">
        <v>5320</v>
      </c>
    </row>
    <row r="490" spans="1:5">
      <c r="A490" s="2081" t="s">
        <v>180</v>
      </c>
      <c r="B490" s="1658">
        <v>4194.6460348467745</v>
      </c>
      <c r="C490" s="1658">
        <v>3123.9750000000004</v>
      </c>
      <c r="D490" s="1658">
        <v>4819.7333330000001</v>
      </c>
    </row>
    <row r="491" spans="1:5">
      <c r="A491" s="2063" t="s">
        <v>1906</v>
      </c>
      <c r="C491" s="2017"/>
      <c r="E491" s="2076"/>
    </row>
    <row r="492" spans="1:5" ht="15.75">
      <c r="A492" s="2124"/>
      <c r="B492" s="2122"/>
      <c r="C492" s="2123"/>
      <c r="D492" s="2076"/>
      <c r="E492" s="2076"/>
    </row>
    <row r="493" spans="1:5">
      <c r="A493" s="2052" t="s">
        <v>1954</v>
      </c>
      <c r="B493" s="2052"/>
      <c r="C493" s="2052"/>
      <c r="D493" s="2052"/>
      <c r="E493" s="2052"/>
    </row>
    <row r="494" spans="1:5" ht="15.75">
      <c r="A494" s="2101" t="s">
        <v>1950</v>
      </c>
      <c r="B494" s="2122"/>
      <c r="C494" s="2123"/>
      <c r="D494" s="2076"/>
      <c r="E494" s="2076"/>
    </row>
    <row r="495" spans="1:5">
      <c r="A495" s="2025" t="s">
        <v>185</v>
      </c>
      <c r="B495" s="2025" t="s">
        <v>481</v>
      </c>
      <c r="C495" s="2120" t="s">
        <v>1953</v>
      </c>
      <c r="D495" s="2120" t="s">
        <v>1942</v>
      </c>
    </row>
    <row r="496" spans="1:5">
      <c r="A496" s="2080" t="s">
        <v>169</v>
      </c>
      <c r="B496" s="1656">
        <v>3957.4209341868273</v>
      </c>
      <c r="C496" s="1656">
        <v>661.07500000000016</v>
      </c>
      <c r="D496" s="1656">
        <v>5844.8</v>
      </c>
    </row>
    <row r="497" spans="1:5">
      <c r="A497" s="1750" t="s">
        <v>170</v>
      </c>
      <c r="B497" s="1656">
        <v>5203.9596586284079</v>
      </c>
      <c r="C497" s="1656">
        <v>2259.7000000000003</v>
      </c>
      <c r="D497" s="1656">
        <v>6571.8750000000009</v>
      </c>
    </row>
    <row r="498" spans="1:5">
      <c r="A498" s="1750" t="s">
        <v>171</v>
      </c>
      <c r="B498" s="1656">
        <v>6012.5040023393067</v>
      </c>
      <c r="C498" s="1656">
        <v>2042</v>
      </c>
      <c r="D498" s="1656">
        <v>7478.4</v>
      </c>
    </row>
    <row r="499" spans="1:5">
      <c r="A499" s="1750" t="s">
        <v>1506</v>
      </c>
      <c r="B499" s="1656">
        <v>5979.0992134951048</v>
      </c>
      <c r="C499" s="1656">
        <v>2165.8500000000004</v>
      </c>
      <c r="D499" s="1656">
        <v>8254.2000000000007</v>
      </c>
    </row>
    <row r="500" spans="1:5">
      <c r="A500" s="1750" t="s">
        <v>173</v>
      </c>
      <c r="B500" s="1656">
        <v>7053.6991935866199</v>
      </c>
      <c r="C500" s="1656">
        <v>996.15000000000009</v>
      </c>
      <c r="D500" s="1656">
        <v>8638</v>
      </c>
    </row>
    <row r="501" spans="1:5">
      <c r="A501" s="1750" t="s">
        <v>174</v>
      </c>
      <c r="B501" s="1656">
        <v>6746.5647244690408</v>
      </c>
      <c r="C501" s="1656">
        <v>5564.416666666667</v>
      </c>
      <c r="D501" s="1656">
        <v>8332</v>
      </c>
    </row>
    <row r="502" spans="1:5">
      <c r="A502" s="1750" t="s">
        <v>175</v>
      </c>
      <c r="B502" s="1656">
        <v>6529.3937275866174</v>
      </c>
      <c r="C502" s="1656">
        <v>4629.05</v>
      </c>
      <c r="D502" s="1656">
        <v>7930</v>
      </c>
    </row>
    <row r="503" spans="1:5">
      <c r="A503" s="1750" t="s">
        <v>176</v>
      </c>
      <c r="B503" s="1656">
        <v>6415.266547195939</v>
      </c>
      <c r="C503" s="1656">
        <v>3362.6</v>
      </c>
      <c r="D503" s="1656">
        <v>7793</v>
      </c>
    </row>
    <row r="504" spans="1:5">
      <c r="A504" s="1750" t="s">
        <v>177</v>
      </c>
      <c r="B504" s="1656">
        <v>6440.8221913580246</v>
      </c>
      <c r="C504" s="1656">
        <v>3711.3250000000007</v>
      </c>
      <c r="D504" s="1656">
        <v>7634</v>
      </c>
    </row>
    <row r="505" spans="1:5">
      <c r="A505" s="1750" t="s">
        <v>178</v>
      </c>
      <c r="B505" s="1656">
        <v>5700.3243727921135</v>
      </c>
      <c r="C505" s="1656">
        <v>3997.9250000000002</v>
      </c>
      <c r="D505" s="1656">
        <v>6717</v>
      </c>
    </row>
    <row r="506" spans="1:5">
      <c r="A506" s="1750" t="s">
        <v>179</v>
      </c>
      <c r="B506" s="1656">
        <v>4702.8845678765429</v>
      </c>
      <c r="C506" s="1656">
        <v>2886.2000000000007</v>
      </c>
      <c r="D506" s="1656">
        <v>5654.0250000000005</v>
      </c>
    </row>
    <row r="507" spans="1:5">
      <c r="A507" s="2081" t="s">
        <v>180</v>
      </c>
      <c r="B507" s="1658">
        <v>4427.0613799677421</v>
      </c>
      <c r="C507" s="1658">
        <v>3223.5500000000006</v>
      </c>
      <c r="D507" s="1658">
        <v>5177.9250000000011</v>
      </c>
    </row>
    <row r="508" spans="1:5">
      <c r="A508" s="2063" t="s">
        <v>1906</v>
      </c>
      <c r="C508" s="2017"/>
      <c r="E508" s="2125"/>
    </row>
    <row r="509" spans="1:5">
      <c r="A509" s="2126"/>
      <c r="B509" s="2076"/>
      <c r="C509" s="2077"/>
      <c r="D509" s="2076"/>
      <c r="E509" s="2076"/>
    </row>
    <row r="510" spans="1:5">
      <c r="A510" s="2052" t="s">
        <v>1955</v>
      </c>
      <c r="B510" s="2052"/>
      <c r="C510" s="2052"/>
      <c r="D510" s="2052"/>
      <c r="E510" s="2052"/>
    </row>
    <row r="511" spans="1:5">
      <c r="A511" s="2101" t="s">
        <v>1950</v>
      </c>
      <c r="B511" s="2076"/>
      <c r="C511" s="2077"/>
      <c r="D511" s="2076"/>
      <c r="E511" s="2076"/>
    </row>
    <row r="512" spans="1:5">
      <c r="A512" s="2025" t="s">
        <v>185</v>
      </c>
      <c r="B512" s="2025" t="s">
        <v>481</v>
      </c>
      <c r="C512" s="2120" t="s">
        <v>1953</v>
      </c>
      <c r="D512" s="2120" t="s">
        <v>1942</v>
      </c>
    </row>
    <row r="513" spans="1:6">
      <c r="A513" s="2080" t="s">
        <v>169</v>
      </c>
      <c r="B513" s="1656">
        <v>4095.6862007168461</v>
      </c>
      <c r="C513" s="1656">
        <v>502.32499999999999</v>
      </c>
      <c r="D513" s="1656">
        <v>5464.2749999999996</v>
      </c>
    </row>
    <row r="514" spans="1:6">
      <c r="A514" s="1750" t="s">
        <v>170</v>
      </c>
      <c r="B514" s="1656">
        <v>5441.8995535714284</v>
      </c>
      <c r="C514" s="1656">
        <v>3691.1500000000005</v>
      </c>
      <c r="D514" s="1656">
        <v>6687.1750000000002</v>
      </c>
    </row>
    <row r="515" spans="1:6">
      <c r="A515" s="1750" t="s">
        <v>171</v>
      </c>
      <c r="B515" s="1656">
        <v>6082.9860215053777</v>
      </c>
      <c r="C515" s="1656">
        <v>1732.4</v>
      </c>
      <c r="D515" s="1656">
        <v>7791.175000000002</v>
      </c>
    </row>
    <row r="516" spans="1:6">
      <c r="A516" s="1750" t="s">
        <v>1506</v>
      </c>
      <c r="B516" s="1656">
        <v>6168.044027777778</v>
      </c>
      <c r="C516" s="1656">
        <v>2448.4</v>
      </c>
      <c r="D516" s="1656">
        <v>8784.0750000000007</v>
      </c>
    </row>
    <row r="517" spans="1:6">
      <c r="A517" s="1750" t="s">
        <v>173</v>
      </c>
      <c r="B517" s="1656">
        <v>7092.465322580646</v>
      </c>
      <c r="C517" s="1656">
        <v>4820.55</v>
      </c>
      <c r="D517" s="1656">
        <v>8483.9499999999989</v>
      </c>
    </row>
    <row r="518" spans="1:6">
      <c r="A518" s="1750" t="s">
        <v>174</v>
      </c>
      <c r="B518" s="1656">
        <v>6818.3161574074074</v>
      </c>
      <c r="C518" s="1656">
        <v>6283.15</v>
      </c>
      <c r="D518" s="1656">
        <v>8007.8000000000011</v>
      </c>
    </row>
    <row r="519" spans="1:6">
      <c r="A519" s="1750" t="s">
        <v>175</v>
      </c>
      <c r="B519" s="1656">
        <v>6636.7546545201112</v>
      </c>
      <c r="C519" s="1656">
        <v>2642.0000000000005</v>
      </c>
      <c r="D519" s="1656">
        <v>7889.574999999998</v>
      </c>
    </row>
    <row r="520" spans="1:6">
      <c r="A520" s="1750" t="s">
        <v>176</v>
      </c>
      <c r="B520" s="1656">
        <v>6728.4208333333327</v>
      </c>
      <c r="C520" s="1656">
        <v>3648.4000000000005</v>
      </c>
      <c r="D520" s="1656">
        <v>7988.5999999999995</v>
      </c>
    </row>
    <row r="521" spans="1:6">
      <c r="A521" s="1750" t="s">
        <v>177</v>
      </c>
      <c r="B521" s="1656">
        <v>6300.2152777777774</v>
      </c>
      <c r="C521" s="1656">
        <v>4364.5</v>
      </c>
      <c r="D521" s="1656">
        <v>7168.3500000000013</v>
      </c>
    </row>
    <row r="522" spans="1:6">
      <c r="A522" s="1750" t="s">
        <v>178</v>
      </c>
      <c r="B522" s="1656">
        <v>5647.9464157706097</v>
      </c>
      <c r="C522" s="1656">
        <v>2969.05</v>
      </c>
      <c r="D522" s="1656">
        <v>6462.1</v>
      </c>
    </row>
    <row r="523" spans="1:6">
      <c r="A523" s="1750" t="s">
        <v>179</v>
      </c>
      <c r="B523" s="1656">
        <v>4682.5555555555557</v>
      </c>
      <c r="C523" s="1656">
        <v>2319.2750000000001</v>
      </c>
      <c r="D523" s="1656">
        <v>5606.2249999999995</v>
      </c>
    </row>
    <row r="524" spans="1:6">
      <c r="A524" s="2081" t="s">
        <v>180</v>
      </c>
      <c r="B524" s="1658">
        <v>4448.1685035842293</v>
      </c>
      <c r="C524" s="1658">
        <v>3261.3250000000007</v>
      </c>
      <c r="D524" s="1658">
        <v>4975.4000000000005</v>
      </c>
    </row>
    <row r="525" spans="1:6">
      <c r="A525" s="2063" t="s">
        <v>1906</v>
      </c>
      <c r="B525" s="2076"/>
      <c r="C525" s="2077"/>
      <c r="D525" s="2076"/>
      <c r="E525" s="2076"/>
      <c r="F525" s="2127"/>
    </row>
    <row r="526" spans="1:6">
      <c r="A526" s="2054"/>
      <c r="B526" s="2076"/>
      <c r="C526" s="2077"/>
      <c r="D526" s="2076"/>
      <c r="E526" s="2076"/>
      <c r="F526" s="2127"/>
    </row>
    <row r="527" spans="1:6">
      <c r="A527" s="2052" t="s">
        <v>1956</v>
      </c>
      <c r="B527" s="2052"/>
      <c r="C527" s="2052"/>
      <c r="D527" s="2052"/>
      <c r="E527" s="2052"/>
    </row>
    <row r="528" spans="1:6">
      <c r="A528" s="2101" t="s">
        <v>1950</v>
      </c>
      <c r="B528" s="2076"/>
      <c r="C528" s="2077"/>
      <c r="D528" s="2076"/>
      <c r="E528" s="2076"/>
    </row>
    <row r="529" spans="1:5">
      <c r="A529" s="2025" t="s">
        <v>185</v>
      </c>
      <c r="B529" s="2025" t="s">
        <v>481</v>
      </c>
      <c r="C529" s="2120" t="s">
        <v>1953</v>
      </c>
      <c r="D529" s="2120" t="s">
        <v>1942</v>
      </c>
    </row>
    <row r="530" spans="1:5">
      <c r="A530" s="2080" t="s">
        <v>169</v>
      </c>
      <c r="B530" s="1656">
        <v>2897.6232525940864</v>
      </c>
      <c r="C530" s="1656">
        <v>361.19166666666661</v>
      </c>
      <c r="D530" s="1656">
        <v>5211.5749999999998</v>
      </c>
    </row>
    <row r="531" spans="1:5">
      <c r="A531" s="1750" t="s">
        <v>170</v>
      </c>
      <c r="B531" s="1656">
        <v>4218.4024553571426</v>
      </c>
      <c r="C531" s="1656">
        <v>1634.5500000000002</v>
      </c>
      <c r="D531" s="1656">
        <v>6120.4750000000004</v>
      </c>
    </row>
    <row r="532" spans="1:5">
      <c r="A532" s="1750" t="s">
        <v>171</v>
      </c>
      <c r="B532" s="1656">
        <v>5179.3553763602149</v>
      </c>
      <c r="C532" s="1656">
        <v>1555.2750000000001</v>
      </c>
      <c r="D532" s="1656">
        <v>6978.1750000000002</v>
      </c>
    </row>
    <row r="533" spans="1:5">
      <c r="A533" s="1750" t="s">
        <v>1506</v>
      </c>
      <c r="B533" s="1656">
        <v>5265.6837235756711</v>
      </c>
      <c r="C533" s="1656">
        <v>2216.458333333333</v>
      </c>
      <c r="D533" s="1656">
        <v>7932.6750000000002</v>
      </c>
    </row>
    <row r="534" spans="1:5">
      <c r="A534" s="1750" t="s">
        <v>173</v>
      </c>
      <c r="B534" s="1656">
        <v>6305.1093022517925</v>
      </c>
      <c r="C534" s="1656">
        <v>4700.4750000000004</v>
      </c>
      <c r="D534" s="1656">
        <v>7694.375</v>
      </c>
    </row>
    <row r="535" spans="1:5">
      <c r="A535" s="1750" t="s">
        <v>174</v>
      </c>
      <c r="B535" s="1656">
        <v>6459.5704167500007</v>
      </c>
      <c r="C535" s="1656">
        <v>4844.95</v>
      </c>
      <c r="D535" s="1656">
        <v>7675.0750000000007</v>
      </c>
    </row>
    <row r="536" spans="1:5">
      <c r="A536" s="1750" t="s">
        <v>175</v>
      </c>
      <c r="B536" s="1656">
        <v>6040.4761425241932</v>
      </c>
      <c r="C536" s="1656">
        <v>3916.4500000000003</v>
      </c>
      <c r="D536" s="1656">
        <v>7579.85</v>
      </c>
    </row>
    <row r="537" spans="1:5">
      <c r="A537" s="1750" t="s">
        <v>176</v>
      </c>
      <c r="B537" s="1656">
        <v>6203.6762095564518</v>
      </c>
      <c r="C537" s="1656">
        <v>4529.1000000000004</v>
      </c>
      <c r="D537" s="1656">
        <v>7740.375</v>
      </c>
    </row>
    <row r="538" spans="1:5">
      <c r="A538" s="1750" t="s">
        <v>177</v>
      </c>
      <c r="B538" s="1656">
        <v>5560.9174999999996</v>
      </c>
      <c r="C538" s="1656">
        <v>3645.3750000000005</v>
      </c>
      <c r="D538" s="1656">
        <v>6560.7250000000004</v>
      </c>
    </row>
    <row r="539" spans="1:5">
      <c r="A539" s="1750" t="s">
        <v>178</v>
      </c>
      <c r="B539" s="1656">
        <v>4366.2937500806456</v>
      </c>
      <c r="C539" s="1656">
        <v>2396.9999999999995</v>
      </c>
      <c r="D539" s="1656">
        <v>5800.2500000000009</v>
      </c>
    </row>
    <row r="540" spans="1:5">
      <c r="A540" s="1750" t="s">
        <v>179</v>
      </c>
      <c r="B540" s="1656">
        <v>3205.0095386904759</v>
      </c>
      <c r="C540" s="1656">
        <v>1082.7750000000001</v>
      </c>
      <c r="D540" s="1656">
        <v>5454.6750000000002</v>
      </c>
    </row>
    <row r="541" spans="1:5">
      <c r="A541" s="2081" t="s">
        <v>180</v>
      </c>
      <c r="B541" s="1658">
        <v>3004.8651209193554</v>
      </c>
      <c r="C541" s="1658">
        <v>855.80000000000007</v>
      </c>
      <c r="D541" s="1658">
        <v>4938.6750000000002</v>
      </c>
    </row>
    <row r="542" spans="1:5">
      <c r="A542" s="2063" t="s">
        <v>1906</v>
      </c>
      <c r="C542" s="2017"/>
      <c r="E542" s="2125"/>
    </row>
    <row r="544" spans="1:5">
      <c r="B544" s="2015"/>
      <c r="C544" s="2015"/>
      <c r="D544" s="2015"/>
      <c r="E544" s="2015"/>
    </row>
    <row r="545" spans="1:14">
      <c r="B545" s="2015"/>
      <c r="C545" s="2015"/>
      <c r="D545" s="2015"/>
      <c r="E545" s="2015"/>
    </row>
    <row r="546" spans="1:14">
      <c r="B546" s="2015"/>
      <c r="C546" s="2015"/>
      <c r="D546" s="2015"/>
      <c r="E546" s="2015"/>
    </row>
    <row r="547" spans="1:14">
      <c r="B547" s="2015"/>
      <c r="C547" s="2015"/>
      <c r="D547" s="2015"/>
      <c r="E547" s="2015"/>
      <c r="J547" s="2128"/>
      <c r="K547" s="2128"/>
      <c r="L547" s="2128"/>
      <c r="M547" s="2128"/>
      <c r="N547" s="2128"/>
    </row>
    <row r="548" spans="1:14">
      <c r="B548" s="2015"/>
      <c r="C548" s="2015"/>
      <c r="D548" s="2015"/>
      <c r="E548" s="2015"/>
      <c r="J548" s="2129"/>
      <c r="K548" s="2129"/>
      <c r="L548" s="2128"/>
      <c r="M548" s="2128"/>
      <c r="N548" s="2128"/>
    </row>
    <row r="549" spans="1:14">
      <c r="B549" s="2015"/>
      <c r="C549" s="2015"/>
      <c r="D549" s="2015"/>
      <c r="E549" s="2015"/>
      <c r="J549" s="2129"/>
      <c r="K549" s="2130"/>
      <c r="L549" s="2128"/>
      <c r="M549" s="2128"/>
      <c r="N549" s="2128"/>
    </row>
    <row r="550" spans="1:14">
      <c r="B550" s="2015"/>
      <c r="C550" s="2015"/>
      <c r="D550" s="2015"/>
      <c r="E550" s="2015"/>
      <c r="J550" s="2129"/>
      <c r="K550" s="2130"/>
      <c r="L550" s="2128"/>
      <c r="M550" s="2128"/>
      <c r="N550" s="2128"/>
    </row>
    <row r="551" spans="1:14">
      <c r="B551" s="2015"/>
      <c r="C551" s="2015"/>
      <c r="D551" s="2015"/>
      <c r="E551" s="2015"/>
      <c r="J551" s="2129"/>
      <c r="K551" s="2130"/>
      <c r="L551" s="2128"/>
      <c r="M551" s="2128"/>
      <c r="N551" s="2128"/>
    </row>
    <row r="552" spans="1:14">
      <c r="B552" s="2015"/>
      <c r="C552" s="2015"/>
      <c r="D552" s="2015"/>
      <c r="E552" s="2015"/>
      <c r="J552" s="2129"/>
      <c r="K552" s="2130"/>
      <c r="L552" s="2128"/>
      <c r="M552" s="2128"/>
      <c r="N552" s="2128"/>
    </row>
    <row r="553" spans="1:14">
      <c r="B553" s="2015"/>
      <c r="C553" s="2015"/>
      <c r="D553" s="2015"/>
      <c r="E553" s="2015"/>
      <c r="J553" s="2129"/>
      <c r="K553" s="2130"/>
      <c r="L553" s="2128"/>
      <c r="M553" s="2128"/>
      <c r="N553" s="2128"/>
    </row>
    <row r="554" spans="1:14">
      <c r="B554" s="2015"/>
      <c r="C554" s="2015"/>
      <c r="D554" s="2015"/>
      <c r="E554" s="2015"/>
      <c r="J554" s="2129"/>
      <c r="K554" s="2130"/>
      <c r="L554" s="2128"/>
      <c r="M554" s="2128"/>
      <c r="N554" s="2128"/>
    </row>
    <row r="555" spans="1:14">
      <c r="B555" s="2015"/>
      <c r="C555" s="2015"/>
      <c r="D555" s="2015"/>
      <c r="E555" s="2015"/>
      <c r="J555" s="2129"/>
      <c r="K555" s="2130"/>
      <c r="L555" s="2128"/>
      <c r="M555" s="2128"/>
      <c r="N555" s="2128"/>
    </row>
    <row r="556" spans="1:14">
      <c r="B556" s="2015"/>
      <c r="C556" s="2015"/>
      <c r="D556" s="2015"/>
      <c r="E556" s="2015"/>
      <c r="J556" s="2129"/>
      <c r="K556" s="2130"/>
      <c r="L556" s="2128"/>
      <c r="M556" s="2128"/>
      <c r="N556" s="2128"/>
    </row>
    <row r="557" spans="1:14">
      <c r="B557" s="2015"/>
      <c r="C557" s="2015"/>
      <c r="D557" s="2015"/>
      <c r="E557" s="2015"/>
      <c r="J557" s="2129"/>
      <c r="K557" s="2130"/>
      <c r="L557" s="2128"/>
      <c r="M557" s="2128"/>
      <c r="N557" s="2128"/>
    </row>
    <row r="558" spans="1:14">
      <c r="B558" s="2015"/>
      <c r="C558" s="2015"/>
      <c r="D558" s="2015"/>
      <c r="E558" s="2015"/>
      <c r="J558" s="2129"/>
      <c r="K558" s="2130"/>
      <c r="L558" s="2128"/>
      <c r="M558" s="2128"/>
      <c r="N558" s="2128"/>
    </row>
    <row r="559" spans="1:14">
      <c r="B559" s="2015"/>
      <c r="C559" s="2015"/>
      <c r="D559" s="2015"/>
      <c r="E559" s="2015"/>
      <c r="J559" s="2129"/>
      <c r="K559" s="2130"/>
      <c r="L559" s="2128"/>
      <c r="M559" s="2128"/>
      <c r="N559" s="2128"/>
    </row>
    <row r="560" spans="1:14">
      <c r="A560" s="2127"/>
      <c r="J560" s="2129"/>
      <c r="K560" s="2130"/>
      <c r="L560" s="2128"/>
      <c r="M560" s="2128"/>
      <c r="N560" s="2128"/>
    </row>
    <row r="561" spans="2:14">
      <c r="B561" s="2015"/>
      <c r="C561" s="2015"/>
      <c r="D561" s="2015"/>
      <c r="J561" s="2128"/>
      <c r="K561" s="2128"/>
      <c r="L561" s="2128"/>
      <c r="M561" s="2128"/>
      <c r="N561" s="2128"/>
    </row>
    <row r="562" spans="2:14">
      <c r="B562" s="2015"/>
      <c r="C562" s="2015"/>
      <c r="D562" s="2015"/>
      <c r="J562" s="2128"/>
      <c r="K562" s="2128"/>
      <c r="L562" s="2128"/>
      <c r="M562" s="2128"/>
      <c r="N562" s="2128"/>
    </row>
    <row r="563" spans="2:14">
      <c r="J563" s="2128"/>
      <c r="K563" s="2128"/>
      <c r="L563" s="2128"/>
      <c r="M563" s="2128"/>
      <c r="N563" s="2128"/>
    </row>
  </sheetData>
  <protectedRanges>
    <protectedRange sqref="B80:E80 M287:P287 H368:I375 L350:L351 M386:N389 N367:O368 L400:M401 N395:O401 B422:E423 N377:O385 M367:M385 B263:C265 D263:E264 E266:E274 D265 E279:E281 E298:E299 E315:E316 L347:O349 L313:O331 B242:E262 B241:D241 B279:D283 B298:D300 B315:D317 L364:L385 M350:O366" name="Everyone_1"/>
    <protectedRange sqref="E542 B509:D511 B492:D494 B476:E477 E491:E494 E508:E511 B525:E528 D455:E455 D458:D475 D436:E438 E456:E475" name="Everyone_2"/>
    <protectedRange sqref="B10:D16" name="Everyone_4"/>
    <protectedRange sqref="E69:E79 K48:K58" name="Everyone_1_1"/>
    <protectedRange sqref="B69:B79" name="Everyone_1_6"/>
    <protectedRange sqref="C69:C79 J48:J58" name="Everyone_1_7"/>
    <protectedRange sqref="D69:D79" name="Everyone_1_8"/>
    <protectedRange sqref="C284:C295" name="Everyone_1_9"/>
    <protectedRange sqref="D284:D295" name="Everyone_1_10"/>
    <protectedRange sqref="C301:C312" name="Everyone_1_11"/>
    <protectedRange sqref="D301:D312" name="Everyone_1_12"/>
    <protectedRange sqref="C318:C329" name="Everyone_1_13"/>
    <protectedRange sqref="D318:D329" name="Everyone_1_14"/>
    <protectedRange sqref="B425:B429" name="Everyone_1_2"/>
    <protectedRange sqref="B435:B436" name="Everyone_2_6"/>
    <protectedRange sqref="B442:B453" name="Everyone_3"/>
    <protectedRange sqref="C442:C453" name="Everyone_3_2"/>
    <protectedRange sqref="D442:D453" name="Everyone_3_3"/>
    <protectedRange sqref="E442:E453" name="Everyone_3_4"/>
    <protectedRange sqref="C479:C490" name="Everyone_2_7"/>
    <protectedRange sqref="D479:D490" name="Everyone_2_8"/>
    <protectedRange sqref="B496:B507" name="Everyone_2_9"/>
    <protectedRange sqref="C496:C507" name="Everyone_2_10"/>
    <protectedRange sqref="B513:B524" name="Everyone_2_11"/>
    <protectedRange sqref="C513:C524" name="Everyone_2_12"/>
    <protectedRange sqref="B530:B541" name="Everyone_2_13"/>
    <protectedRange sqref="C530:C541" name="Everyone_2_14"/>
  </protectedRanges>
  <mergeCells count="16">
    <mergeCell ref="B175:C175"/>
    <mergeCell ref="D175:E175"/>
    <mergeCell ref="B193:C193"/>
    <mergeCell ref="D193:E193"/>
    <mergeCell ref="L45:L46"/>
    <mergeCell ref="K45:K46"/>
    <mergeCell ref="M45:M46"/>
    <mergeCell ref="N45:N46"/>
    <mergeCell ref="O45:O46"/>
    <mergeCell ref="P45:P46"/>
    <mergeCell ref="Q45:Q46"/>
    <mergeCell ref="A2:E2"/>
    <mergeCell ref="A4:E4"/>
    <mergeCell ref="A41:E41"/>
    <mergeCell ref="I45:I46"/>
    <mergeCell ref="J45:J4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22"/>
  <sheetViews>
    <sheetView rightToLeft="1" workbookViewId="0">
      <selection activeCell="AD23" sqref="AD23"/>
    </sheetView>
  </sheetViews>
  <sheetFormatPr defaultColWidth="9" defaultRowHeight="15"/>
  <cols>
    <col min="1" max="1" width="30.140625" style="1745" customWidth="1"/>
    <col min="2" max="2" width="21" style="2089" customWidth="1"/>
    <col min="3" max="3" width="17.140625" style="2089" customWidth="1"/>
    <col min="4" max="4" width="16.42578125" style="2089" customWidth="1"/>
    <col min="5" max="5" width="20.5703125" style="2089" customWidth="1"/>
    <col min="6" max="6" width="8" style="1745" hidden="1" customWidth="1"/>
    <col min="7" max="7" width="9" style="1745" hidden="1" customWidth="1"/>
    <col min="8" max="8" width="14.5703125" style="1745" hidden="1" customWidth="1"/>
    <col min="9" max="10" width="11.5703125" style="1745" hidden="1" customWidth="1"/>
    <col min="11" max="11" width="13" style="1745" hidden="1" customWidth="1"/>
    <col min="12" max="15" width="8" style="1745" hidden="1" customWidth="1"/>
    <col min="16" max="16" width="13" style="1745" hidden="1" customWidth="1"/>
    <col min="17" max="28" width="8" style="1745" hidden="1" customWidth="1"/>
    <col min="29" max="29" width="13.5703125" style="1745" bestFit="1" customWidth="1"/>
    <col min="30" max="30" width="25" style="1745" customWidth="1"/>
    <col min="31" max="31" width="15.42578125" style="1745" bestFit="1" customWidth="1"/>
    <col min="32" max="33" width="12.7109375" style="1745" bestFit="1" customWidth="1"/>
    <col min="34" max="36" width="11.42578125" style="1745" bestFit="1" customWidth="1"/>
    <col min="37" max="16384" width="9" style="1745"/>
  </cols>
  <sheetData>
    <row r="1" spans="1:36" ht="18.75">
      <c r="A1" s="2131" t="s">
        <v>1957</v>
      </c>
    </row>
    <row r="2" spans="1:36">
      <c r="A2" s="2721" t="s">
        <v>1958</v>
      </c>
      <c r="B2" s="2721"/>
      <c r="C2" s="2721"/>
      <c r="D2" s="2721"/>
      <c r="E2" s="2721"/>
    </row>
    <row r="3" spans="1:36">
      <c r="A3" s="2132" t="s">
        <v>1959</v>
      </c>
      <c r="B3" s="2133"/>
      <c r="C3" s="2133"/>
      <c r="D3" s="2133"/>
      <c r="E3" s="2133"/>
      <c r="F3" s="2134"/>
      <c r="G3" s="2134"/>
      <c r="H3" s="2134"/>
      <c r="I3" s="2134"/>
      <c r="J3" s="2134"/>
      <c r="K3" s="2134"/>
      <c r="L3" s="2134"/>
      <c r="M3" s="2134"/>
      <c r="N3" s="2134"/>
      <c r="O3" s="2134"/>
      <c r="P3" s="2134"/>
      <c r="Q3" s="2134"/>
      <c r="R3" s="2134"/>
      <c r="S3" s="2134"/>
      <c r="T3" s="2134"/>
      <c r="U3" s="2134"/>
      <c r="V3" s="2134"/>
      <c r="W3" s="2134"/>
      <c r="X3" s="2134"/>
      <c r="Y3" s="2134"/>
      <c r="Z3" s="2134"/>
      <c r="AA3" s="2134"/>
      <c r="AB3" s="2134"/>
      <c r="AC3" s="2134"/>
      <c r="AD3" s="2132"/>
      <c r="AE3" s="2135"/>
      <c r="AF3" s="2135"/>
      <c r="AG3" s="2135"/>
      <c r="AH3" s="2135"/>
      <c r="AI3" s="2136"/>
    </row>
    <row r="4" spans="1:36">
      <c r="A4" s="1665" t="s">
        <v>1960</v>
      </c>
      <c r="B4" s="2133"/>
      <c r="C4" s="2133"/>
      <c r="D4" s="2133"/>
      <c r="E4" s="2133"/>
      <c r="F4" s="2134"/>
      <c r="G4" s="2134"/>
      <c r="H4" s="2134"/>
      <c r="I4" s="2134"/>
      <c r="J4" s="2134"/>
      <c r="K4" s="2134"/>
      <c r="L4" s="2134"/>
      <c r="M4" s="2134"/>
      <c r="N4" s="2134"/>
      <c r="O4" s="2134"/>
      <c r="P4" s="2134"/>
      <c r="Q4" s="2134"/>
      <c r="R4" s="2134"/>
      <c r="S4" s="2134"/>
      <c r="T4" s="2134"/>
      <c r="U4" s="2134"/>
      <c r="V4" s="2134"/>
      <c r="W4" s="2134"/>
      <c r="X4" s="2134"/>
      <c r="Y4" s="2134"/>
      <c r="Z4" s="2134"/>
      <c r="AA4" s="2134"/>
      <c r="AB4" s="2134"/>
      <c r="AC4" s="2134"/>
      <c r="AD4" s="2132"/>
      <c r="AE4" s="2135"/>
      <c r="AF4" s="2135"/>
      <c r="AG4" s="2135"/>
      <c r="AH4" s="2135"/>
      <c r="AI4" s="2136"/>
    </row>
    <row r="5" spans="1:36">
      <c r="A5" s="2722" t="s">
        <v>1961</v>
      </c>
      <c r="B5" s="2724" t="s">
        <v>1389</v>
      </c>
      <c r="C5" s="2724"/>
      <c r="D5" s="2137" t="s">
        <v>239</v>
      </c>
      <c r="E5" s="2725" t="s">
        <v>1205</v>
      </c>
      <c r="F5" s="2725"/>
      <c r="G5" s="2134"/>
      <c r="H5" s="2134"/>
      <c r="I5" s="2134"/>
      <c r="J5" s="2134"/>
      <c r="K5" s="2134"/>
      <c r="L5" s="2134"/>
      <c r="M5" s="2134"/>
      <c r="N5" s="2134"/>
      <c r="O5" s="2134"/>
      <c r="P5" s="2134"/>
      <c r="Q5" s="2134"/>
      <c r="R5" s="2134"/>
      <c r="S5" s="2134"/>
      <c r="T5" s="2134"/>
      <c r="U5" s="2134"/>
      <c r="V5" s="2134"/>
      <c r="W5" s="2134"/>
      <c r="X5" s="2134"/>
      <c r="Y5" s="2134"/>
      <c r="Z5" s="2134"/>
      <c r="AA5" s="2134"/>
      <c r="AB5" s="2134"/>
      <c r="AD5" s="2726"/>
      <c r="AE5" s="2726"/>
      <c r="AF5" s="2726"/>
      <c r="AG5" s="2138"/>
      <c r="AH5" s="2139"/>
      <c r="AI5" s="2140"/>
      <c r="AJ5" s="2141"/>
    </row>
    <row r="6" spans="1:36">
      <c r="A6" s="2723"/>
      <c r="B6" s="2137" t="s">
        <v>1962</v>
      </c>
      <c r="C6" s="2137" t="s">
        <v>1963</v>
      </c>
      <c r="D6" s="2137" t="s">
        <v>1964</v>
      </c>
      <c r="E6" s="2142" t="s">
        <v>1965</v>
      </c>
      <c r="F6" s="2143"/>
      <c r="G6" s="2134"/>
      <c r="H6" s="2134"/>
      <c r="I6" s="2134"/>
      <c r="J6" s="2134"/>
      <c r="K6" s="2134"/>
      <c r="L6" s="2134"/>
      <c r="M6" s="2134"/>
      <c r="N6" s="2134"/>
      <c r="O6" s="2134"/>
      <c r="P6" s="2134"/>
      <c r="Q6" s="2134"/>
      <c r="R6" s="2134"/>
      <c r="S6" s="2134"/>
      <c r="T6" s="2134"/>
      <c r="U6" s="2134"/>
      <c r="V6" s="2134"/>
      <c r="W6" s="2134"/>
      <c r="X6" s="2134"/>
      <c r="Y6" s="2134"/>
      <c r="Z6" s="2134"/>
      <c r="AA6" s="2134"/>
      <c r="AB6" s="2134"/>
      <c r="AD6" s="2726"/>
      <c r="AE6" s="2138"/>
      <c r="AF6" s="2138"/>
      <c r="AG6" s="2138"/>
      <c r="AH6" s="2139"/>
      <c r="AI6" s="2139"/>
      <c r="AJ6" s="2141"/>
    </row>
    <row r="7" spans="1:36">
      <c r="A7" s="2144" t="s">
        <v>1966</v>
      </c>
      <c r="B7" s="2145">
        <v>7</v>
      </c>
      <c r="C7" s="2146">
        <v>9</v>
      </c>
      <c r="D7" s="2147">
        <v>9</v>
      </c>
      <c r="E7" s="2147">
        <v>7</v>
      </c>
      <c r="F7" s="2143"/>
      <c r="G7" s="2134"/>
      <c r="H7" s="2134"/>
      <c r="I7" s="2134"/>
      <c r="J7" s="2134"/>
      <c r="K7" s="2134"/>
      <c r="L7" s="2134"/>
      <c r="M7" s="2134"/>
      <c r="N7" s="2134"/>
      <c r="O7" s="2134"/>
      <c r="P7" s="2134"/>
      <c r="Q7" s="2134"/>
      <c r="R7" s="2134"/>
      <c r="S7" s="2134"/>
      <c r="T7" s="2134"/>
      <c r="U7" s="2134"/>
      <c r="V7" s="2134"/>
      <c r="W7" s="2134"/>
      <c r="X7" s="2134"/>
      <c r="Y7" s="2134"/>
      <c r="Z7" s="2134"/>
      <c r="AA7" s="2134"/>
      <c r="AB7" s="2134"/>
      <c r="AD7" s="2148"/>
      <c r="AE7" s="2149"/>
      <c r="AF7" s="2149"/>
      <c r="AG7" s="2149"/>
      <c r="AH7" s="2149"/>
      <c r="AI7" s="2143"/>
      <c r="AJ7" s="2141"/>
    </row>
    <row r="8" spans="1:36">
      <c r="A8" s="2148" t="s">
        <v>1967</v>
      </c>
      <c r="B8" s="2145">
        <v>29</v>
      </c>
      <c r="C8" s="2146">
        <v>28</v>
      </c>
      <c r="D8" s="2147">
        <v>27</v>
      </c>
      <c r="E8" s="2150">
        <v>17</v>
      </c>
      <c r="F8" s="2143"/>
      <c r="G8" s="2134"/>
      <c r="H8" s="2134"/>
      <c r="I8" s="2134"/>
      <c r="J8" s="2134"/>
      <c r="K8" s="2134"/>
      <c r="L8" s="2134"/>
      <c r="M8" s="2134"/>
      <c r="N8" s="2134"/>
      <c r="O8" s="2134"/>
      <c r="P8" s="2134"/>
      <c r="Q8" s="2134"/>
      <c r="R8" s="2134"/>
      <c r="S8" s="2134"/>
      <c r="T8" s="2134"/>
      <c r="U8" s="2134"/>
      <c r="V8" s="2134"/>
      <c r="W8" s="2134"/>
      <c r="X8" s="2134"/>
      <c r="Y8" s="2134"/>
      <c r="Z8" s="2134"/>
      <c r="AA8" s="2134"/>
      <c r="AB8" s="2134"/>
      <c r="AD8" s="2148"/>
      <c r="AE8" s="2149"/>
      <c r="AF8" s="2149"/>
      <c r="AG8" s="2149"/>
      <c r="AH8" s="2149"/>
      <c r="AI8" s="2143"/>
      <c r="AJ8" s="2141"/>
    </row>
    <row r="9" spans="1:36">
      <c r="A9" s="2148" t="s">
        <v>1968</v>
      </c>
      <c r="B9" s="2145">
        <v>72</v>
      </c>
      <c r="C9" s="2146">
        <v>59</v>
      </c>
      <c r="D9" s="2147">
        <v>61</v>
      </c>
      <c r="E9" s="2147">
        <v>73</v>
      </c>
      <c r="F9" s="2151"/>
      <c r="G9" s="2134"/>
      <c r="H9" s="2134"/>
      <c r="I9" s="2134"/>
      <c r="J9" s="2134"/>
      <c r="K9" s="2134"/>
      <c r="L9" s="2134"/>
      <c r="M9" s="2134"/>
      <c r="N9" s="2134"/>
      <c r="O9" s="2134"/>
      <c r="P9" s="2134"/>
      <c r="Q9" s="2134"/>
      <c r="R9" s="2134"/>
      <c r="S9" s="2134"/>
      <c r="T9" s="2134"/>
      <c r="U9" s="2134"/>
      <c r="V9" s="2134"/>
      <c r="W9" s="2134"/>
      <c r="X9" s="2134"/>
      <c r="Y9" s="2134"/>
      <c r="Z9" s="2134"/>
      <c r="AA9" s="2134"/>
      <c r="AB9" s="2134"/>
      <c r="AD9" s="2148"/>
      <c r="AE9" s="2149"/>
      <c r="AF9" s="2149"/>
      <c r="AG9" s="2149"/>
      <c r="AH9" s="2152"/>
      <c r="AI9" s="2153"/>
      <c r="AJ9" s="2141"/>
    </row>
    <row r="10" spans="1:36">
      <c r="A10" s="2154" t="s">
        <v>1969</v>
      </c>
      <c r="B10" s="2155">
        <v>137</v>
      </c>
      <c r="C10" s="2156">
        <v>203</v>
      </c>
      <c r="D10" s="2157">
        <v>138</v>
      </c>
      <c r="E10" s="2155">
        <v>171</v>
      </c>
      <c r="F10" s="2151"/>
      <c r="G10" s="2134"/>
      <c r="H10" s="2134"/>
      <c r="I10" s="2134"/>
      <c r="J10" s="2134"/>
      <c r="K10" s="2134"/>
      <c r="L10" s="2134"/>
      <c r="M10" s="2134"/>
      <c r="N10" s="2134"/>
      <c r="O10" s="2134"/>
      <c r="P10" s="2134"/>
      <c r="Q10" s="2134"/>
      <c r="R10" s="2134"/>
      <c r="S10" s="2134"/>
      <c r="T10" s="2134"/>
      <c r="U10" s="2134"/>
      <c r="V10" s="2134"/>
      <c r="W10" s="2134"/>
      <c r="X10" s="2134"/>
      <c r="Y10" s="2134"/>
      <c r="Z10" s="2134"/>
      <c r="AA10" s="2134"/>
      <c r="AB10" s="2134"/>
      <c r="AD10" s="2148"/>
      <c r="AE10" s="2149"/>
      <c r="AF10" s="2149"/>
      <c r="AG10" s="2149"/>
      <c r="AH10" s="2149"/>
      <c r="AI10" s="2153"/>
      <c r="AJ10" s="2141"/>
    </row>
    <row r="11" spans="1:36">
      <c r="A11" s="1660" t="s">
        <v>1970</v>
      </c>
      <c r="B11" s="2158"/>
      <c r="C11" s="2158"/>
      <c r="D11" s="2158"/>
      <c r="E11" s="2158"/>
      <c r="F11" s="2134"/>
      <c r="G11" s="2134"/>
      <c r="H11" s="2134"/>
      <c r="I11" s="2134"/>
      <c r="J11" s="2134"/>
      <c r="K11" s="2134"/>
      <c r="L11" s="2134"/>
      <c r="M11" s="2134"/>
      <c r="N11" s="2134"/>
      <c r="O11" s="2134"/>
      <c r="P11" s="2134"/>
      <c r="Q11" s="2134"/>
      <c r="R11" s="2134"/>
      <c r="S11" s="2134"/>
      <c r="T11" s="2134"/>
      <c r="U11" s="2134"/>
      <c r="V11" s="2134"/>
      <c r="W11" s="2134"/>
      <c r="X11" s="2134"/>
      <c r="Y11" s="2134"/>
      <c r="Z11" s="2134"/>
      <c r="AA11" s="2134"/>
      <c r="AB11" s="2134"/>
      <c r="AD11" s="1660"/>
      <c r="AE11" s="1912"/>
      <c r="AF11" s="1912"/>
      <c r="AG11" s="1912"/>
      <c r="AH11" s="1912"/>
      <c r="AI11" s="2136"/>
      <c r="AJ11" s="2141"/>
    </row>
    <row r="12" spans="1:36">
      <c r="A12" s="2159"/>
      <c r="B12" s="2729"/>
      <c r="C12" s="2729"/>
      <c r="D12" s="2158"/>
      <c r="E12" s="2158"/>
      <c r="F12" s="2134"/>
      <c r="G12" s="2134"/>
      <c r="H12" s="2134"/>
      <c r="I12" s="2134"/>
      <c r="J12" s="2134"/>
      <c r="K12" s="2134"/>
      <c r="L12" s="2134"/>
      <c r="M12" s="2134"/>
      <c r="N12" s="2134"/>
      <c r="O12" s="2134"/>
      <c r="P12" s="2134"/>
      <c r="Q12" s="2134"/>
      <c r="R12" s="2134"/>
      <c r="S12" s="2134"/>
      <c r="T12" s="2134"/>
      <c r="U12" s="2134"/>
      <c r="V12" s="2134"/>
      <c r="W12" s="2134"/>
      <c r="X12" s="2134"/>
      <c r="Y12" s="2134"/>
      <c r="Z12" s="2134"/>
      <c r="AA12" s="2134"/>
      <c r="AB12" s="2134"/>
      <c r="AD12" s="2141"/>
      <c r="AE12" s="2141"/>
      <c r="AF12" s="2141"/>
      <c r="AG12" s="2141"/>
      <c r="AH12" s="2141"/>
      <c r="AI12" s="2141"/>
      <c r="AJ12" s="2141"/>
    </row>
    <row r="13" spans="1:36">
      <c r="A13" s="2160" t="s">
        <v>1971</v>
      </c>
      <c r="B13" s="2160"/>
      <c r="C13" s="2160"/>
      <c r="D13" s="2160"/>
      <c r="E13" s="1663"/>
      <c r="F13" s="2134"/>
      <c r="G13" s="2134"/>
      <c r="H13" s="2134"/>
      <c r="I13" s="2134"/>
      <c r="J13" s="2134"/>
      <c r="K13" s="2134"/>
      <c r="L13" s="2134"/>
      <c r="M13" s="2134"/>
      <c r="N13" s="2134"/>
      <c r="O13" s="2134"/>
      <c r="P13" s="2134"/>
      <c r="Q13" s="2134"/>
      <c r="R13" s="2134"/>
      <c r="S13" s="2134"/>
      <c r="T13" s="2134"/>
      <c r="U13" s="2134"/>
      <c r="V13" s="2134"/>
      <c r="W13" s="2134"/>
      <c r="X13" s="2134"/>
      <c r="Y13" s="2134"/>
      <c r="Z13" s="2134"/>
      <c r="AA13" s="2134"/>
      <c r="AB13" s="2134"/>
      <c r="AC13" s="2134"/>
      <c r="AD13" s="2160"/>
      <c r="AE13" s="2160"/>
      <c r="AF13" s="2160"/>
      <c r="AG13" s="2160"/>
      <c r="AH13" s="1668"/>
      <c r="AI13" s="2141"/>
      <c r="AJ13" s="2141"/>
    </row>
    <row r="14" spans="1:36">
      <c r="A14" s="1665" t="s">
        <v>1960</v>
      </c>
      <c r="B14" s="2161"/>
      <c r="C14" s="2162"/>
      <c r="D14" s="2162"/>
      <c r="E14" s="2162"/>
      <c r="F14" s="2134"/>
      <c r="G14" s="2134"/>
      <c r="H14" s="2134"/>
      <c r="I14" s="2134"/>
      <c r="J14" s="2134"/>
      <c r="K14" s="2134"/>
      <c r="L14" s="2134"/>
      <c r="M14" s="2134"/>
      <c r="N14" s="2134"/>
      <c r="O14" s="2134"/>
      <c r="P14" s="2134"/>
      <c r="Q14" s="2134"/>
      <c r="R14" s="2134"/>
      <c r="S14" s="2134"/>
      <c r="T14" s="2134"/>
      <c r="U14" s="2134"/>
      <c r="V14" s="2134"/>
      <c r="W14" s="2134"/>
      <c r="X14" s="2134"/>
      <c r="Y14" s="2134"/>
      <c r="Z14" s="2134"/>
      <c r="AA14" s="2134"/>
      <c r="AB14" s="2134"/>
      <c r="AC14" s="2134"/>
      <c r="AD14" s="1912"/>
      <c r="AE14" s="1668"/>
      <c r="AF14" s="1668"/>
      <c r="AG14" s="1668"/>
      <c r="AH14" s="1668"/>
      <c r="AI14" s="2141"/>
      <c r="AJ14" s="2141"/>
    </row>
    <row r="15" spans="1:36">
      <c r="A15" s="1653" t="s">
        <v>1972</v>
      </c>
      <c r="B15" s="2163">
        <v>2008</v>
      </c>
      <c r="C15" s="2164">
        <v>2009</v>
      </c>
      <c r="D15" s="2165">
        <v>2010</v>
      </c>
      <c r="E15" s="2165">
        <v>2011</v>
      </c>
      <c r="F15" s="2134"/>
      <c r="G15" s="2134"/>
      <c r="H15" s="2134"/>
      <c r="I15" s="2134"/>
      <c r="J15" s="2134"/>
      <c r="K15" s="2134"/>
      <c r="L15" s="2134"/>
      <c r="M15" s="2134"/>
      <c r="N15" s="2134"/>
      <c r="O15" s="2134"/>
      <c r="P15" s="2134"/>
      <c r="Q15" s="2134"/>
      <c r="R15" s="2134"/>
      <c r="S15" s="2134"/>
      <c r="T15" s="2134"/>
      <c r="U15" s="2134"/>
      <c r="V15" s="2134"/>
      <c r="W15" s="2134"/>
      <c r="X15" s="2134"/>
      <c r="Y15" s="2134"/>
      <c r="Z15" s="2134"/>
      <c r="AA15" s="2134"/>
      <c r="AB15" s="2134"/>
      <c r="AC15" s="2134"/>
      <c r="AD15" s="2166"/>
      <c r="AE15" s="2167"/>
      <c r="AF15" s="2166"/>
      <c r="AG15" s="1654"/>
      <c r="AH15" s="1654"/>
      <c r="AI15" s="2141"/>
      <c r="AJ15" s="2141"/>
    </row>
    <row r="16" spans="1:36">
      <c r="A16" s="2168" t="s">
        <v>238</v>
      </c>
      <c r="B16" s="2169"/>
      <c r="C16" s="2169"/>
      <c r="D16" s="2170"/>
      <c r="E16" s="2169"/>
      <c r="F16" s="2134"/>
      <c r="G16" s="2134"/>
      <c r="H16" s="2134"/>
      <c r="I16" s="2134"/>
      <c r="J16" s="2134"/>
      <c r="K16" s="2134"/>
      <c r="L16" s="2134"/>
      <c r="M16" s="2134"/>
      <c r="N16" s="2134"/>
      <c r="O16" s="2134"/>
      <c r="P16" s="2134"/>
      <c r="Q16" s="2134"/>
      <c r="R16" s="2134"/>
      <c r="S16" s="2134"/>
      <c r="T16" s="2134"/>
      <c r="U16" s="2134"/>
      <c r="V16" s="2134"/>
      <c r="W16" s="2134"/>
      <c r="X16" s="2134"/>
      <c r="Y16" s="2134"/>
      <c r="Z16" s="2134"/>
      <c r="AA16" s="2134"/>
      <c r="AB16" s="2134"/>
      <c r="AC16" s="2134"/>
      <c r="AD16" s="2171"/>
      <c r="AE16" s="2172"/>
      <c r="AF16" s="2172"/>
      <c r="AG16" s="2173"/>
      <c r="AH16" s="2167"/>
      <c r="AI16" s="2141"/>
      <c r="AJ16" s="2141"/>
    </row>
    <row r="17" spans="1:36">
      <c r="A17" s="2174" t="s">
        <v>1973</v>
      </c>
      <c r="B17" s="2175">
        <v>11</v>
      </c>
      <c r="C17" s="2175">
        <v>9</v>
      </c>
      <c r="D17" s="2176">
        <v>10</v>
      </c>
      <c r="E17" s="2177">
        <v>8</v>
      </c>
      <c r="F17" s="2134"/>
      <c r="G17" s="2134"/>
      <c r="H17" s="2134"/>
      <c r="I17" s="2134"/>
      <c r="J17" s="2134"/>
      <c r="K17" s="2134"/>
      <c r="L17" s="2134"/>
      <c r="M17" s="2134"/>
      <c r="N17" s="2134"/>
      <c r="O17" s="2134"/>
      <c r="P17" s="2134"/>
      <c r="Q17" s="2134"/>
      <c r="R17" s="2134"/>
      <c r="S17" s="2134"/>
      <c r="T17" s="2134"/>
      <c r="U17" s="2134"/>
      <c r="V17" s="2134"/>
      <c r="W17" s="2134"/>
      <c r="X17" s="2134"/>
      <c r="Y17" s="2134"/>
      <c r="Z17" s="2134"/>
      <c r="AA17" s="2134"/>
      <c r="AB17" s="2134"/>
      <c r="AC17" s="2134"/>
      <c r="AD17" s="2174"/>
      <c r="AE17" s="1656"/>
      <c r="AF17" s="2068"/>
      <c r="AG17" s="2068"/>
      <c r="AH17" s="2167"/>
      <c r="AI17" s="2141"/>
      <c r="AJ17" s="2141"/>
    </row>
    <row r="18" spans="1:36">
      <c r="A18" s="2174" t="s">
        <v>1974</v>
      </c>
      <c r="B18" s="2175">
        <v>11</v>
      </c>
      <c r="C18" s="2175">
        <v>6</v>
      </c>
      <c r="D18" s="2176">
        <v>8</v>
      </c>
      <c r="E18" s="2177">
        <v>7</v>
      </c>
      <c r="F18" s="2134"/>
      <c r="G18" s="2134"/>
      <c r="H18" s="2134"/>
      <c r="I18" s="2134"/>
      <c r="J18" s="2134"/>
      <c r="K18" s="2134"/>
      <c r="L18" s="2134"/>
      <c r="M18" s="2134"/>
      <c r="N18" s="2134"/>
      <c r="O18" s="2134"/>
      <c r="P18" s="2134"/>
      <c r="Q18" s="2134"/>
      <c r="R18" s="2134"/>
      <c r="S18" s="2134"/>
      <c r="T18" s="2134"/>
      <c r="U18" s="2134"/>
      <c r="V18" s="2134"/>
      <c r="W18" s="2134"/>
      <c r="X18" s="2134"/>
      <c r="Y18" s="2134"/>
      <c r="Z18" s="2134"/>
      <c r="AA18" s="2134"/>
      <c r="AB18" s="2134"/>
      <c r="AC18" s="2134"/>
      <c r="AD18" s="2174"/>
      <c r="AE18" s="1656"/>
      <c r="AF18" s="2068"/>
      <c r="AG18" s="2068"/>
      <c r="AH18" s="2167"/>
      <c r="AI18" s="2141"/>
      <c r="AJ18" s="2141"/>
    </row>
    <row r="19" spans="1:36">
      <c r="A19" s="2174" t="s">
        <v>1975</v>
      </c>
      <c r="B19" s="2175">
        <v>13</v>
      </c>
      <c r="C19" s="2175">
        <v>7</v>
      </c>
      <c r="D19" s="2176">
        <v>10</v>
      </c>
      <c r="E19" s="2177">
        <v>7</v>
      </c>
      <c r="F19" s="2134"/>
      <c r="G19" s="2134"/>
      <c r="H19" s="2134"/>
      <c r="I19" s="2134"/>
      <c r="J19" s="2134"/>
      <c r="K19" s="2134"/>
      <c r="L19" s="2134"/>
      <c r="M19" s="2134"/>
      <c r="N19" s="2134"/>
      <c r="O19" s="2134"/>
      <c r="P19" s="2134"/>
      <c r="Q19" s="2134"/>
      <c r="R19" s="2134"/>
      <c r="S19" s="2134"/>
      <c r="T19" s="2134"/>
      <c r="U19" s="2134"/>
      <c r="V19" s="2134"/>
      <c r="W19" s="2134"/>
      <c r="X19" s="2134"/>
      <c r="Y19" s="2134"/>
      <c r="Z19" s="2134"/>
      <c r="AA19" s="2134"/>
      <c r="AB19" s="2134"/>
      <c r="AC19" s="2134"/>
      <c r="AD19" s="2174"/>
      <c r="AE19" s="1656"/>
      <c r="AF19" s="2068"/>
      <c r="AG19" s="2068"/>
      <c r="AH19" s="2167"/>
      <c r="AI19" s="2141"/>
      <c r="AJ19" s="2141"/>
    </row>
    <row r="20" spans="1:36">
      <c r="A20" s="2174" t="s">
        <v>1976</v>
      </c>
      <c r="B20" s="2175">
        <v>29</v>
      </c>
      <c r="C20" s="2175">
        <v>7</v>
      </c>
      <c r="D20" s="2176">
        <v>13</v>
      </c>
      <c r="E20" s="2177">
        <v>9</v>
      </c>
      <c r="F20" s="2134"/>
      <c r="G20" s="2134"/>
      <c r="H20" s="2134"/>
      <c r="I20" s="2134"/>
      <c r="J20" s="2134"/>
      <c r="K20" s="2134"/>
      <c r="L20" s="2134"/>
      <c r="M20" s="2134"/>
      <c r="N20" s="2134"/>
      <c r="O20" s="2134"/>
      <c r="P20" s="2134"/>
      <c r="Q20" s="2134"/>
      <c r="R20" s="2134"/>
      <c r="S20" s="2134"/>
      <c r="T20" s="2134"/>
      <c r="U20" s="2134"/>
      <c r="V20" s="2134"/>
      <c r="W20" s="2134"/>
      <c r="X20" s="2134"/>
      <c r="Y20" s="2134"/>
      <c r="Z20" s="2134"/>
      <c r="AA20" s="2134"/>
      <c r="AB20" s="2134"/>
      <c r="AC20" s="2134"/>
      <c r="AD20" s="2174"/>
      <c r="AE20" s="1656"/>
      <c r="AF20" s="2068"/>
      <c r="AG20" s="2068"/>
      <c r="AH20" s="2167"/>
      <c r="AI20" s="2141"/>
      <c r="AJ20" s="2141"/>
    </row>
    <row r="21" spans="1:36">
      <c r="A21" s="2178" t="s">
        <v>1977</v>
      </c>
      <c r="B21" s="2175">
        <v>6</v>
      </c>
      <c r="C21" s="2175">
        <v>19</v>
      </c>
      <c r="D21" s="2176">
        <v>7</v>
      </c>
      <c r="E21" s="2177">
        <v>7</v>
      </c>
      <c r="F21" s="2134"/>
      <c r="G21" s="2134"/>
      <c r="H21" s="2134"/>
      <c r="I21" s="2134"/>
      <c r="J21" s="2134"/>
      <c r="K21" s="2134"/>
      <c r="L21" s="2134"/>
      <c r="M21" s="2134"/>
      <c r="N21" s="2134"/>
      <c r="O21" s="2134"/>
      <c r="P21" s="2134"/>
      <c r="Q21" s="2134"/>
      <c r="R21" s="2134"/>
      <c r="S21" s="2134"/>
      <c r="T21" s="2134"/>
      <c r="U21" s="2134"/>
      <c r="V21" s="2134"/>
      <c r="W21" s="2134"/>
      <c r="X21" s="2134"/>
      <c r="Y21" s="2134"/>
      <c r="Z21" s="2134"/>
      <c r="AA21" s="2134"/>
      <c r="AB21" s="2134"/>
      <c r="AC21" s="2134"/>
      <c r="AD21" s="2178"/>
      <c r="AE21" s="1656"/>
      <c r="AF21" s="2068"/>
      <c r="AG21" s="2068"/>
      <c r="AH21" s="2167"/>
      <c r="AI21" s="2141"/>
      <c r="AJ21" s="2141"/>
    </row>
    <row r="22" spans="1:36">
      <c r="A22" s="2171" t="s">
        <v>239</v>
      </c>
      <c r="B22" s="2179"/>
      <c r="C22" s="2180"/>
      <c r="D22" s="2181"/>
      <c r="E22" s="2177"/>
      <c r="F22" s="2134"/>
      <c r="G22" s="2134"/>
      <c r="H22" s="2134"/>
      <c r="I22" s="2134"/>
      <c r="J22" s="2134"/>
      <c r="K22" s="2134"/>
      <c r="L22" s="2134"/>
      <c r="M22" s="2134"/>
      <c r="N22" s="2134"/>
      <c r="O22" s="2134"/>
      <c r="P22" s="2134"/>
      <c r="Q22" s="2134"/>
      <c r="R22" s="2134"/>
      <c r="S22" s="2134"/>
      <c r="T22" s="2134"/>
      <c r="U22" s="2134"/>
      <c r="V22" s="2134"/>
      <c r="W22" s="2134"/>
      <c r="X22" s="2134"/>
      <c r="Y22" s="2134"/>
      <c r="Z22" s="2134"/>
      <c r="AA22" s="2134"/>
      <c r="AB22" s="2134"/>
      <c r="AC22" s="2134"/>
      <c r="AD22" s="2171"/>
      <c r="AE22" s="2167"/>
      <c r="AF22" s="2182"/>
      <c r="AG22" s="2182"/>
      <c r="AH22" s="2182"/>
      <c r="AI22" s="2141"/>
      <c r="AJ22" s="2141"/>
    </row>
    <row r="23" spans="1:36">
      <c r="A23" s="2174" t="s">
        <v>1978</v>
      </c>
      <c r="B23" s="2177">
        <v>6</v>
      </c>
      <c r="C23" s="2183">
        <v>3</v>
      </c>
      <c r="D23" s="2184">
        <v>5</v>
      </c>
      <c r="E23" s="2177">
        <v>9</v>
      </c>
      <c r="F23" s="2134"/>
      <c r="G23" s="2134"/>
      <c r="H23" s="2134"/>
      <c r="I23" s="2134"/>
      <c r="J23" s="2134"/>
      <c r="K23" s="2134"/>
      <c r="L23" s="2134"/>
      <c r="M23" s="2134"/>
      <c r="N23" s="2134"/>
      <c r="O23" s="2134"/>
      <c r="P23" s="2134"/>
      <c r="Q23" s="2134"/>
      <c r="R23" s="2134"/>
      <c r="S23" s="2134"/>
      <c r="T23" s="2134"/>
      <c r="U23" s="2134"/>
      <c r="V23" s="2134"/>
      <c r="W23" s="2134"/>
      <c r="X23" s="2134"/>
      <c r="Y23" s="2134"/>
      <c r="Z23" s="2134"/>
      <c r="AA23" s="2134"/>
      <c r="AB23" s="2134"/>
      <c r="AC23" s="2134"/>
      <c r="AD23" s="2174"/>
      <c r="AE23" s="2167"/>
      <c r="AF23" s="2182"/>
      <c r="AG23" s="2167"/>
      <c r="AH23" s="2167"/>
      <c r="AI23" s="2141"/>
      <c r="AJ23" s="2141"/>
    </row>
    <row r="24" spans="1:36">
      <c r="A24" s="2174" t="s">
        <v>1979</v>
      </c>
      <c r="B24" s="2177">
        <v>7</v>
      </c>
      <c r="C24" s="2183">
        <v>4</v>
      </c>
      <c r="D24" s="2184">
        <v>6</v>
      </c>
      <c r="E24" s="2177">
        <v>7</v>
      </c>
      <c r="F24" s="2134"/>
      <c r="G24" s="2134"/>
      <c r="H24" s="2134"/>
      <c r="I24" s="2134"/>
      <c r="J24" s="2134"/>
      <c r="K24" s="2134"/>
      <c r="L24" s="2134"/>
      <c r="M24" s="2134"/>
      <c r="N24" s="2134"/>
      <c r="O24" s="2134"/>
      <c r="P24" s="2134"/>
      <c r="Q24" s="2134"/>
      <c r="R24" s="2134"/>
      <c r="S24" s="2134"/>
      <c r="T24" s="2134"/>
      <c r="U24" s="2134"/>
      <c r="V24" s="2134"/>
      <c r="W24" s="2134"/>
      <c r="X24" s="2134"/>
      <c r="Y24" s="2134"/>
      <c r="Z24" s="2134"/>
      <c r="AA24" s="2134"/>
      <c r="AB24" s="2134"/>
      <c r="AC24" s="2134"/>
      <c r="AD24" s="2174"/>
      <c r="AE24" s="2167"/>
      <c r="AF24" s="2182"/>
      <c r="AG24" s="2167"/>
      <c r="AH24" s="2167"/>
      <c r="AI24" s="2141"/>
      <c r="AJ24" s="2141"/>
    </row>
    <row r="25" spans="1:36">
      <c r="A25" s="2171" t="s">
        <v>1205</v>
      </c>
      <c r="B25" s="2177"/>
      <c r="C25" s="2180"/>
      <c r="D25" s="2184"/>
      <c r="E25" s="2177"/>
      <c r="F25" s="2134"/>
      <c r="G25" s="2134"/>
      <c r="H25" s="2134"/>
      <c r="I25" s="2134"/>
      <c r="J25" s="2134"/>
      <c r="K25" s="2134"/>
      <c r="L25" s="2134"/>
      <c r="M25" s="2134"/>
      <c r="N25" s="2134"/>
      <c r="O25" s="2134"/>
      <c r="P25" s="2134"/>
      <c r="Q25" s="2134"/>
      <c r="R25" s="2134"/>
      <c r="S25" s="2134"/>
      <c r="T25" s="2134"/>
      <c r="U25" s="2134"/>
      <c r="V25" s="2134"/>
      <c r="W25" s="2134"/>
      <c r="X25" s="2134"/>
      <c r="Y25" s="2134"/>
      <c r="Z25" s="2134"/>
      <c r="AA25" s="2134"/>
      <c r="AB25" s="2134"/>
      <c r="AC25" s="2134"/>
      <c r="AD25" s="2171"/>
      <c r="AE25" s="2167"/>
      <c r="AF25" s="2182"/>
      <c r="AG25" s="2167"/>
      <c r="AH25" s="2167"/>
      <c r="AI25" s="2141"/>
      <c r="AJ25" s="2141"/>
    </row>
    <row r="26" spans="1:36">
      <c r="A26" s="2174" t="s">
        <v>1980</v>
      </c>
      <c r="B26" s="2177">
        <v>8</v>
      </c>
      <c r="C26" s="2183">
        <v>3</v>
      </c>
      <c r="D26" s="2184">
        <v>8</v>
      </c>
      <c r="E26" s="2177">
        <v>7</v>
      </c>
      <c r="F26" s="2134"/>
      <c r="G26" s="2134"/>
      <c r="H26" s="2134"/>
      <c r="I26" s="2134"/>
      <c r="J26" s="2134"/>
      <c r="K26" s="2134"/>
      <c r="L26" s="2134"/>
      <c r="M26" s="2134"/>
      <c r="N26" s="2134"/>
      <c r="O26" s="2134"/>
      <c r="P26" s="2134"/>
      <c r="Q26" s="2134"/>
      <c r="R26" s="2134"/>
      <c r="S26" s="2134"/>
      <c r="T26" s="2134"/>
      <c r="U26" s="2134"/>
      <c r="V26" s="2134"/>
      <c r="W26" s="2134"/>
      <c r="X26" s="2134"/>
      <c r="Y26" s="2134"/>
      <c r="Z26" s="2134"/>
      <c r="AA26" s="2134"/>
      <c r="AB26" s="2134"/>
      <c r="AC26" s="2134"/>
      <c r="AD26" s="2174"/>
      <c r="AE26" s="2167"/>
      <c r="AF26" s="2182"/>
      <c r="AG26" s="2167"/>
      <c r="AH26" s="2167"/>
      <c r="AI26" s="2141"/>
      <c r="AJ26" s="2141"/>
    </row>
    <row r="27" spans="1:36">
      <c r="A27" s="2174" t="s">
        <v>1981</v>
      </c>
      <c r="B27" s="2177">
        <v>7</v>
      </c>
      <c r="C27" s="2183">
        <v>7</v>
      </c>
      <c r="D27" s="2184">
        <v>6</v>
      </c>
      <c r="E27" s="2177">
        <v>5</v>
      </c>
      <c r="F27" s="2134"/>
      <c r="G27" s="2134"/>
      <c r="H27" s="2134"/>
      <c r="I27" s="2134"/>
      <c r="J27" s="2134"/>
      <c r="K27" s="2134"/>
      <c r="L27" s="2134"/>
      <c r="M27" s="2134"/>
      <c r="N27" s="2134"/>
      <c r="O27" s="2134"/>
      <c r="P27" s="2134"/>
      <c r="Q27" s="2134"/>
      <c r="R27" s="2134"/>
      <c r="S27" s="2134"/>
      <c r="T27" s="2134"/>
      <c r="U27" s="2134"/>
      <c r="V27" s="2134"/>
      <c r="W27" s="2134"/>
      <c r="X27" s="2134"/>
      <c r="Y27" s="2134"/>
      <c r="Z27" s="2134"/>
      <c r="AA27" s="2134"/>
      <c r="AB27" s="2134"/>
      <c r="AC27" s="2134"/>
      <c r="AD27" s="2174"/>
      <c r="AE27" s="2167"/>
      <c r="AF27" s="2182"/>
      <c r="AG27" s="2167"/>
      <c r="AH27" s="2167"/>
      <c r="AI27" s="2141"/>
      <c r="AJ27" s="2141"/>
    </row>
    <row r="28" spans="1:36">
      <c r="A28" s="2185" t="s">
        <v>1982</v>
      </c>
      <c r="B28" s="2186">
        <v>4</v>
      </c>
      <c r="C28" s="2187">
        <v>3</v>
      </c>
      <c r="D28" s="2188">
        <v>5</v>
      </c>
      <c r="E28" s="2186">
        <v>5</v>
      </c>
      <c r="F28" s="2134"/>
      <c r="G28" s="2134"/>
      <c r="H28" s="2134"/>
      <c r="I28" s="2134"/>
      <c r="J28" s="2134"/>
      <c r="K28" s="2134"/>
      <c r="L28" s="2134"/>
      <c r="M28" s="2134"/>
      <c r="N28" s="2134"/>
      <c r="O28" s="2134"/>
      <c r="P28" s="2134"/>
      <c r="Q28" s="2134"/>
      <c r="R28" s="2134"/>
      <c r="S28" s="2134"/>
      <c r="T28" s="2134"/>
      <c r="U28" s="2134"/>
      <c r="V28" s="2134"/>
      <c r="W28" s="2134"/>
      <c r="X28" s="2134"/>
      <c r="Y28" s="2134"/>
      <c r="Z28" s="2134"/>
      <c r="AA28" s="2134"/>
      <c r="AB28" s="2134"/>
      <c r="AC28" s="2134"/>
      <c r="AD28" s="2174"/>
      <c r="AE28" s="2167"/>
      <c r="AF28" s="2182"/>
      <c r="AG28" s="2167"/>
      <c r="AH28" s="2167"/>
      <c r="AI28" s="2141"/>
      <c r="AJ28" s="2141"/>
    </row>
    <row r="29" spans="1:36">
      <c r="A29" s="1660" t="s">
        <v>1970</v>
      </c>
      <c r="B29" s="1668"/>
      <c r="C29" s="2189"/>
      <c r="D29" s="1668"/>
      <c r="E29" s="1668"/>
      <c r="F29" s="2134"/>
      <c r="G29" s="2134"/>
      <c r="H29" s="2134"/>
      <c r="I29" s="2134"/>
      <c r="J29" s="2134"/>
      <c r="K29" s="2134"/>
      <c r="L29" s="2134"/>
      <c r="M29" s="2134"/>
      <c r="N29" s="2134"/>
      <c r="O29" s="2134"/>
      <c r="P29" s="2134"/>
      <c r="Q29" s="2134"/>
      <c r="R29" s="2134"/>
      <c r="S29" s="2134"/>
      <c r="T29" s="2134"/>
      <c r="U29" s="2134"/>
      <c r="V29" s="2134"/>
      <c r="W29" s="2134"/>
      <c r="X29" s="2134"/>
      <c r="Y29" s="2134"/>
      <c r="Z29" s="2134"/>
      <c r="AA29" s="2134"/>
      <c r="AB29" s="2134"/>
      <c r="AC29" s="2134"/>
      <c r="AD29" s="1660"/>
      <c r="AE29" s="1668"/>
      <c r="AF29" s="2189"/>
      <c r="AG29" s="1668"/>
      <c r="AH29" s="1668"/>
      <c r="AI29" s="2141"/>
      <c r="AJ29" s="2141"/>
    </row>
    <row r="30" spans="1:36">
      <c r="A30" s="1805" t="s">
        <v>1983</v>
      </c>
      <c r="B30" s="1668"/>
      <c r="C30" s="2189"/>
      <c r="D30" s="1668"/>
      <c r="E30" s="1668"/>
      <c r="F30" s="2134"/>
      <c r="G30" s="2134"/>
      <c r="H30" s="2134"/>
      <c r="I30" s="2134"/>
      <c r="J30" s="2134"/>
      <c r="K30" s="2134"/>
      <c r="L30" s="2134"/>
      <c r="M30" s="2134"/>
      <c r="N30" s="2134"/>
      <c r="O30" s="2134"/>
      <c r="P30" s="2134"/>
      <c r="Q30" s="2134"/>
      <c r="R30" s="2134"/>
      <c r="S30" s="2134"/>
      <c r="T30" s="2134"/>
      <c r="U30" s="2134"/>
      <c r="V30" s="2134"/>
      <c r="W30" s="2134"/>
      <c r="X30" s="2134"/>
      <c r="Y30" s="2134"/>
      <c r="Z30" s="2134"/>
      <c r="AA30" s="2134"/>
      <c r="AB30" s="2134"/>
      <c r="AC30" s="2134"/>
      <c r="AD30" s="1660"/>
      <c r="AE30" s="1668"/>
      <c r="AF30" s="2189"/>
      <c r="AG30" s="1668"/>
      <c r="AH30" s="1668"/>
      <c r="AI30" s="2141"/>
      <c r="AJ30" s="2141"/>
    </row>
    <row r="31" spans="1:36">
      <c r="A31" s="2159"/>
      <c r="B31" s="2158"/>
      <c r="C31" s="2158"/>
      <c r="D31" s="2158"/>
      <c r="E31" s="2158"/>
      <c r="F31" s="2134"/>
      <c r="G31" s="2134"/>
      <c r="H31" s="2134"/>
      <c r="I31" s="2134"/>
      <c r="J31" s="2134"/>
      <c r="K31" s="2134"/>
      <c r="L31" s="2134"/>
      <c r="M31" s="2134"/>
      <c r="N31" s="2134"/>
      <c r="O31" s="2134"/>
      <c r="P31" s="2134"/>
      <c r="Q31" s="2134"/>
      <c r="R31" s="2134"/>
      <c r="S31" s="2134"/>
      <c r="T31" s="2134"/>
      <c r="U31" s="2134"/>
      <c r="V31" s="2134"/>
      <c r="W31" s="2134"/>
      <c r="X31" s="2134"/>
      <c r="Y31" s="2134"/>
      <c r="Z31" s="2134"/>
      <c r="AA31" s="2134"/>
      <c r="AB31" s="2134"/>
      <c r="AC31" s="2134"/>
      <c r="AD31" s="2141"/>
      <c r="AE31" s="2141"/>
      <c r="AF31" s="2141"/>
      <c r="AG31" s="2141"/>
      <c r="AH31" s="2141"/>
      <c r="AI31" s="2141"/>
      <c r="AJ31" s="2141"/>
    </row>
    <row r="32" spans="1:36">
      <c r="A32" s="2190" t="s">
        <v>1984</v>
      </c>
      <c r="B32" s="1663"/>
      <c r="C32" s="1663"/>
      <c r="D32" s="1663"/>
      <c r="E32" s="1663"/>
      <c r="F32" s="2134"/>
      <c r="G32" s="2134"/>
      <c r="H32" s="2134"/>
      <c r="I32" s="2134"/>
      <c r="J32" s="2134"/>
      <c r="K32" s="2134"/>
      <c r="L32" s="2134"/>
      <c r="M32" s="2134"/>
      <c r="N32" s="2134"/>
      <c r="O32" s="2134"/>
      <c r="P32" s="2134"/>
      <c r="Q32" s="2134"/>
      <c r="R32" s="2134"/>
      <c r="S32" s="2134"/>
      <c r="T32" s="2134"/>
      <c r="U32" s="2134"/>
      <c r="V32" s="2134"/>
      <c r="W32" s="2134"/>
      <c r="X32" s="2134"/>
      <c r="Y32" s="2134"/>
      <c r="Z32" s="2134"/>
      <c r="AA32" s="2134"/>
      <c r="AB32" s="2134"/>
      <c r="AC32" s="2134"/>
      <c r="AD32" s="2191"/>
      <c r="AE32" s="1668"/>
      <c r="AF32" s="1668"/>
      <c r="AG32" s="1668"/>
      <c r="AH32" s="1668"/>
      <c r="AI32" s="2141"/>
      <c r="AJ32" s="2141"/>
    </row>
    <row r="33" spans="1:36">
      <c r="A33" s="1665" t="s">
        <v>1960</v>
      </c>
      <c r="B33" s="2161"/>
      <c r="C33" s="2162"/>
      <c r="D33" s="2162"/>
      <c r="E33" s="2162"/>
      <c r="F33" s="2134"/>
      <c r="G33" s="2134"/>
      <c r="H33" s="2134"/>
      <c r="I33" s="2134"/>
      <c r="J33" s="2134"/>
      <c r="K33" s="2134"/>
      <c r="L33" s="2134"/>
      <c r="M33" s="2134"/>
      <c r="N33" s="2134"/>
      <c r="O33" s="2134"/>
      <c r="P33" s="2134"/>
      <c r="Q33" s="2134"/>
      <c r="R33" s="2134"/>
      <c r="S33" s="2134"/>
      <c r="T33" s="2134"/>
      <c r="U33" s="2134"/>
      <c r="V33" s="2134"/>
      <c r="W33" s="2134"/>
      <c r="X33" s="2134"/>
      <c r="Y33" s="2134"/>
      <c r="Z33" s="2134"/>
      <c r="AA33" s="2134"/>
      <c r="AB33" s="2134"/>
      <c r="AC33" s="2134"/>
      <c r="AD33" s="1912"/>
      <c r="AE33" s="1668"/>
      <c r="AF33" s="1668"/>
      <c r="AG33" s="1668"/>
      <c r="AH33" s="1668"/>
      <c r="AI33" s="2141"/>
      <c r="AJ33" s="2141"/>
    </row>
    <row r="34" spans="1:36">
      <c r="A34" s="1653" t="s">
        <v>1972</v>
      </c>
      <c r="B34" s="2192">
        <v>2008</v>
      </c>
      <c r="C34" s="2193">
        <v>2009</v>
      </c>
      <c r="D34" s="2194">
        <v>2010</v>
      </c>
      <c r="E34" s="2194">
        <v>2011</v>
      </c>
      <c r="F34" s="2134"/>
      <c r="G34" s="2134"/>
      <c r="H34" s="2134"/>
      <c r="I34" s="2134"/>
      <c r="J34" s="2134"/>
      <c r="K34" s="2134"/>
      <c r="L34" s="2134"/>
      <c r="M34" s="2134"/>
      <c r="N34" s="2134"/>
      <c r="O34" s="2134"/>
      <c r="P34" s="2134"/>
      <c r="Q34" s="2134"/>
      <c r="R34" s="2134"/>
      <c r="S34" s="2134"/>
      <c r="T34" s="2134"/>
      <c r="U34" s="2134"/>
      <c r="V34" s="2134"/>
      <c r="W34" s="2134"/>
      <c r="X34" s="2134"/>
      <c r="Y34" s="2134"/>
      <c r="Z34" s="2134"/>
      <c r="AA34" s="2134"/>
      <c r="AB34" s="2134"/>
      <c r="AC34" s="2134"/>
      <c r="AD34" s="2166"/>
      <c r="AE34" s="2167"/>
      <c r="AF34" s="2166"/>
      <c r="AG34" s="1654"/>
      <c r="AH34" s="1654"/>
      <c r="AI34" s="2141"/>
      <c r="AJ34" s="2141"/>
    </row>
    <row r="35" spans="1:36">
      <c r="A35" s="2168" t="s">
        <v>238</v>
      </c>
      <c r="B35" s="1655"/>
      <c r="C35" s="1655"/>
      <c r="D35" s="2195"/>
      <c r="E35" s="2196"/>
      <c r="F35" s="2134"/>
      <c r="G35" s="2134"/>
      <c r="H35" s="2134"/>
      <c r="I35" s="2134"/>
      <c r="J35" s="2134"/>
      <c r="K35" s="2134"/>
      <c r="L35" s="2134"/>
      <c r="M35" s="2134"/>
      <c r="N35" s="2134"/>
      <c r="O35" s="2134"/>
      <c r="P35" s="2134"/>
      <c r="Q35" s="2134"/>
      <c r="R35" s="2134"/>
      <c r="S35" s="2134"/>
      <c r="T35" s="2134"/>
      <c r="U35" s="2134"/>
      <c r="V35" s="2134"/>
      <c r="W35" s="2134"/>
      <c r="X35" s="2134"/>
      <c r="Y35" s="2134"/>
      <c r="Z35" s="2134"/>
      <c r="AA35" s="2134"/>
      <c r="AB35" s="2134"/>
      <c r="AC35" s="2134"/>
      <c r="AD35" s="2171"/>
      <c r="AE35" s="2172"/>
      <c r="AF35" s="1669"/>
      <c r="AG35" s="2197"/>
      <c r="AH35" s="2198"/>
      <c r="AI35" s="2141"/>
      <c r="AJ35" s="2141"/>
    </row>
    <row r="36" spans="1:36">
      <c r="A36" s="2174" t="s">
        <v>1973</v>
      </c>
      <c r="B36" s="2175">
        <v>46</v>
      </c>
      <c r="C36" s="2175">
        <v>36</v>
      </c>
      <c r="D36" s="2175">
        <v>53</v>
      </c>
      <c r="E36" s="2177">
        <v>30</v>
      </c>
      <c r="F36" s="2134"/>
      <c r="G36" s="2134"/>
      <c r="H36" s="2134"/>
      <c r="I36" s="2134"/>
      <c r="J36" s="2134"/>
      <c r="K36" s="2134"/>
      <c r="L36" s="2134"/>
      <c r="M36" s="2134"/>
      <c r="N36" s="2134"/>
      <c r="O36" s="2134"/>
      <c r="P36" s="2134"/>
      <c r="Q36" s="2134"/>
      <c r="R36" s="2134"/>
      <c r="S36" s="2134"/>
      <c r="T36" s="2134"/>
      <c r="U36" s="2134"/>
      <c r="V36" s="2134"/>
      <c r="W36" s="2134"/>
      <c r="X36" s="2134"/>
      <c r="Y36" s="2134"/>
      <c r="Z36" s="2134"/>
      <c r="AA36" s="2134"/>
      <c r="AB36" s="2134"/>
      <c r="AC36" s="2134"/>
      <c r="AD36" s="2174"/>
      <c r="AE36" s="2199"/>
      <c r="AF36" s="2149"/>
      <c r="AG36" s="2149"/>
      <c r="AH36" s="2152"/>
      <c r="AI36" s="2141"/>
      <c r="AJ36" s="2141"/>
    </row>
    <row r="37" spans="1:36">
      <c r="A37" s="2174" t="s">
        <v>1974</v>
      </c>
      <c r="B37" s="2175">
        <v>42</v>
      </c>
      <c r="C37" s="2175">
        <v>41</v>
      </c>
      <c r="D37" s="2175">
        <v>40</v>
      </c>
      <c r="E37" s="2177">
        <v>29</v>
      </c>
      <c r="F37" s="2134"/>
      <c r="G37" s="2134"/>
      <c r="H37" s="2134"/>
      <c r="I37" s="2134"/>
      <c r="J37" s="2134"/>
      <c r="K37" s="2134"/>
      <c r="L37" s="2134"/>
      <c r="M37" s="2134"/>
      <c r="N37" s="2134"/>
      <c r="O37" s="2134"/>
      <c r="P37" s="2134"/>
      <c r="Q37" s="2134"/>
      <c r="R37" s="2134"/>
      <c r="S37" s="2134"/>
      <c r="T37" s="2134"/>
      <c r="U37" s="2134"/>
      <c r="V37" s="2134"/>
      <c r="W37" s="2134"/>
      <c r="X37" s="2134"/>
      <c r="Y37" s="2134"/>
      <c r="Z37" s="2134"/>
      <c r="AA37" s="2134"/>
      <c r="AB37" s="2134"/>
      <c r="AC37" s="2134"/>
      <c r="AD37" s="2174"/>
      <c r="AE37" s="1656"/>
      <c r="AF37" s="2149"/>
      <c r="AG37" s="2149"/>
      <c r="AH37" s="2152"/>
      <c r="AI37" s="2141"/>
      <c r="AJ37" s="2141"/>
    </row>
    <row r="38" spans="1:36">
      <c r="A38" s="2174" t="s">
        <v>1975</v>
      </c>
      <c r="B38" s="2175">
        <v>21</v>
      </c>
      <c r="C38" s="2175">
        <v>49</v>
      </c>
      <c r="D38" s="2175">
        <v>59</v>
      </c>
      <c r="E38" s="2177">
        <v>46</v>
      </c>
      <c r="F38" s="2134"/>
      <c r="G38" s="2134"/>
      <c r="H38" s="2134"/>
      <c r="I38" s="2134"/>
      <c r="J38" s="2134"/>
      <c r="K38" s="2134"/>
      <c r="L38" s="2134"/>
      <c r="M38" s="2134"/>
      <c r="N38" s="2134"/>
      <c r="O38" s="2134"/>
      <c r="P38" s="2134"/>
      <c r="Q38" s="2134"/>
      <c r="R38" s="2134"/>
      <c r="S38" s="2134"/>
      <c r="T38" s="2134"/>
      <c r="U38" s="2134"/>
      <c r="V38" s="2134"/>
      <c r="W38" s="2134"/>
      <c r="X38" s="2134"/>
      <c r="Y38" s="2134"/>
      <c r="Z38" s="2134"/>
      <c r="AA38" s="2134"/>
      <c r="AB38" s="2134"/>
      <c r="AC38" s="2134"/>
      <c r="AD38" s="2174"/>
      <c r="AE38" s="1656"/>
      <c r="AF38" s="2149"/>
      <c r="AG38" s="2149"/>
      <c r="AH38" s="2152"/>
      <c r="AI38" s="2141"/>
      <c r="AJ38" s="2141"/>
    </row>
    <row r="39" spans="1:36">
      <c r="A39" s="2174" t="s">
        <v>1976</v>
      </c>
      <c r="B39" s="2175">
        <v>24</v>
      </c>
      <c r="C39" s="2175">
        <v>27</v>
      </c>
      <c r="D39" s="2175">
        <v>31</v>
      </c>
      <c r="E39" s="2177">
        <v>28</v>
      </c>
      <c r="F39" s="2134"/>
      <c r="G39" s="2134"/>
      <c r="H39" s="2134"/>
      <c r="I39" s="2134"/>
      <c r="J39" s="2134"/>
      <c r="K39" s="2134"/>
      <c r="L39" s="2134"/>
      <c r="M39" s="2134"/>
      <c r="N39" s="2134"/>
      <c r="O39" s="2134"/>
      <c r="P39" s="2134"/>
      <c r="Q39" s="2134"/>
      <c r="R39" s="2134"/>
      <c r="S39" s="2134"/>
      <c r="T39" s="2134"/>
      <c r="U39" s="2134"/>
      <c r="V39" s="2134"/>
      <c r="W39" s="2134"/>
      <c r="X39" s="2134"/>
      <c r="Y39" s="2134"/>
      <c r="Z39" s="2134"/>
      <c r="AA39" s="2134"/>
      <c r="AB39" s="2134"/>
      <c r="AC39" s="2134"/>
      <c r="AD39" s="2174"/>
      <c r="AE39" s="1656"/>
      <c r="AF39" s="2149"/>
      <c r="AG39" s="2149"/>
      <c r="AH39" s="2152"/>
      <c r="AI39" s="2141"/>
      <c r="AJ39" s="2141"/>
    </row>
    <row r="40" spans="1:36">
      <c r="A40" s="2178" t="s">
        <v>1977</v>
      </c>
      <c r="B40" s="2175">
        <v>46</v>
      </c>
      <c r="C40" s="2175">
        <v>53</v>
      </c>
      <c r="D40" s="2175">
        <v>59</v>
      </c>
      <c r="E40" s="2177">
        <v>50</v>
      </c>
      <c r="F40" s="2134"/>
      <c r="G40" s="2134"/>
      <c r="H40" s="2134"/>
      <c r="I40" s="2134"/>
      <c r="J40" s="2134"/>
      <c r="K40" s="2134"/>
      <c r="L40" s="2134"/>
      <c r="M40" s="2134"/>
      <c r="N40" s="2134"/>
      <c r="O40" s="2134"/>
      <c r="P40" s="2134"/>
      <c r="Q40" s="2134"/>
      <c r="R40" s="2134"/>
      <c r="S40" s="2134"/>
      <c r="T40" s="2134"/>
      <c r="U40" s="2134"/>
      <c r="V40" s="2134"/>
      <c r="W40" s="2134"/>
      <c r="X40" s="2134"/>
      <c r="Y40" s="2134"/>
      <c r="Z40" s="2134"/>
      <c r="AA40" s="2134"/>
      <c r="AB40" s="2134"/>
      <c r="AC40" s="2134"/>
      <c r="AD40" s="2178"/>
      <c r="AE40" s="1656"/>
      <c r="AF40" s="2149"/>
      <c r="AG40" s="2149"/>
      <c r="AH40" s="2152"/>
      <c r="AI40" s="2141"/>
      <c r="AJ40" s="2141"/>
    </row>
    <row r="41" spans="1:36">
      <c r="A41" s="2171" t="s">
        <v>239</v>
      </c>
      <c r="B41" s="2179"/>
      <c r="C41" s="2180"/>
      <c r="D41" s="2179"/>
      <c r="E41" s="2177"/>
      <c r="F41" s="2134"/>
      <c r="G41" s="2134"/>
      <c r="H41" s="2134"/>
      <c r="I41" s="2134"/>
      <c r="J41" s="2134"/>
      <c r="K41" s="2134"/>
      <c r="L41" s="2134"/>
      <c r="M41" s="2134"/>
      <c r="N41" s="2134"/>
      <c r="O41" s="2134"/>
      <c r="P41" s="2134"/>
      <c r="Q41" s="2134"/>
      <c r="R41" s="2134"/>
      <c r="S41" s="2134"/>
      <c r="T41" s="2134"/>
      <c r="U41" s="2134"/>
      <c r="V41" s="2134"/>
      <c r="W41" s="2134"/>
      <c r="X41" s="2134"/>
      <c r="Y41" s="2134"/>
      <c r="Z41" s="2134"/>
      <c r="AA41" s="2134"/>
      <c r="AB41" s="2134"/>
      <c r="AC41" s="2134"/>
      <c r="AD41" s="2171"/>
      <c r="AE41" s="2167"/>
      <c r="AF41" s="2200"/>
      <c r="AG41" s="2198"/>
      <c r="AH41" s="2198"/>
      <c r="AI41" s="2141"/>
      <c r="AJ41" s="2141"/>
    </row>
    <row r="42" spans="1:36">
      <c r="A42" s="2174" t="s">
        <v>1978</v>
      </c>
      <c r="B42" s="2177">
        <v>54</v>
      </c>
      <c r="C42" s="2183" t="s">
        <v>1792</v>
      </c>
      <c r="D42" s="2177">
        <v>29</v>
      </c>
      <c r="E42" s="2177">
        <v>27</v>
      </c>
      <c r="F42" s="2134"/>
      <c r="G42" s="2134"/>
      <c r="H42" s="2134"/>
      <c r="I42" s="2134"/>
      <c r="J42" s="2134"/>
      <c r="K42" s="2134"/>
      <c r="L42" s="2134"/>
      <c r="M42" s="2134"/>
      <c r="N42" s="2134"/>
      <c r="O42" s="2134"/>
      <c r="P42" s="2134"/>
      <c r="Q42" s="2134"/>
      <c r="R42" s="2134"/>
      <c r="S42" s="2134"/>
      <c r="T42" s="2134"/>
      <c r="U42" s="2134"/>
      <c r="V42" s="2134"/>
      <c r="W42" s="2134"/>
      <c r="X42" s="2134"/>
      <c r="Y42" s="2134"/>
      <c r="Z42" s="2134"/>
      <c r="AA42" s="2134"/>
      <c r="AB42" s="2134"/>
      <c r="AC42" s="2134"/>
      <c r="AD42" s="2174"/>
      <c r="AE42" s="2167"/>
      <c r="AF42" s="2149"/>
      <c r="AG42" s="2149"/>
      <c r="AH42" s="2149"/>
      <c r="AI42" s="2141"/>
      <c r="AJ42" s="2141"/>
    </row>
    <row r="43" spans="1:36">
      <c r="A43" s="2174" t="s">
        <v>1979</v>
      </c>
      <c r="B43" s="2177">
        <v>26</v>
      </c>
      <c r="C43" s="2183">
        <v>45</v>
      </c>
      <c r="D43" s="2177">
        <v>35</v>
      </c>
      <c r="E43" s="2177">
        <v>39</v>
      </c>
      <c r="F43" s="2134"/>
      <c r="G43" s="2134"/>
      <c r="H43" s="2134"/>
      <c r="I43" s="2134"/>
      <c r="J43" s="2134"/>
      <c r="K43" s="2134"/>
      <c r="L43" s="2134"/>
      <c r="M43" s="2134"/>
      <c r="N43" s="2134"/>
      <c r="O43" s="2134"/>
      <c r="P43" s="2134"/>
      <c r="Q43" s="2134"/>
      <c r="R43" s="2134"/>
      <c r="S43" s="2134"/>
      <c r="T43" s="2134"/>
      <c r="U43" s="2134"/>
      <c r="V43" s="2134"/>
      <c r="W43" s="2134"/>
      <c r="X43" s="2134"/>
      <c r="Y43" s="2134"/>
      <c r="Z43" s="2134"/>
      <c r="AA43" s="2134"/>
      <c r="AB43" s="2134"/>
      <c r="AC43" s="2134"/>
      <c r="AD43" s="2174"/>
      <c r="AE43" s="2167"/>
      <c r="AF43" s="2149"/>
      <c r="AG43" s="2149"/>
      <c r="AH43" s="2149"/>
      <c r="AI43" s="2141"/>
      <c r="AJ43" s="2141"/>
    </row>
    <row r="44" spans="1:36">
      <c r="A44" s="2171" t="s">
        <v>1205</v>
      </c>
      <c r="B44" s="2177"/>
      <c r="C44" s="2180"/>
      <c r="D44" s="2177"/>
      <c r="E44" s="2177"/>
      <c r="F44" s="2134"/>
      <c r="G44" s="2134"/>
      <c r="H44" s="2134"/>
      <c r="I44" s="2134"/>
      <c r="J44" s="2134"/>
      <c r="K44" s="2134"/>
      <c r="L44" s="2134"/>
      <c r="M44" s="2134"/>
      <c r="N44" s="2134"/>
      <c r="O44" s="2134"/>
      <c r="P44" s="2134"/>
      <c r="Q44" s="2134"/>
      <c r="R44" s="2134"/>
      <c r="S44" s="2134"/>
      <c r="T44" s="2134"/>
      <c r="U44" s="2134"/>
      <c r="V44" s="2134"/>
      <c r="W44" s="2134"/>
      <c r="X44" s="2134"/>
      <c r="Y44" s="2134"/>
      <c r="Z44" s="2134"/>
      <c r="AA44" s="2134"/>
      <c r="AB44" s="2134"/>
      <c r="AC44" s="2134"/>
      <c r="AD44" s="2171"/>
      <c r="AE44" s="2167"/>
      <c r="AF44" s="2149"/>
      <c r="AG44" s="2149"/>
      <c r="AH44" s="2149"/>
      <c r="AI44" s="2141"/>
      <c r="AJ44" s="2141"/>
    </row>
    <row r="45" spans="1:36">
      <c r="A45" s="2174" t="s">
        <v>1980</v>
      </c>
      <c r="B45" s="2177" t="s">
        <v>644</v>
      </c>
      <c r="C45" s="2183">
        <v>16</v>
      </c>
      <c r="D45" s="2177">
        <v>17</v>
      </c>
      <c r="E45" s="2177">
        <v>17</v>
      </c>
      <c r="F45" s="2134"/>
      <c r="G45" s="2134"/>
      <c r="H45" s="2134"/>
      <c r="I45" s="2134"/>
      <c r="J45" s="2134"/>
      <c r="K45" s="2134"/>
      <c r="L45" s="2134"/>
      <c r="M45" s="2134"/>
      <c r="N45" s="2134"/>
      <c r="O45" s="2134"/>
      <c r="P45" s="2134"/>
      <c r="Q45" s="2134"/>
      <c r="R45" s="2134"/>
      <c r="S45" s="2134"/>
      <c r="T45" s="2134"/>
      <c r="U45" s="2134"/>
      <c r="V45" s="2134"/>
      <c r="W45" s="2134"/>
      <c r="X45" s="2134"/>
      <c r="Y45" s="2134"/>
      <c r="Z45" s="2134"/>
      <c r="AA45" s="2134"/>
      <c r="AB45" s="2134"/>
      <c r="AC45" s="2134"/>
      <c r="AD45" s="2174"/>
      <c r="AE45" s="2167"/>
      <c r="AF45" s="2149"/>
      <c r="AG45" s="2149"/>
      <c r="AH45" s="2149"/>
      <c r="AI45" s="2141"/>
      <c r="AJ45" s="2141"/>
    </row>
    <row r="46" spans="1:36">
      <c r="A46" s="2174" t="s">
        <v>1981</v>
      </c>
      <c r="B46" s="2177">
        <v>13</v>
      </c>
      <c r="C46" s="2183">
        <v>17</v>
      </c>
      <c r="D46" s="2177">
        <v>11</v>
      </c>
      <c r="E46" s="2177">
        <v>13</v>
      </c>
      <c r="F46" s="2134"/>
      <c r="G46" s="2134"/>
      <c r="H46" s="2134"/>
      <c r="I46" s="2134"/>
      <c r="J46" s="2134"/>
      <c r="K46" s="2134"/>
      <c r="L46" s="2134"/>
      <c r="M46" s="2134"/>
      <c r="N46" s="2134"/>
      <c r="O46" s="2134"/>
      <c r="P46" s="2134"/>
      <c r="Q46" s="2134"/>
      <c r="R46" s="2134"/>
      <c r="S46" s="2134"/>
      <c r="T46" s="2134"/>
      <c r="U46" s="2134"/>
      <c r="V46" s="2134"/>
      <c r="W46" s="2134"/>
      <c r="X46" s="2134"/>
      <c r="Y46" s="2134"/>
      <c r="Z46" s="2134"/>
      <c r="AA46" s="2134"/>
      <c r="AB46" s="2134"/>
      <c r="AC46" s="2134"/>
      <c r="AD46" s="2174"/>
      <c r="AE46" s="2167"/>
      <c r="AF46" s="2149"/>
      <c r="AG46" s="2149"/>
      <c r="AH46" s="2149"/>
      <c r="AI46" s="2141"/>
      <c r="AJ46" s="2141"/>
    </row>
    <row r="47" spans="1:36">
      <c r="A47" s="2185" t="s">
        <v>1982</v>
      </c>
      <c r="B47" s="2186">
        <v>2</v>
      </c>
      <c r="C47" s="2187">
        <v>3</v>
      </c>
      <c r="D47" s="2186">
        <v>4</v>
      </c>
      <c r="E47" s="2186">
        <v>4</v>
      </c>
      <c r="F47" s="2134"/>
      <c r="G47" s="2134"/>
      <c r="H47" s="2134"/>
      <c r="I47" s="2134"/>
      <c r="J47" s="2134"/>
      <c r="K47" s="2134"/>
      <c r="L47" s="2134"/>
      <c r="M47" s="2134"/>
      <c r="N47" s="2134"/>
      <c r="O47" s="2134"/>
      <c r="P47" s="2134"/>
      <c r="Q47" s="2134"/>
      <c r="R47" s="2134"/>
      <c r="S47" s="2134"/>
      <c r="T47" s="2134"/>
      <c r="U47" s="2134"/>
      <c r="V47" s="2134"/>
      <c r="W47" s="2134"/>
      <c r="X47" s="2134"/>
      <c r="Y47" s="2134"/>
      <c r="Z47" s="2134"/>
      <c r="AA47" s="2134"/>
      <c r="AB47" s="2134"/>
      <c r="AC47" s="2134"/>
      <c r="AD47" s="2174"/>
      <c r="AE47" s="2167"/>
      <c r="AF47" s="2149"/>
      <c r="AG47" s="2149"/>
      <c r="AH47" s="2149"/>
      <c r="AI47" s="2141"/>
      <c r="AJ47" s="2141"/>
    </row>
    <row r="48" spans="1:36">
      <c r="A48" s="1660" t="s">
        <v>1970</v>
      </c>
      <c r="B48" s="1663"/>
      <c r="C48" s="1663"/>
      <c r="D48" s="1663"/>
      <c r="E48" s="1663"/>
      <c r="F48" s="2134"/>
      <c r="G48" s="2134"/>
      <c r="H48" s="2134"/>
      <c r="I48" s="2134"/>
      <c r="J48" s="2134"/>
      <c r="K48" s="2134"/>
      <c r="L48" s="2134"/>
      <c r="M48" s="2134"/>
      <c r="N48" s="2134"/>
      <c r="O48" s="2134"/>
      <c r="P48" s="2134"/>
      <c r="Q48" s="2134"/>
      <c r="R48" s="2134"/>
      <c r="S48" s="2134"/>
      <c r="T48" s="2134"/>
      <c r="U48" s="2134"/>
      <c r="V48" s="2134"/>
      <c r="W48" s="2134"/>
      <c r="X48" s="2134"/>
      <c r="Y48" s="2134"/>
      <c r="Z48" s="2134"/>
      <c r="AA48" s="2134"/>
      <c r="AB48" s="2134"/>
      <c r="AC48" s="2134"/>
      <c r="AD48" s="1660"/>
      <c r="AE48" s="1668"/>
      <c r="AF48" s="1668"/>
      <c r="AG48" s="1668"/>
      <c r="AH48" s="1668"/>
      <c r="AI48" s="2141"/>
      <c r="AJ48" s="2141"/>
    </row>
    <row r="49" spans="1:36">
      <c r="A49" s="2144"/>
      <c r="B49" s="1663"/>
      <c r="C49" s="1663"/>
      <c r="D49" s="1663"/>
      <c r="E49" s="1663"/>
      <c r="F49" s="2134"/>
      <c r="G49" s="2134"/>
      <c r="H49" s="2134"/>
      <c r="I49" s="2134"/>
      <c r="J49" s="2134"/>
      <c r="K49" s="2134"/>
      <c r="L49" s="2134"/>
      <c r="M49" s="2134"/>
      <c r="N49" s="2134"/>
      <c r="O49" s="2134"/>
      <c r="P49" s="2134"/>
      <c r="Q49" s="2134"/>
      <c r="R49" s="2134"/>
      <c r="S49" s="2134"/>
      <c r="T49" s="2134"/>
      <c r="U49" s="2134"/>
      <c r="V49" s="2134"/>
      <c r="W49" s="2134"/>
      <c r="X49" s="2134"/>
      <c r="Y49" s="2134"/>
      <c r="Z49" s="2134"/>
      <c r="AA49" s="2134"/>
      <c r="AB49" s="2134"/>
      <c r="AC49" s="2134"/>
      <c r="AD49" s="2141"/>
      <c r="AE49" s="2141"/>
      <c r="AF49" s="2141"/>
      <c r="AG49" s="2141"/>
      <c r="AH49" s="2141"/>
      <c r="AI49" s="2141"/>
      <c r="AJ49" s="2141"/>
    </row>
    <row r="50" spans="1:36">
      <c r="A50" s="2190" t="s">
        <v>1985</v>
      </c>
      <c r="B50" s="1663"/>
      <c r="C50" s="1663"/>
      <c r="D50" s="1663"/>
      <c r="E50" s="2730"/>
      <c r="F50" s="2730"/>
      <c r="G50" s="2730"/>
      <c r="H50" s="2134"/>
      <c r="I50" s="2134"/>
      <c r="J50" s="2134"/>
      <c r="K50" s="2134"/>
      <c r="L50" s="2134"/>
      <c r="M50" s="2134"/>
      <c r="N50" s="2134"/>
      <c r="O50" s="2134"/>
      <c r="P50" s="2134"/>
      <c r="Q50" s="2134"/>
      <c r="R50" s="2134"/>
      <c r="S50" s="2134"/>
      <c r="T50" s="2134"/>
      <c r="U50" s="2134"/>
      <c r="V50" s="2134"/>
      <c r="W50" s="2134"/>
      <c r="X50" s="2134"/>
      <c r="Y50" s="2134"/>
      <c r="Z50" s="2134"/>
      <c r="AA50" s="2134"/>
      <c r="AB50" s="2134"/>
      <c r="AC50" s="2134"/>
      <c r="AD50" s="2191"/>
      <c r="AE50" s="1668"/>
      <c r="AF50" s="1668"/>
      <c r="AG50" s="1668"/>
      <c r="AH50" s="2718"/>
      <c r="AI50" s="2718"/>
      <c r="AJ50" s="2718"/>
    </row>
    <row r="51" spans="1:36">
      <c r="A51" s="1665" t="s">
        <v>1960</v>
      </c>
      <c r="B51" s="2201"/>
      <c r="C51" s="1663"/>
      <c r="D51" s="1663"/>
      <c r="E51" s="1663"/>
      <c r="F51" s="2134"/>
      <c r="G51" s="2134"/>
      <c r="H51" s="2134"/>
      <c r="I51" s="2134"/>
      <c r="J51" s="2134"/>
      <c r="K51" s="2134"/>
      <c r="L51" s="2134"/>
      <c r="M51" s="2134"/>
      <c r="N51" s="2134"/>
      <c r="O51" s="2134"/>
      <c r="P51" s="2134"/>
      <c r="Q51" s="2134"/>
      <c r="R51" s="2134"/>
      <c r="S51" s="2134"/>
      <c r="T51" s="2134"/>
      <c r="U51" s="2134"/>
      <c r="V51" s="2134"/>
      <c r="W51" s="2134"/>
      <c r="X51" s="2134"/>
      <c r="Y51" s="2134"/>
      <c r="Z51" s="2134"/>
      <c r="AA51" s="2134"/>
      <c r="AB51" s="2134"/>
      <c r="AC51" s="2134"/>
      <c r="AD51" s="1912"/>
      <c r="AE51" s="1668"/>
      <c r="AF51" s="1668"/>
      <c r="AG51" s="1668"/>
      <c r="AH51" s="1668"/>
      <c r="AI51" s="2136"/>
      <c r="AJ51" s="2136"/>
    </row>
    <row r="52" spans="1:36">
      <c r="A52" s="1786" t="s">
        <v>1972</v>
      </c>
      <c r="B52" s="2192">
        <v>2008</v>
      </c>
      <c r="C52" s="2193">
        <v>2009</v>
      </c>
      <c r="D52" s="2194">
        <v>2010</v>
      </c>
      <c r="E52" s="2194">
        <v>2011</v>
      </c>
      <c r="F52" s="2134"/>
      <c r="G52" s="2134"/>
      <c r="H52" s="2134"/>
      <c r="I52" s="2134"/>
      <c r="J52" s="2134"/>
      <c r="K52" s="2134"/>
      <c r="L52" s="2134"/>
      <c r="M52" s="2134"/>
      <c r="N52" s="2134"/>
      <c r="O52" s="2134"/>
      <c r="P52" s="2134"/>
      <c r="Q52" s="2134"/>
      <c r="R52" s="2134"/>
      <c r="S52" s="2134"/>
      <c r="T52" s="2134"/>
      <c r="U52" s="2134"/>
      <c r="V52" s="2134"/>
      <c r="W52" s="2134"/>
      <c r="X52" s="2134"/>
      <c r="Y52" s="2134"/>
      <c r="Z52" s="2134"/>
      <c r="AA52" s="2134"/>
      <c r="AB52" s="2134"/>
      <c r="AC52" s="2134"/>
      <c r="AD52" s="2202"/>
      <c r="AE52" s="2167"/>
      <c r="AF52" s="2166"/>
      <c r="AG52" s="1654"/>
      <c r="AH52" s="1654"/>
      <c r="AI52" s="2136"/>
      <c r="AJ52" s="2136"/>
    </row>
    <row r="53" spans="1:36">
      <c r="A53" s="2168" t="s">
        <v>238</v>
      </c>
      <c r="B53" s="1655"/>
      <c r="C53" s="2203"/>
      <c r="D53" s="2195"/>
      <c r="E53" s="2196"/>
      <c r="F53" s="2134"/>
      <c r="G53" s="2134"/>
      <c r="H53" s="2134"/>
      <c r="I53" s="2134"/>
      <c r="J53" s="2134"/>
      <c r="K53" s="2134"/>
      <c r="L53" s="2134"/>
      <c r="M53" s="2134"/>
      <c r="N53" s="2134"/>
      <c r="O53" s="2134"/>
      <c r="P53" s="2134"/>
      <c r="Q53" s="2134"/>
      <c r="R53" s="2134"/>
      <c r="S53" s="2134"/>
      <c r="T53" s="2134"/>
      <c r="U53" s="2134"/>
      <c r="V53" s="2134"/>
      <c r="W53" s="2134"/>
      <c r="X53" s="2134"/>
      <c r="Y53" s="2134"/>
      <c r="Z53" s="2134"/>
      <c r="AA53" s="2134"/>
      <c r="AB53" s="2134"/>
      <c r="AC53" s="2134"/>
      <c r="AD53" s="2171"/>
      <c r="AE53" s="2172"/>
      <c r="AF53" s="2204"/>
      <c r="AG53" s="2197"/>
      <c r="AH53" s="2198"/>
      <c r="AI53" s="2136"/>
      <c r="AJ53" s="2136"/>
    </row>
    <row r="54" spans="1:36">
      <c r="A54" s="2174" t="s">
        <v>1973</v>
      </c>
      <c r="B54" s="2175">
        <v>42</v>
      </c>
      <c r="C54" s="2175">
        <v>45</v>
      </c>
      <c r="D54" s="2175">
        <v>59</v>
      </c>
      <c r="E54" s="2177">
        <v>67</v>
      </c>
      <c r="F54" s="2134"/>
      <c r="G54" s="2134"/>
      <c r="H54" s="2134"/>
      <c r="I54" s="2134"/>
      <c r="J54" s="2134"/>
      <c r="K54" s="2134"/>
      <c r="L54" s="2134"/>
      <c r="M54" s="2134"/>
      <c r="N54" s="2134"/>
      <c r="O54" s="2134"/>
      <c r="P54" s="2134"/>
      <c r="Q54" s="2134"/>
      <c r="R54" s="2134"/>
      <c r="S54" s="2134"/>
      <c r="T54" s="2134"/>
      <c r="U54" s="2134"/>
      <c r="V54" s="2134"/>
      <c r="W54" s="2134"/>
      <c r="X54" s="2134"/>
      <c r="Y54" s="2134"/>
      <c r="Z54" s="2134"/>
      <c r="AA54" s="2134"/>
      <c r="AB54" s="2134"/>
      <c r="AC54" s="2134"/>
      <c r="AD54" s="2174"/>
      <c r="AE54" s="1656"/>
      <c r="AF54" s="2149"/>
      <c r="AG54" s="2149"/>
      <c r="AH54" s="2152"/>
      <c r="AI54" s="2136"/>
      <c r="AJ54" s="2136"/>
    </row>
    <row r="55" spans="1:36">
      <c r="A55" s="2174" t="s">
        <v>1974</v>
      </c>
      <c r="B55" s="2175">
        <v>36</v>
      </c>
      <c r="C55" s="2175">
        <v>34</v>
      </c>
      <c r="D55" s="2175">
        <v>54</v>
      </c>
      <c r="E55" s="2177">
        <v>72</v>
      </c>
      <c r="F55" s="2134"/>
      <c r="G55" s="2134"/>
      <c r="H55" s="2134"/>
      <c r="I55" s="2134"/>
      <c r="J55" s="2134"/>
      <c r="K55" s="2134"/>
      <c r="L55" s="2134"/>
      <c r="M55" s="2134"/>
      <c r="N55" s="2134"/>
      <c r="O55" s="2134"/>
      <c r="P55" s="2134"/>
      <c r="Q55" s="2134"/>
      <c r="R55" s="2134"/>
      <c r="S55" s="2134"/>
      <c r="T55" s="2134"/>
      <c r="U55" s="2134"/>
      <c r="V55" s="2134"/>
      <c r="W55" s="2134"/>
      <c r="X55" s="2134"/>
      <c r="Y55" s="2134"/>
      <c r="Z55" s="2134"/>
      <c r="AA55" s="2134"/>
      <c r="AB55" s="2134"/>
      <c r="AC55" s="2134"/>
      <c r="AD55" s="2174"/>
      <c r="AE55" s="1656"/>
      <c r="AF55" s="2149"/>
      <c r="AG55" s="2149"/>
      <c r="AH55" s="2152"/>
      <c r="AI55" s="2136"/>
      <c r="AJ55" s="2136"/>
    </row>
    <row r="56" spans="1:36">
      <c r="A56" s="2174" t="s">
        <v>1976</v>
      </c>
      <c r="B56" s="2175">
        <v>35</v>
      </c>
      <c r="C56" s="2175">
        <v>33</v>
      </c>
      <c r="D56" s="2175">
        <v>52</v>
      </c>
      <c r="E56" s="2177">
        <v>59</v>
      </c>
      <c r="F56" s="2134"/>
      <c r="G56" s="2134"/>
      <c r="H56" s="2134"/>
      <c r="I56" s="2134"/>
      <c r="J56" s="2134"/>
      <c r="K56" s="2134"/>
      <c r="L56" s="2134"/>
      <c r="M56" s="2134"/>
      <c r="N56" s="2134"/>
      <c r="O56" s="2134"/>
      <c r="P56" s="2134"/>
      <c r="Q56" s="2134"/>
      <c r="R56" s="2134"/>
      <c r="S56" s="2134"/>
      <c r="T56" s="2134"/>
      <c r="U56" s="2134"/>
      <c r="V56" s="2134"/>
      <c r="W56" s="2134"/>
      <c r="X56" s="2134"/>
      <c r="Y56" s="2134"/>
      <c r="Z56" s="2134"/>
      <c r="AA56" s="2134"/>
      <c r="AB56" s="2134"/>
      <c r="AC56" s="2134"/>
      <c r="AD56" s="2174"/>
      <c r="AE56" s="1656"/>
      <c r="AF56" s="2149"/>
      <c r="AG56" s="2149"/>
      <c r="AH56" s="2152"/>
      <c r="AI56" s="2136"/>
      <c r="AJ56" s="2136"/>
    </row>
    <row r="57" spans="1:36">
      <c r="A57" s="2171" t="s">
        <v>239</v>
      </c>
      <c r="B57" s="2205"/>
      <c r="C57" s="2180"/>
      <c r="D57" s="2175"/>
      <c r="E57" s="2177"/>
      <c r="F57" s="2134"/>
      <c r="G57" s="2134"/>
      <c r="H57" s="2134"/>
      <c r="I57" s="2134"/>
      <c r="J57" s="2134"/>
      <c r="K57" s="2134"/>
      <c r="L57" s="2134"/>
      <c r="M57" s="2134"/>
      <c r="N57" s="2134"/>
      <c r="O57" s="2134"/>
      <c r="P57" s="2134"/>
      <c r="Q57" s="2134"/>
      <c r="R57" s="2134"/>
      <c r="S57" s="2134"/>
      <c r="T57" s="2134"/>
      <c r="U57" s="2134"/>
      <c r="V57" s="2134"/>
      <c r="W57" s="2134"/>
      <c r="X57" s="2134"/>
      <c r="Y57" s="2134"/>
      <c r="Z57" s="2134"/>
      <c r="AA57" s="2134"/>
      <c r="AB57" s="2134"/>
      <c r="AC57" s="2134"/>
      <c r="AD57" s="2171"/>
      <c r="AE57" s="1656"/>
      <c r="AF57" s="2206"/>
      <c r="AG57" s="2149"/>
      <c r="AH57" s="2152"/>
      <c r="AI57" s="2136"/>
      <c r="AJ57" s="2136"/>
    </row>
    <row r="58" spans="1:36">
      <c r="A58" s="2174" t="s">
        <v>1978</v>
      </c>
      <c r="B58" s="2175">
        <v>33</v>
      </c>
      <c r="C58" s="2175">
        <v>27</v>
      </c>
      <c r="D58" s="2175">
        <v>38</v>
      </c>
      <c r="E58" s="2177">
        <v>61</v>
      </c>
      <c r="F58" s="2134"/>
      <c r="G58" s="2134"/>
      <c r="H58" s="2134"/>
      <c r="I58" s="2134"/>
      <c r="J58" s="2134"/>
      <c r="K58" s="2134"/>
      <c r="L58" s="2134"/>
      <c r="M58" s="2134"/>
      <c r="N58" s="2134"/>
      <c r="O58" s="2134"/>
      <c r="P58" s="2134"/>
      <c r="Q58" s="2134"/>
      <c r="R58" s="2134"/>
      <c r="S58" s="2134"/>
      <c r="T58" s="2134"/>
      <c r="U58" s="2134"/>
      <c r="V58" s="2134"/>
      <c r="W58" s="2134"/>
      <c r="X58" s="2134"/>
      <c r="Y58" s="2134"/>
      <c r="Z58" s="2134"/>
      <c r="AA58" s="2134"/>
      <c r="AB58" s="2134"/>
      <c r="AC58" s="2134"/>
      <c r="AD58" s="2174"/>
      <c r="AE58" s="1656"/>
      <c r="AF58" s="2149"/>
      <c r="AG58" s="2149"/>
      <c r="AH58" s="2152"/>
      <c r="AI58" s="2136"/>
      <c r="AJ58" s="2136"/>
    </row>
    <row r="59" spans="1:36">
      <c r="A59" s="2171" t="s">
        <v>1205</v>
      </c>
      <c r="B59" s="2177"/>
      <c r="C59" s="2177"/>
      <c r="D59" s="2177"/>
      <c r="E59" s="2177"/>
      <c r="F59" s="2134"/>
      <c r="G59" s="2134"/>
      <c r="H59" s="2134"/>
      <c r="I59" s="2134"/>
      <c r="J59" s="2134"/>
      <c r="K59" s="2134"/>
      <c r="L59" s="2134"/>
      <c r="M59" s="2134"/>
      <c r="N59" s="2134"/>
      <c r="O59" s="2134"/>
      <c r="P59" s="2134"/>
      <c r="Q59" s="2134"/>
      <c r="R59" s="2134"/>
      <c r="S59" s="2134"/>
      <c r="T59" s="2134"/>
      <c r="U59" s="2134"/>
      <c r="V59" s="2134"/>
      <c r="W59" s="2134"/>
      <c r="X59" s="2134"/>
      <c r="Y59" s="2134"/>
      <c r="Z59" s="2134"/>
      <c r="AA59" s="2134"/>
      <c r="AB59" s="2134"/>
      <c r="AC59" s="2134"/>
      <c r="AD59" s="2171"/>
      <c r="AE59" s="2167"/>
      <c r="AF59" s="2152"/>
      <c r="AG59" s="2152"/>
      <c r="AH59" s="2152"/>
      <c r="AI59" s="2136"/>
      <c r="AJ59" s="2136"/>
    </row>
    <row r="60" spans="1:36">
      <c r="A60" s="2174" t="s">
        <v>1980</v>
      </c>
      <c r="B60" s="2177">
        <v>45</v>
      </c>
      <c r="C60" s="2177">
        <v>47</v>
      </c>
      <c r="D60" s="2177">
        <v>68</v>
      </c>
      <c r="E60" s="2177">
        <v>73</v>
      </c>
      <c r="F60" s="2134"/>
      <c r="G60" s="2134"/>
      <c r="H60" s="2134"/>
      <c r="I60" s="2134"/>
      <c r="J60" s="2134"/>
      <c r="K60" s="2134"/>
      <c r="L60" s="2134"/>
      <c r="M60" s="2134"/>
      <c r="N60" s="2134"/>
      <c r="O60" s="2134"/>
      <c r="P60" s="2134"/>
      <c r="Q60" s="2134"/>
      <c r="R60" s="2134"/>
      <c r="S60" s="2134"/>
      <c r="T60" s="2134"/>
      <c r="U60" s="2134"/>
      <c r="V60" s="2134"/>
      <c r="W60" s="2134"/>
      <c r="X60" s="2134"/>
      <c r="Y60" s="2134"/>
      <c r="Z60" s="2134"/>
      <c r="AA60" s="2134"/>
      <c r="AB60" s="2134"/>
      <c r="AC60" s="2134"/>
      <c r="AD60" s="2174"/>
      <c r="AE60" s="2167"/>
      <c r="AF60" s="2152"/>
      <c r="AG60" s="2152"/>
      <c r="AH60" s="2152"/>
      <c r="AI60" s="2136"/>
      <c r="AJ60" s="2136"/>
    </row>
    <row r="61" spans="1:36">
      <c r="A61" s="2174" t="s">
        <v>1981</v>
      </c>
      <c r="B61" s="2179">
        <v>53</v>
      </c>
      <c r="C61" s="2179">
        <v>54</v>
      </c>
      <c r="D61" s="2179">
        <v>88</v>
      </c>
      <c r="E61" s="2179">
        <v>81</v>
      </c>
      <c r="F61" s="2134"/>
      <c r="G61" s="2134"/>
      <c r="H61" s="2134"/>
      <c r="I61" s="2134"/>
      <c r="J61" s="2134"/>
      <c r="K61" s="2134"/>
      <c r="L61" s="2134"/>
      <c r="M61" s="2134"/>
      <c r="N61" s="2134"/>
      <c r="O61" s="2134"/>
      <c r="P61" s="2134"/>
      <c r="Q61" s="2134"/>
      <c r="R61" s="2134"/>
      <c r="S61" s="2134"/>
      <c r="T61" s="2134"/>
      <c r="U61" s="2134"/>
      <c r="V61" s="2134"/>
      <c r="W61" s="2134"/>
      <c r="X61" s="2134"/>
      <c r="Y61" s="2134"/>
      <c r="Z61" s="2134"/>
      <c r="AA61" s="2134"/>
      <c r="AB61" s="2134"/>
      <c r="AC61" s="2134"/>
      <c r="AD61" s="2174"/>
      <c r="AE61" s="2167"/>
      <c r="AF61" s="2152"/>
      <c r="AG61" s="2152"/>
      <c r="AH61" s="2152"/>
      <c r="AI61" s="2136"/>
      <c r="AJ61" s="2136"/>
    </row>
    <row r="62" spans="1:36">
      <c r="A62" s="2185" t="s">
        <v>1982</v>
      </c>
      <c r="B62" s="2186">
        <v>71</v>
      </c>
      <c r="C62" s="2186">
        <v>44</v>
      </c>
      <c r="D62" s="2186">
        <v>82</v>
      </c>
      <c r="E62" s="2186">
        <v>93</v>
      </c>
      <c r="F62" s="2134"/>
      <c r="G62" s="2134"/>
      <c r="H62" s="2134"/>
      <c r="I62" s="2134"/>
      <c r="J62" s="2134"/>
      <c r="K62" s="2134"/>
      <c r="L62" s="2134"/>
      <c r="M62" s="2134"/>
      <c r="N62" s="2134"/>
      <c r="O62" s="2134"/>
      <c r="P62" s="2134"/>
      <c r="Q62" s="2134"/>
      <c r="R62" s="2134"/>
      <c r="S62" s="2134"/>
      <c r="T62" s="2134"/>
      <c r="U62" s="2134"/>
      <c r="V62" s="2134"/>
      <c r="W62" s="2134"/>
      <c r="X62" s="2134"/>
      <c r="Y62" s="2134"/>
      <c r="Z62" s="2134"/>
      <c r="AA62" s="2134"/>
      <c r="AB62" s="2134"/>
      <c r="AC62" s="2134"/>
      <c r="AD62" s="2174"/>
      <c r="AE62" s="2167"/>
      <c r="AF62" s="2152"/>
      <c r="AG62" s="2152"/>
      <c r="AH62" s="2152"/>
      <c r="AI62" s="2136"/>
      <c r="AJ62" s="2136"/>
    </row>
    <row r="63" spans="1:36">
      <c r="A63" s="1660" t="s">
        <v>1970</v>
      </c>
      <c r="B63" s="1663"/>
      <c r="C63" s="1663"/>
      <c r="D63" s="1663"/>
      <c r="E63" s="1663"/>
      <c r="F63" s="2134"/>
      <c r="G63" s="2134"/>
      <c r="H63" s="2134"/>
      <c r="I63" s="2134"/>
      <c r="J63" s="2134"/>
      <c r="K63" s="2134"/>
      <c r="L63" s="2134"/>
      <c r="M63" s="2134"/>
      <c r="N63" s="2134"/>
      <c r="O63" s="2134"/>
      <c r="P63" s="2134"/>
      <c r="Q63" s="2134"/>
      <c r="R63" s="2134"/>
      <c r="S63" s="2134"/>
      <c r="T63" s="2134"/>
      <c r="U63" s="2134"/>
      <c r="V63" s="2134"/>
      <c r="W63" s="2134"/>
      <c r="X63" s="2134"/>
      <c r="Y63" s="2134"/>
      <c r="Z63" s="2134"/>
      <c r="AA63" s="2134"/>
      <c r="AB63" s="2134"/>
      <c r="AC63" s="2134"/>
      <c r="AD63" s="1660"/>
      <c r="AE63" s="1668"/>
      <c r="AF63" s="1668"/>
      <c r="AG63" s="1668"/>
      <c r="AH63" s="1668"/>
      <c r="AI63" s="2136"/>
      <c r="AJ63" s="2136"/>
    </row>
    <row r="64" spans="1:36">
      <c r="A64" s="2144"/>
      <c r="B64" s="1663"/>
      <c r="C64" s="1663"/>
      <c r="D64" s="1663"/>
      <c r="E64" s="1663"/>
      <c r="F64" s="2134"/>
      <c r="G64" s="2134"/>
      <c r="H64" s="2134"/>
      <c r="I64" s="2134"/>
      <c r="J64" s="2134"/>
      <c r="K64" s="2134"/>
      <c r="L64" s="2134"/>
      <c r="M64" s="2134"/>
      <c r="N64" s="2134"/>
      <c r="O64" s="2134"/>
      <c r="P64" s="2134"/>
      <c r="Q64" s="2134"/>
      <c r="R64" s="2134"/>
      <c r="S64" s="2134"/>
      <c r="T64" s="2134"/>
      <c r="U64" s="2134"/>
      <c r="V64" s="2134"/>
      <c r="W64" s="2134"/>
      <c r="X64" s="2134"/>
      <c r="Y64" s="2134"/>
      <c r="Z64" s="2134"/>
      <c r="AA64" s="2134"/>
      <c r="AB64" s="2134"/>
      <c r="AC64" s="2134"/>
      <c r="AD64" s="2141"/>
      <c r="AE64" s="2141"/>
      <c r="AF64" s="2141"/>
      <c r="AG64" s="2141"/>
      <c r="AH64" s="2141"/>
      <c r="AI64" s="2141"/>
      <c r="AJ64" s="2141"/>
    </row>
    <row r="65" spans="1:36">
      <c r="A65" s="2190" t="s">
        <v>1986</v>
      </c>
      <c r="B65" s="1663"/>
      <c r="C65" s="1663"/>
      <c r="D65" s="1663"/>
      <c r="E65" s="1663"/>
      <c r="F65" s="2134"/>
      <c r="G65" s="2134"/>
      <c r="H65" s="2134"/>
      <c r="I65" s="2134"/>
      <c r="J65" s="2134"/>
      <c r="K65" s="2134"/>
      <c r="L65" s="2134"/>
      <c r="M65" s="2134"/>
      <c r="N65" s="2134"/>
      <c r="O65" s="2134"/>
      <c r="P65" s="2134"/>
      <c r="Q65" s="2134"/>
      <c r="R65" s="2134"/>
      <c r="S65" s="2134"/>
      <c r="T65" s="2134"/>
      <c r="U65" s="2134"/>
      <c r="V65" s="2134"/>
      <c r="W65" s="2134"/>
      <c r="X65" s="2134"/>
      <c r="Y65" s="2134"/>
      <c r="Z65" s="2134"/>
      <c r="AA65" s="2134"/>
      <c r="AB65" s="2134"/>
      <c r="AC65" s="2134"/>
      <c r="AD65" s="2191"/>
      <c r="AE65" s="1668"/>
      <c r="AF65" s="1668"/>
      <c r="AG65" s="1668"/>
      <c r="AH65" s="1668"/>
      <c r="AI65" s="2141"/>
      <c r="AJ65" s="2141"/>
    </row>
    <row r="66" spans="1:36">
      <c r="A66" s="1665" t="s">
        <v>1960</v>
      </c>
      <c r="B66" s="2201"/>
      <c r="C66" s="1663"/>
      <c r="D66" s="1663"/>
      <c r="E66" s="1663"/>
      <c r="F66" s="2134"/>
      <c r="G66" s="2134"/>
      <c r="H66" s="2134"/>
      <c r="I66" s="2134"/>
      <c r="J66" s="2134"/>
      <c r="K66" s="2134"/>
      <c r="L66" s="2134"/>
      <c r="M66" s="2134"/>
      <c r="N66" s="2134"/>
      <c r="O66" s="2134"/>
      <c r="P66" s="2134"/>
      <c r="Q66" s="2134"/>
      <c r="R66" s="2134"/>
      <c r="S66" s="2134"/>
      <c r="T66" s="2134"/>
      <c r="U66" s="2134"/>
      <c r="V66" s="2134"/>
      <c r="W66" s="2134"/>
      <c r="X66" s="2134"/>
      <c r="Y66" s="2134"/>
      <c r="Z66" s="2134"/>
      <c r="AA66" s="2134"/>
      <c r="AB66" s="2134"/>
      <c r="AC66" s="2134"/>
      <c r="AD66" s="1912"/>
      <c r="AE66" s="1668"/>
      <c r="AF66" s="1668"/>
      <c r="AG66" s="1668"/>
      <c r="AH66" s="1668"/>
      <c r="AI66" s="2141"/>
      <c r="AJ66" s="2141"/>
    </row>
    <row r="67" spans="1:36">
      <c r="A67" s="1653" t="s">
        <v>1972</v>
      </c>
      <c r="B67" s="2163">
        <v>2008</v>
      </c>
      <c r="C67" s="2164">
        <v>2009</v>
      </c>
      <c r="D67" s="2165">
        <v>2010</v>
      </c>
      <c r="E67" s="2165">
        <v>2011</v>
      </c>
      <c r="F67" s="2134"/>
      <c r="G67" s="2134"/>
      <c r="H67" s="2134"/>
      <c r="I67" s="2134"/>
      <c r="J67" s="2134"/>
      <c r="K67" s="2134"/>
      <c r="L67" s="2134"/>
      <c r="M67" s="2134"/>
      <c r="N67" s="2134"/>
      <c r="O67" s="2134"/>
      <c r="P67" s="2134"/>
      <c r="Q67" s="2134"/>
      <c r="R67" s="2134"/>
      <c r="S67" s="2134"/>
      <c r="T67" s="2134"/>
      <c r="U67" s="2134"/>
      <c r="V67" s="2134"/>
      <c r="W67" s="2134"/>
      <c r="X67" s="2134"/>
      <c r="Y67" s="2134"/>
      <c r="Z67" s="2134"/>
      <c r="AA67" s="2134"/>
      <c r="AB67" s="2134"/>
      <c r="AC67" s="2134"/>
      <c r="AD67" s="2166"/>
      <c r="AE67" s="2167"/>
      <c r="AF67" s="2166"/>
      <c r="AG67" s="1654"/>
      <c r="AH67" s="1654"/>
      <c r="AI67" s="2141"/>
      <c r="AJ67" s="2141"/>
    </row>
    <row r="68" spans="1:36">
      <c r="A68" s="2168" t="s">
        <v>238</v>
      </c>
      <c r="B68" s="2169"/>
      <c r="C68" s="2169"/>
      <c r="D68" s="2169"/>
      <c r="E68" s="2177"/>
      <c r="F68" s="2134"/>
      <c r="G68" s="2134"/>
      <c r="H68" s="2134"/>
      <c r="I68" s="2134"/>
      <c r="J68" s="2134"/>
      <c r="K68" s="2134"/>
      <c r="L68" s="2134"/>
      <c r="M68" s="2134"/>
      <c r="N68" s="2134"/>
      <c r="O68" s="2134"/>
      <c r="P68" s="2134"/>
      <c r="Q68" s="2134"/>
      <c r="R68" s="2134"/>
      <c r="S68" s="2134"/>
      <c r="T68" s="2134"/>
      <c r="U68" s="2134"/>
      <c r="V68" s="2134"/>
      <c r="W68" s="2134"/>
      <c r="X68" s="2134"/>
      <c r="Y68" s="2134"/>
      <c r="Z68" s="2134"/>
      <c r="AA68" s="2134"/>
      <c r="AB68" s="2134"/>
      <c r="AC68" s="2134"/>
      <c r="AD68" s="2171"/>
      <c r="AE68" s="2172"/>
      <c r="AF68" s="1669"/>
      <c r="AG68" s="2197"/>
      <c r="AH68" s="2198"/>
      <c r="AI68" s="2141"/>
      <c r="AJ68" s="2141"/>
    </row>
    <row r="69" spans="1:36">
      <c r="A69" s="2174" t="s">
        <v>1973</v>
      </c>
      <c r="B69" s="2175">
        <v>133</v>
      </c>
      <c r="C69" s="2175">
        <v>152</v>
      </c>
      <c r="D69" s="2175">
        <v>133</v>
      </c>
      <c r="E69" s="2177">
        <v>140</v>
      </c>
      <c r="F69" s="2134"/>
      <c r="G69" s="2134"/>
      <c r="H69" s="2134"/>
      <c r="I69" s="2134"/>
      <c r="J69" s="2134"/>
      <c r="K69" s="2134"/>
      <c r="L69" s="2134"/>
      <c r="M69" s="2134"/>
      <c r="N69" s="2134"/>
      <c r="O69" s="2134"/>
      <c r="P69" s="2134"/>
      <c r="Q69" s="2134"/>
      <c r="R69" s="2134"/>
      <c r="S69" s="2134"/>
      <c r="T69" s="2134"/>
      <c r="U69" s="2134"/>
      <c r="V69" s="2134"/>
      <c r="W69" s="2134"/>
      <c r="X69" s="2134"/>
      <c r="Y69" s="2134"/>
      <c r="Z69" s="2134"/>
      <c r="AA69" s="2134"/>
      <c r="AB69" s="2134"/>
      <c r="AC69" s="2134"/>
      <c r="AD69" s="2174"/>
      <c r="AE69" s="1656"/>
      <c r="AF69" s="2149"/>
      <c r="AG69" s="2149"/>
      <c r="AH69" s="2152"/>
      <c r="AI69" s="2141"/>
      <c r="AJ69" s="2141"/>
    </row>
    <row r="70" spans="1:36">
      <c r="A70" s="2174" t="s">
        <v>1974</v>
      </c>
      <c r="B70" s="2175">
        <v>90</v>
      </c>
      <c r="C70" s="2175">
        <v>98</v>
      </c>
      <c r="D70" s="2175">
        <v>72</v>
      </c>
      <c r="E70" s="2177">
        <v>137</v>
      </c>
      <c r="F70" s="2134"/>
      <c r="G70" s="2134"/>
      <c r="H70" s="2134"/>
      <c r="I70" s="2134"/>
      <c r="J70" s="2134"/>
      <c r="K70" s="2134"/>
      <c r="L70" s="2134"/>
      <c r="M70" s="2134"/>
      <c r="N70" s="2134"/>
      <c r="O70" s="2134"/>
      <c r="P70" s="2134"/>
      <c r="Q70" s="2134"/>
      <c r="R70" s="2134"/>
      <c r="S70" s="2134"/>
      <c r="T70" s="2134"/>
      <c r="U70" s="2134"/>
      <c r="V70" s="2134"/>
      <c r="W70" s="2134"/>
      <c r="X70" s="2134"/>
      <c r="Y70" s="2134"/>
      <c r="Z70" s="2134"/>
      <c r="AA70" s="2134"/>
      <c r="AB70" s="2134"/>
      <c r="AC70" s="2134"/>
      <c r="AD70" s="2174"/>
      <c r="AE70" s="1656"/>
      <c r="AF70" s="2149"/>
      <c r="AG70" s="2149"/>
      <c r="AH70" s="2152"/>
      <c r="AI70" s="2141"/>
      <c r="AJ70" s="2141"/>
    </row>
    <row r="71" spans="1:36">
      <c r="A71" s="2174" t="s">
        <v>1975</v>
      </c>
      <c r="B71" s="2175">
        <v>124</v>
      </c>
      <c r="C71" s="2175">
        <v>148</v>
      </c>
      <c r="D71" s="2175">
        <v>143</v>
      </c>
      <c r="E71" s="2177">
        <v>128</v>
      </c>
      <c r="F71" s="2134"/>
      <c r="G71" s="2134"/>
      <c r="H71" s="2134"/>
      <c r="I71" s="2134"/>
      <c r="J71" s="2134"/>
      <c r="K71" s="2134"/>
      <c r="L71" s="2134"/>
      <c r="M71" s="2134"/>
      <c r="N71" s="2134"/>
      <c r="O71" s="2134"/>
      <c r="P71" s="2134"/>
      <c r="Q71" s="2134"/>
      <c r="R71" s="2134"/>
      <c r="S71" s="2134"/>
      <c r="T71" s="2134"/>
      <c r="U71" s="2134"/>
      <c r="V71" s="2134"/>
      <c r="W71" s="2134"/>
      <c r="X71" s="2134"/>
      <c r="Y71" s="2134"/>
      <c r="Z71" s="2134"/>
      <c r="AA71" s="2134"/>
      <c r="AB71" s="2134"/>
      <c r="AC71" s="2134"/>
      <c r="AD71" s="2174"/>
      <c r="AE71" s="1656"/>
      <c r="AF71" s="2149"/>
      <c r="AG71" s="2149"/>
      <c r="AH71" s="2152"/>
      <c r="AI71" s="2141"/>
      <c r="AJ71" s="2141"/>
    </row>
    <row r="72" spans="1:36">
      <c r="A72" s="2174" t="s">
        <v>1976</v>
      </c>
      <c r="B72" s="2175">
        <v>72</v>
      </c>
      <c r="C72" s="2175">
        <v>71</v>
      </c>
      <c r="D72" s="2175">
        <v>189</v>
      </c>
      <c r="E72" s="2177">
        <v>203</v>
      </c>
      <c r="F72" s="2134"/>
      <c r="G72" s="2134"/>
      <c r="H72" s="2134"/>
      <c r="I72" s="2134"/>
      <c r="J72" s="2134"/>
      <c r="K72" s="2134"/>
      <c r="L72" s="2134"/>
      <c r="M72" s="2134"/>
      <c r="N72" s="2134"/>
      <c r="O72" s="2134"/>
      <c r="P72" s="2134"/>
      <c r="Q72" s="2134"/>
      <c r="R72" s="2134"/>
      <c r="S72" s="2134"/>
      <c r="T72" s="2134"/>
      <c r="U72" s="2134"/>
      <c r="V72" s="2134"/>
      <c r="W72" s="2134"/>
      <c r="X72" s="2134"/>
      <c r="Y72" s="2134"/>
      <c r="Z72" s="2134"/>
      <c r="AA72" s="2134"/>
      <c r="AB72" s="2134"/>
      <c r="AC72" s="2134"/>
      <c r="AD72" s="2174"/>
      <c r="AE72" s="1656"/>
      <c r="AF72" s="2149"/>
      <c r="AG72" s="2149"/>
      <c r="AH72" s="2152"/>
      <c r="AI72" s="2141"/>
      <c r="AJ72" s="2141"/>
    </row>
    <row r="73" spans="1:36">
      <c r="A73" s="2178" t="s">
        <v>1977</v>
      </c>
      <c r="B73" s="2175">
        <v>195</v>
      </c>
      <c r="C73" s="2175">
        <v>209</v>
      </c>
      <c r="D73" s="2175">
        <v>227</v>
      </c>
      <c r="E73" s="2177">
        <v>184</v>
      </c>
      <c r="F73" s="2134"/>
      <c r="G73" s="2134"/>
      <c r="H73" s="2134"/>
      <c r="I73" s="2134"/>
      <c r="J73" s="2134"/>
      <c r="K73" s="2134"/>
      <c r="L73" s="2134"/>
      <c r="M73" s="2134"/>
      <c r="N73" s="2134"/>
      <c r="O73" s="2134"/>
      <c r="P73" s="2134"/>
      <c r="Q73" s="2134"/>
      <c r="R73" s="2134"/>
      <c r="S73" s="2134"/>
      <c r="T73" s="2134"/>
      <c r="U73" s="2134"/>
      <c r="V73" s="2134"/>
      <c r="W73" s="2134"/>
      <c r="X73" s="2134"/>
      <c r="Y73" s="2134"/>
      <c r="Z73" s="2134"/>
      <c r="AA73" s="2134"/>
      <c r="AB73" s="2134"/>
      <c r="AC73" s="2136"/>
      <c r="AD73" s="2178"/>
      <c r="AE73" s="1656"/>
      <c r="AF73" s="2149"/>
      <c r="AG73" s="2149"/>
      <c r="AH73" s="2152"/>
      <c r="AI73" s="2141"/>
      <c r="AJ73" s="2141"/>
    </row>
    <row r="74" spans="1:36">
      <c r="A74" s="2171" t="s">
        <v>239</v>
      </c>
      <c r="B74" s="2179"/>
      <c r="C74" s="2180"/>
      <c r="D74" s="2179"/>
      <c r="E74" s="2177"/>
      <c r="F74" s="2134"/>
      <c r="G74" s="2134"/>
      <c r="H74" s="2134"/>
      <c r="I74" s="2134"/>
      <c r="J74" s="2134"/>
      <c r="K74" s="2134"/>
      <c r="L74" s="2134"/>
      <c r="M74" s="2134"/>
      <c r="N74" s="2134"/>
      <c r="O74" s="2134"/>
      <c r="P74" s="2134"/>
      <c r="Q74" s="2134"/>
      <c r="R74" s="2134"/>
      <c r="S74" s="2134"/>
      <c r="T74" s="2134"/>
      <c r="U74" s="2134"/>
      <c r="V74" s="2134"/>
      <c r="W74" s="2134"/>
      <c r="X74" s="2134"/>
      <c r="Y74" s="2134"/>
      <c r="Z74" s="2134"/>
      <c r="AA74" s="2134"/>
      <c r="AB74" s="2134"/>
      <c r="AC74" s="2136"/>
      <c r="AD74" s="2171"/>
      <c r="AE74" s="2167"/>
      <c r="AF74" s="2206"/>
      <c r="AG74" s="2152"/>
      <c r="AH74" s="2152"/>
      <c r="AI74" s="2141"/>
      <c r="AJ74" s="2141"/>
    </row>
    <row r="75" spans="1:36">
      <c r="A75" s="2174" t="s">
        <v>1978</v>
      </c>
      <c r="B75" s="2177">
        <v>92</v>
      </c>
      <c r="C75" s="2183">
        <v>115</v>
      </c>
      <c r="D75" s="2177">
        <v>72</v>
      </c>
      <c r="E75" s="2177">
        <v>138</v>
      </c>
      <c r="F75" s="2134"/>
      <c r="G75" s="2134"/>
      <c r="H75" s="2134"/>
      <c r="I75" s="2134"/>
      <c r="J75" s="2134"/>
      <c r="K75" s="2134"/>
      <c r="L75" s="2134"/>
      <c r="M75" s="2134"/>
      <c r="N75" s="2134"/>
      <c r="O75" s="2134"/>
      <c r="P75" s="2134"/>
      <c r="Q75" s="2134"/>
      <c r="R75" s="2134"/>
      <c r="S75" s="2134"/>
      <c r="T75" s="2134"/>
      <c r="U75" s="2134"/>
      <c r="V75" s="2134"/>
      <c r="W75" s="2134"/>
      <c r="X75" s="2134"/>
      <c r="Y75" s="2134"/>
      <c r="Z75" s="2134"/>
      <c r="AA75" s="2134"/>
      <c r="AB75" s="2134"/>
      <c r="AC75" s="2136"/>
      <c r="AD75" s="2174"/>
      <c r="AE75" s="2167"/>
      <c r="AF75" s="2149"/>
      <c r="AG75" s="2152"/>
      <c r="AH75" s="2152"/>
      <c r="AI75" s="2141"/>
      <c r="AJ75" s="2141"/>
    </row>
    <row r="76" spans="1:36">
      <c r="A76" s="2174" t="s">
        <v>1979</v>
      </c>
      <c r="B76" s="2177">
        <v>132</v>
      </c>
      <c r="C76" s="2183">
        <v>147</v>
      </c>
      <c r="D76" s="2177">
        <v>151</v>
      </c>
      <c r="E76" s="2177">
        <v>143</v>
      </c>
      <c r="F76" s="2134"/>
      <c r="G76" s="2134"/>
      <c r="H76" s="2134"/>
      <c r="I76" s="2134"/>
      <c r="J76" s="2134"/>
      <c r="K76" s="2134"/>
      <c r="L76" s="2134"/>
      <c r="M76" s="2134"/>
      <c r="N76" s="2134"/>
      <c r="O76" s="2134"/>
      <c r="P76" s="2134"/>
      <c r="Q76" s="2134"/>
      <c r="R76" s="2134"/>
      <c r="S76" s="2134"/>
      <c r="T76" s="2134"/>
      <c r="U76" s="2134"/>
      <c r="V76" s="2134"/>
      <c r="W76" s="2134"/>
      <c r="X76" s="2134"/>
      <c r="Y76" s="2134"/>
      <c r="Z76" s="2134"/>
      <c r="AA76" s="2134"/>
      <c r="AB76" s="2134"/>
      <c r="AC76" s="2136"/>
      <c r="AD76" s="2174"/>
      <c r="AE76" s="2167"/>
      <c r="AF76" s="2149"/>
      <c r="AG76" s="2152"/>
      <c r="AH76" s="2152"/>
      <c r="AI76" s="2141"/>
      <c r="AJ76" s="2141"/>
    </row>
    <row r="77" spans="1:36">
      <c r="A77" s="2171" t="s">
        <v>1205</v>
      </c>
      <c r="B77" s="2177"/>
      <c r="C77" s="2180"/>
      <c r="D77" s="2177"/>
      <c r="E77" s="2177"/>
      <c r="F77" s="2134"/>
      <c r="G77" s="2134"/>
      <c r="H77" s="2134"/>
      <c r="I77" s="2134"/>
      <c r="J77" s="2134"/>
      <c r="K77" s="2134"/>
      <c r="L77" s="2134"/>
      <c r="M77" s="2134"/>
      <c r="N77" s="2134"/>
      <c r="O77" s="2134"/>
      <c r="P77" s="2134"/>
      <c r="Q77" s="2134"/>
      <c r="R77" s="2134"/>
      <c r="S77" s="2134"/>
      <c r="T77" s="2134"/>
      <c r="U77" s="2134"/>
      <c r="V77" s="2134"/>
      <c r="W77" s="2134"/>
      <c r="X77" s="2134"/>
      <c r="Y77" s="2134"/>
      <c r="Z77" s="2134"/>
      <c r="AA77" s="2134"/>
      <c r="AB77" s="2134"/>
      <c r="AC77" s="2136"/>
      <c r="AD77" s="2171"/>
      <c r="AE77" s="2167"/>
      <c r="AF77" s="2206"/>
      <c r="AG77" s="2152"/>
      <c r="AH77" s="2152"/>
      <c r="AI77" s="2141"/>
      <c r="AJ77" s="2141"/>
    </row>
    <row r="78" spans="1:36">
      <c r="A78" s="2174" t="s">
        <v>1980</v>
      </c>
      <c r="B78" s="2177">
        <v>118</v>
      </c>
      <c r="C78" s="2183">
        <v>149</v>
      </c>
      <c r="D78" s="2177">
        <v>102</v>
      </c>
      <c r="E78" s="2177">
        <v>171</v>
      </c>
      <c r="F78" s="2134"/>
      <c r="G78" s="2134"/>
      <c r="H78" s="2134"/>
      <c r="I78" s="2134"/>
      <c r="J78" s="2134"/>
      <c r="K78" s="2134"/>
      <c r="L78" s="2134"/>
      <c r="M78" s="2134"/>
      <c r="N78" s="2134"/>
      <c r="O78" s="2134"/>
      <c r="P78" s="2134"/>
      <c r="Q78" s="2134"/>
      <c r="R78" s="2134"/>
      <c r="S78" s="2134"/>
      <c r="T78" s="2134"/>
      <c r="U78" s="2134"/>
      <c r="V78" s="2134"/>
      <c r="W78" s="2134"/>
      <c r="X78" s="2134"/>
      <c r="Y78" s="2134"/>
      <c r="Z78" s="2134"/>
      <c r="AA78" s="2134"/>
      <c r="AB78" s="2134"/>
      <c r="AC78" s="2136"/>
      <c r="AD78" s="2174"/>
      <c r="AE78" s="2167"/>
      <c r="AF78" s="2149"/>
      <c r="AG78" s="2152"/>
      <c r="AH78" s="2152"/>
      <c r="AI78" s="2141"/>
      <c r="AJ78" s="2141"/>
    </row>
    <row r="79" spans="1:36">
      <c r="A79" s="2174" t="s">
        <v>1981</v>
      </c>
      <c r="B79" s="2177">
        <v>170</v>
      </c>
      <c r="C79" s="2183">
        <v>143</v>
      </c>
      <c r="D79" s="2177">
        <v>128</v>
      </c>
      <c r="E79" s="2177">
        <v>169</v>
      </c>
      <c r="F79" s="2134"/>
      <c r="G79" s="2134"/>
      <c r="H79" s="2134"/>
      <c r="I79" s="2134"/>
      <c r="J79" s="2134"/>
      <c r="K79" s="2134"/>
      <c r="L79" s="2134"/>
      <c r="M79" s="2134"/>
      <c r="N79" s="2134"/>
      <c r="O79" s="2134"/>
      <c r="P79" s="2134"/>
      <c r="Q79" s="2134"/>
      <c r="R79" s="2134"/>
      <c r="S79" s="2134"/>
      <c r="T79" s="2134"/>
      <c r="U79" s="2134"/>
      <c r="V79" s="2134"/>
      <c r="W79" s="2134"/>
      <c r="X79" s="2134"/>
      <c r="Y79" s="2134"/>
      <c r="Z79" s="2134"/>
      <c r="AA79" s="2134"/>
      <c r="AB79" s="2134"/>
      <c r="AC79" s="2136"/>
      <c r="AD79" s="2174"/>
      <c r="AE79" s="2167"/>
      <c r="AF79" s="2149"/>
      <c r="AG79" s="2152"/>
      <c r="AH79" s="2152"/>
      <c r="AI79" s="2141"/>
      <c r="AJ79" s="2141"/>
    </row>
    <row r="80" spans="1:36">
      <c r="A80" s="2185" t="s">
        <v>1982</v>
      </c>
      <c r="B80" s="2186">
        <v>159</v>
      </c>
      <c r="C80" s="2187">
        <v>147</v>
      </c>
      <c r="D80" s="2186">
        <v>153</v>
      </c>
      <c r="E80" s="2186">
        <v>168</v>
      </c>
      <c r="F80" s="2134"/>
      <c r="G80" s="2134"/>
      <c r="H80" s="2134"/>
      <c r="I80" s="2134"/>
      <c r="J80" s="2134"/>
      <c r="K80" s="2134"/>
      <c r="L80" s="2134"/>
      <c r="M80" s="2134"/>
      <c r="N80" s="2134"/>
      <c r="O80" s="2134"/>
      <c r="P80" s="2134"/>
      <c r="Q80" s="2134"/>
      <c r="R80" s="2134"/>
      <c r="S80" s="2134"/>
      <c r="T80" s="2134"/>
      <c r="U80" s="2134"/>
      <c r="V80" s="2134"/>
      <c r="W80" s="2134"/>
      <c r="X80" s="2134"/>
      <c r="Y80" s="2134"/>
      <c r="Z80" s="2134"/>
      <c r="AA80" s="2134"/>
      <c r="AB80" s="2134"/>
      <c r="AC80" s="2136"/>
      <c r="AD80" s="2174"/>
      <c r="AE80" s="2167"/>
      <c r="AF80" s="2149"/>
      <c r="AG80" s="2152"/>
      <c r="AH80" s="2152"/>
      <c r="AI80" s="2141"/>
      <c r="AJ80" s="2141"/>
    </row>
    <row r="81" spans="1:36">
      <c r="A81" s="1660" t="s">
        <v>1970</v>
      </c>
      <c r="B81" s="1663"/>
      <c r="C81" s="1663"/>
      <c r="D81" s="1663"/>
      <c r="E81" s="1663"/>
      <c r="F81" s="2134"/>
      <c r="G81" s="2134"/>
      <c r="H81" s="2134"/>
      <c r="I81" s="2134"/>
      <c r="J81" s="2134"/>
      <c r="K81" s="2134"/>
      <c r="L81" s="2134"/>
      <c r="M81" s="2134"/>
      <c r="N81" s="2134"/>
      <c r="O81" s="2134"/>
      <c r="P81" s="2134"/>
      <c r="Q81" s="2134"/>
      <c r="R81" s="2134"/>
      <c r="S81" s="2134"/>
      <c r="T81" s="2134"/>
      <c r="U81" s="2134"/>
      <c r="V81" s="2134"/>
      <c r="W81" s="2134"/>
      <c r="X81" s="2134"/>
      <c r="Y81" s="2134"/>
      <c r="Z81" s="2134"/>
      <c r="AA81" s="2134"/>
      <c r="AB81" s="2134"/>
      <c r="AC81" s="2136"/>
      <c r="AD81" s="1660"/>
      <c r="AE81" s="1668"/>
      <c r="AF81" s="1668"/>
      <c r="AG81" s="1668"/>
      <c r="AH81" s="1668"/>
      <c r="AI81" s="2141"/>
      <c r="AJ81" s="2141"/>
    </row>
    <row r="82" spans="1:36">
      <c r="A82" s="2144"/>
      <c r="B82" s="1663"/>
      <c r="C82" s="1663"/>
      <c r="D82" s="1663"/>
      <c r="E82" s="1663"/>
      <c r="F82" s="2134"/>
      <c r="G82" s="2134"/>
      <c r="H82" s="2134"/>
      <c r="I82" s="2134"/>
      <c r="J82" s="2134"/>
      <c r="K82" s="2134"/>
      <c r="L82" s="2134"/>
      <c r="M82" s="2134"/>
      <c r="N82" s="2134"/>
      <c r="O82" s="2134"/>
      <c r="P82" s="2134"/>
      <c r="Q82" s="2134"/>
      <c r="R82" s="2134"/>
      <c r="S82" s="2134"/>
      <c r="T82" s="2134"/>
      <c r="U82" s="2134"/>
      <c r="V82" s="2134"/>
      <c r="W82" s="2134"/>
      <c r="X82" s="2134"/>
      <c r="Y82" s="2134"/>
      <c r="Z82" s="2134"/>
      <c r="AA82" s="2134"/>
      <c r="AB82" s="2134"/>
      <c r="AC82" s="2136"/>
      <c r="AD82" s="2141"/>
      <c r="AE82" s="2141"/>
      <c r="AF82" s="2141"/>
      <c r="AG82" s="2141"/>
      <c r="AH82" s="2141"/>
      <c r="AI82" s="2141"/>
      <c r="AJ82" s="2141"/>
    </row>
    <row r="83" spans="1:36">
      <c r="A83" s="2190" t="s">
        <v>1987</v>
      </c>
      <c r="B83" s="1663"/>
      <c r="C83" s="1663"/>
      <c r="D83" s="1663"/>
      <c r="E83" s="1663"/>
      <c r="F83" s="2134"/>
      <c r="G83" s="2134"/>
      <c r="H83" s="2134"/>
      <c r="I83" s="2134"/>
      <c r="J83" s="2134"/>
      <c r="K83" s="2134"/>
      <c r="L83" s="2134"/>
      <c r="M83" s="2134"/>
      <c r="N83" s="2134"/>
      <c r="O83" s="2134"/>
      <c r="P83" s="2134"/>
      <c r="Q83" s="2134"/>
      <c r="R83" s="2134"/>
      <c r="S83" s="2134"/>
      <c r="T83" s="2134"/>
      <c r="U83" s="2134"/>
      <c r="V83" s="2134"/>
      <c r="W83" s="2134"/>
      <c r="X83" s="2134"/>
      <c r="Y83" s="2134"/>
      <c r="Z83" s="2134"/>
      <c r="AA83" s="2134"/>
      <c r="AB83" s="2134"/>
      <c r="AC83" s="2136"/>
      <c r="AD83" s="2191"/>
      <c r="AE83" s="1668"/>
      <c r="AF83" s="1668"/>
      <c r="AG83" s="1668"/>
      <c r="AH83" s="1668"/>
      <c r="AI83" s="2141"/>
      <c r="AJ83" s="2141"/>
    </row>
    <row r="84" spans="1:36">
      <c r="A84" s="1665" t="s">
        <v>1988</v>
      </c>
      <c r="B84" s="2207"/>
      <c r="C84" s="2208"/>
      <c r="D84" s="2208"/>
      <c r="E84" s="2208"/>
      <c r="F84" s="2134"/>
      <c r="G84" s="2134"/>
      <c r="H84" s="2134"/>
      <c r="I84" s="2134"/>
      <c r="J84" s="2134"/>
      <c r="K84" s="2134"/>
      <c r="L84" s="2134"/>
      <c r="M84" s="2134"/>
      <c r="N84" s="2134"/>
      <c r="O84" s="2134"/>
      <c r="P84" s="2134"/>
      <c r="Q84" s="2134"/>
      <c r="R84" s="2134"/>
      <c r="S84" s="2134"/>
      <c r="T84" s="2134"/>
      <c r="U84" s="2134"/>
      <c r="V84" s="2134"/>
      <c r="W84" s="2134"/>
      <c r="X84" s="2134"/>
      <c r="Y84" s="2134"/>
      <c r="Z84" s="2134"/>
      <c r="AA84" s="2134"/>
      <c r="AB84" s="2134"/>
      <c r="AC84" s="2136"/>
      <c r="AD84" s="1912"/>
      <c r="AE84" s="1668"/>
      <c r="AF84" s="1668"/>
      <c r="AG84" s="1668"/>
      <c r="AH84" s="1668"/>
      <c r="AI84" s="2141"/>
      <c r="AJ84" s="2141"/>
    </row>
    <row r="85" spans="1:36">
      <c r="A85" s="1653" t="s">
        <v>1972</v>
      </c>
      <c r="B85" s="2193">
        <v>2008</v>
      </c>
      <c r="C85" s="2194">
        <v>2009</v>
      </c>
      <c r="D85" s="2194">
        <v>2010</v>
      </c>
      <c r="E85" s="2194">
        <v>2011</v>
      </c>
      <c r="F85" s="2134"/>
      <c r="G85" s="2134"/>
      <c r="H85" s="2134"/>
      <c r="I85" s="2134"/>
      <c r="J85" s="2134"/>
      <c r="K85" s="2134"/>
      <c r="L85" s="2134"/>
      <c r="M85" s="2134"/>
      <c r="N85" s="2134"/>
      <c r="O85" s="2134"/>
      <c r="P85" s="2134"/>
      <c r="Q85" s="2134"/>
      <c r="R85" s="2134"/>
      <c r="S85" s="2134"/>
      <c r="T85" s="2134"/>
      <c r="U85" s="2134"/>
      <c r="V85" s="2134"/>
      <c r="W85" s="2134"/>
      <c r="X85" s="2134"/>
      <c r="Y85" s="2134"/>
      <c r="Z85" s="2134"/>
      <c r="AA85" s="2134"/>
      <c r="AB85" s="2134"/>
      <c r="AC85" s="2136"/>
      <c r="AD85" s="2166"/>
      <c r="AE85" s="2167"/>
      <c r="AF85" s="2166"/>
      <c r="AG85" s="1654"/>
      <c r="AH85" s="1654"/>
      <c r="AI85" s="2141"/>
      <c r="AJ85" s="2141"/>
    </row>
    <row r="86" spans="1:36">
      <c r="A86" s="2168" t="s">
        <v>238</v>
      </c>
      <c r="B86" s="2209"/>
      <c r="C86" s="2209"/>
      <c r="D86" s="2209"/>
      <c r="E86" s="2162"/>
      <c r="F86" s="2134"/>
      <c r="G86" s="2134"/>
      <c r="H86" s="2134"/>
      <c r="I86" s="2134"/>
      <c r="J86" s="2134"/>
      <c r="K86" s="2134"/>
      <c r="L86" s="2134"/>
      <c r="M86" s="2134"/>
      <c r="N86" s="2134"/>
      <c r="O86" s="2134"/>
      <c r="P86" s="2134"/>
      <c r="Q86" s="2134"/>
      <c r="R86" s="2134"/>
      <c r="S86" s="2134"/>
      <c r="T86" s="2134"/>
      <c r="U86" s="2134"/>
      <c r="V86" s="2134"/>
      <c r="W86" s="2134"/>
      <c r="X86" s="2134"/>
      <c r="Y86" s="2134"/>
      <c r="Z86" s="2134"/>
      <c r="AA86" s="2134"/>
      <c r="AB86" s="2134"/>
      <c r="AC86" s="2136"/>
      <c r="AD86" s="2171"/>
      <c r="AE86" s="2167"/>
      <c r="AF86" s="2210"/>
      <c r="AG86" s="2210"/>
      <c r="AH86" s="2210"/>
      <c r="AI86" s="2141"/>
      <c r="AJ86" s="2141"/>
    </row>
    <row r="87" spans="1:36">
      <c r="A87" s="2174" t="s">
        <v>1975</v>
      </c>
      <c r="B87" s="2149">
        <v>1.4</v>
      </c>
      <c r="C87" s="2149">
        <v>1.1000000000000001</v>
      </c>
      <c r="D87" s="2149">
        <v>1</v>
      </c>
      <c r="E87" s="2211">
        <v>0.9</v>
      </c>
      <c r="F87" s="2134"/>
      <c r="G87" s="2134"/>
      <c r="H87" s="2134"/>
      <c r="I87" s="2134"/>
      <c r="J87" s="2134"/>
      <c r="K87" s="2134"/>
      <c r="L87" s="2134"/>
      <c r="M87" s="2134"/>
      <c r="N87" s="2134"/>
      <c r="O87" s="2134"/>
      <c r="P87" s="2134"/>
      <c r="Q87" s="2134"/>
      <c r="R87" s="2134"/>
      <c r="S87" s="2134"/>
      <c r="T87" s="2134"/>
      <c r="U87" s="2134"/>
      <c r="V87" s="2134"/>
      <c r="W87" s="2134"/>
      <c r="X87" s="2134"/>
      <c r="Y87" s="2134"/>
      <c r="Z87" s="2134"/>
      <c r="AA87" s="2134"/>
      <c r="AB87" s="2134"/>
      <c r="AC87" s="2134"/>
      <c r="AD87" s="2174"/>
      <c r="AE87" s="2167"/>
      <c r="AF87" s="2210"/>
      <c r="AG87" s="2210"/>
      <c r="AH87" s="2210"/>
      <c r="AI87" s="2141"/>
      <c r="AJ87" s="2141"/>
    </row>
    <row r="88" spans="1:36">
      <c r="A88" s="2171" t="s">
        <v>239</v>
      </c>
      <c r="B88" s="2149"/>
      <c r="C88" s="2149"/>
      <c r="D88" s="2149"/>
      <c r="E88" s="2211"/>
      <c r="F88" s="2134"/>
      <c r="G88" s="2134"/>
      <c r="H88" s="2134"/>
      <c r="I88" s="2134"/>
      <c r="J88" s="2134"/>
      <c r="K88" s="2134"/>
      <c r="L88" s="2134"/>
      <c r="M88" s="2134"/>
      <c r="N88" s="2134"/>
      <c r="O88" s="2134"/>
      <c r="P88" s="2134"/>
      <c r="Q88" s="2134"/>
      <c r="R88" s="2134"/>
      <c r="S88" s="2134"/>
      <c r="T88" s="2134"/>
      <c r="U88" s="2134"/>
      <c r="V88" s="2134"/>
      <c r="W88" s="2134"/>
      <c r="X88" s="2134"/>
      <c r="Y88" s="2134"/>
      <c r="Z88" s="2134"/>
      <c r="AA88" s="2134"/>
      <c r="AB88" s="2134"/>
      <c r="AC88" s="2134"/>
      <c r="AD88" s="2171"/>
      <c r="AE88" s="2167"/>
      <c r="AF88" s="2210"/>
      <c r="AG88" s="2210"/>
      <c r="AH88" s="2210"/>
      <c r="AI88" s="2141"/>
      <c r="AJ88" s="2141"/>
    </row>
    <row r="89" spans="1:36">
      <c r="A89" s="2185" t="s">
        <v>1979</v>
      </c>
      <c r="B89" s="2212">
        <v>2.2000000000000002</v>
      </c>
      <c r="C89" s="2212">
        <v>1.4</v>
      </c>
      <c r="D89" s="2212">
        <v>0.9</v>
      </c>
      <c r="E89" s="2213">
        <v>1</v>
      </c>
      <c r="F89" s="2134"/>
      <c r="G89" s="2134"/>
      <c r="H89" s="2134"/>
      <c r="I89" s="2134"/>
      <c r="J89" s="2134"/>
      <c r="K89" s="2134"/>
      <c r="L89" s="2134"/>
      <c r="M89" s="2134"/>
      <c r="N89" s="2134"/>
      <c r="O89" s="2134"/>
      <c r="P89" s="2134"/>
      <c r="Q89" s="2134"/>
      <c r="R89" s="2134"/>
      <c r="S89" s="2134"/>
      <c r="T89" s="2134"/>
      <c r="U89" s="2134"/>
      <c r="V89" s="2134"/>
      <c r="W89" s="2134"/>
      <c r="X89" s="2134"/>
      <c r="Y89" s="2134"/>
      <c r="Z89" s="2134"/>
      <c r="AA89" s="2134"/>
      <c r="AB89" s="2134"/>
      <c r="AC89" s="2134"/>
      <c r="AD89" s="2174"/>
      <c r="AE89" s="2167"/>
      <c r="AF89" s="2210"/>
      <c r="AG89" s="2210"/>
      <c r="AH89" s="2210"/>
      <c r="AI89" s="2141"/>
      <c r="AJ89" s="2141"/>
    </row>
    <row r="90" spans="1:36">
      <c r="A90" s="1660" t="s">
        <v>1970</v>
      </c>
      <c r="B90" s="1663"/>
      <c r="C90" s="1663"/>
      <c r="D90" s="1663"/>
      <c r="E90" s="1663"/>
      <c r="F90" s="2134"/>
      <c r="G90" s="2134"/>
      <c r="H90" s="2134"/>
      <c r="I90" s="2134"/>
      <c r="J90" s="2134"/>
      <c r="K90" s="2134"/>
      <c r="L90" s="2134"/>
      <c r="M90" s="2134"/>
      <c r="N90" s="2134"/>
      <c r="O90" s="2134"/>
      <c r="P90" s="2134"/>
      <c r="Q90" s="2134"/>
      <c r="R90" s="2134"/>
      <c r="S90" s="2134"/>
      <c r="T90" s="2134"/>
      <c r="U90" s="2134"/>
      <c r="V90" s="2134"/>
      <c r="W90" s="2134"/>
      <c r="X90" s="2134"/>
      <c r="Y90" s="2134"/>
      <c r="Z90" s="2134"/>
      <c r="AA90" s="2134"/>
      <c r="AB90" s="2134"/>
      <c r="AC90" s="2134"/>
      <c r="AD90" s="1660"/>
      <c r="AE90" s="1668"/>
      <c r="AF90" s="1668"/>
      <c r="AG90" s="1668"/>
      <c r="AH90" s="1668"/>
      <c r="AI90" s="2141"/>
      <c r="AJ90" s="2141"/>
    </row>
    <row r="91" spans="1:36">
      <c r="A91" s="2159"/>
      <c r="B91" s="2158"/>
      <c r="C91" s="2158"/>
      <c r="D91" s="2158"/>
      <c r="E91" s="2158"/>
      <c r="F91" s="2134"/>
      <c r="G91" s="2134"/>
      <c r="H91" s="2134"/>
      <c r="I91" s="2134"/>
      <c r="J91" s="2134"/>
      <c r="K91" s="2134"/>
      <c r="L91" s="2134"/>
      <c r="M91" s="2134"/>
      <c r="N91" s="2134"/>
      <c r="O91" s="2134"/>
      <c r="P91" s="2134"/>
      <c r="Q91" s="2134"/>
      <c r="R91" s="2134"/>
      <c r="S91" s="2134"/>
      <c r="T91" s="2134"/>
      <c r="U91" s="2134"/>
      <c r="V91" s="2134"/>
      <c r="W91" s="2134"/>
      <c r="X91" s="2134"/>
      <c r="Y91" s="2134"/>
      <c r="Z91" s="2134"/>
      <c r="AA91" s="2134"/>
      <c r="AB91" s="2134"/>
      <c r="AC91" s="2134"/>
      <c r="AD91" s="2141"/>
      <c r="AE91" s="2141"/>
      <c r="AF91" s="2141"/>
      <c r="AG91" s="2141"/>
      <c r="AH91" s="2141"/>
      <c r="AI91" s="2141"/>
      <c r="AJ91" s="2141"/>
    </row>
    <row r="92" spans="1:36">
      <c r="A92" s="2190" t="s">
        <v>1989</v>
      </c>
      <c r="B92" s="1663"/>
      <c r="C92" s="1663"/>
      <c r="D92" s="1663"/>
      <c r="E92" s="1663"/>
      <c r="F92" s="2134"/>
      <c r="G92" s="2134"/>
      <c r="H92" s="2134"/>
      <c r="I92" s="2134"/>
      <c r="J92" s="2134"/>
      <c r="K92" s="2134"/>
      <c r="L92" s="2134"/>
      <c r="M92" s="2134"/>
      <c r="N92" s="2134"/>
      <c r="O92" s="2134"/>
      <c r="P92" s="2134"/>
      <c r="Q92" s="2134"/>
      <c r="R92" s="2134"/>
      <c r="S92" s="2134"/>
      <c r="T92" s="2134"/>
      <c r="U92" s="2134"/>
      <c r="V92" s="2134"/>
      <c r="W92" s="2134"/>
      <c r="X92" s="2134"/>
      <c r="Y92" s="2134"/>
      <c r="Z92" s="2134"/>
      <c r="AA92" s="2134"/>
      <c r="AB92" s="2134"/>
      <c r="AC92" s="2134"/>
      <c r="AD92" s="2191"/>
      <c r="AE92" s="1668"/>
      <c r="AF92" s="1668"/>
      <c r="AG92" s="1668"/>
      <c r="AH92" s="1668"/>
      <c r="AI92" s="2141"/>
      <c r="AJ92" s="2141"/>
    </row>
    <row r="93" spans="1:36">
      <c r="A93" s="1665" t="s">
        <v>1990</v>
      </c>
      <c r="B93" s="2201"/>
      <c r="C93" s="1663"/>
      <c r="D93" s="1663"/>
      <c r="E93" s="1663"/>
      <c r="F93" s="2134"/>
      <c r="G93" s="2134"/>
      <c r="H93" s="2134"/>
      <c r="I93" s="2134"/>
      <c r="J93" s="2134"/>
      <c r="K93" s="2134"/>
      <c r="L93" s="2134"/>
      <c r="M93" s="2134"/>
      <c r="N93" s="2134"/>
      <c r="O93" s="2134"/>
      <c r="P93" s="2134"/>
      <c r="Q93" s="2134"/>
      <c r="R93" s="2134"/>
      <c r="S93" s="2134"/>
      <c r="T93" s="2134"/>
      <c r="U93" s="2134"/>
      <c r="V93" s="2134"/>
      <c r="W93" s="2134"/>
      <c r="X93" s="2134"/>
      <c r="Y93" s="2134"/>
      <c r="Z93" s="2134"/>
      <c r="AA93" s="2134"/>
      <c r="AB93" s="2134"/>
      <c r="AC93" s="2134"/>
      <c r="AD93" s="1912"/>
      <c r="AE93" s="1668"/>
      <c r="AF93" s="1668"/>
      <c r="AG93" s="1668"/>
      <c r="AH93" s="1668"/>
      <c r="AI93" s="2141"/>
      <c r="AJ93" s="2141"/>
    </row>
    <row r="94" spans="1:36">
      <c r="A94" s="1653" t="s">
        <v>1972</v>
      </c>
      <c r="B94" s="2192">
        <v>2008</v>
      </c>
      <c r="C94" s="2193">
        <v>2009</v>
      </c>
      <c r="D94" s="2194">
        <v>2010</v>
      </c>
      <c r="E94" s="2194">
        <v>2011</v>
      </c>
      <c r="F94" s="2134"/>
      <c r="G94" s="2134"/>
      <c r="H94" s="2134"/>
      <c r="I94" s="2134"/>
      <c r="J94" s="2134"/>
      <c r="K94" s="2134"/>
      <c r="L94" s="2134"/>
      <c r="M94" s="2134"/>
      <c r="N94" s="2134"/>
      <c r="O94" s="2134"/>
      <c r="P94" s="2134"/>
      <c r="Q94" s="2134"/>
      <c r="R94" s="2134"/>
      <c r="S94" s="2134"/>
      <c r="T94" s="2134"/>
      <c r="U94" s="2134"/>
      <c r="V94" s="2134"/>
      <c r="W94" s="2134"/>
      <c r="X94" s="2134"/>
      <c r="Y94" s="2134"/>
      <c r="Z94" s="2134"/>
      <c r="AA94" s="2134"/>
      <c r="AB94" s="2134"/>
      <c r="AC94" s="2134"/>
      <c r="AD94" s="2166"/>
      <c r="AE94" s="2167"/>
      <c r="AF94" s="2166"/>
      <c r="AG94" s="1654"/>
      <c r="AH94" s="1654"/>
      <c r="AI94" s="2141"/>
      <c r="AJ94" s="2141"/>
    </row>
    <row r="95" spans="1:36">
      <c r="A95" s="2168" t="s">
        <v>238</v>
      </c>
      <c r="B95" s="2214"/>
      <c r="C95" s="1655"/>
      <c r="D95" s="2195"/>
      <c r="E95" s="2196"/>
      <c r="F95" s="2134"/>
      <c r="G95" s="2134"/>
      <c r="H95" s="2134"/>
      <c r="I95" s="2134"/>
      <c r="J95" s="2134"/>
      <c r="K95" s="2134"/>
      <c r="L95" s="2134"/>
      <c r="M95" s="2134"/>
      <c r="N95" s="2134"/>
      <c r="O95" s="2134"/>
      <c r="P95" s="2134"/>
      <c r="Q95" s="2134"/>
      <c r="R95" s="2134"/>
      <c r="S95" s="2134"/>
      <c r="T95" s="2134"/>
      <c r="U95" s="2134"/>
      <c r="V95" s="2134"/>
      <c r="W95" s="2134"/>
      <c r="X95" s="2134"/>
      <c r="Y95" s="2134"/>
      <c r="Z95" s="2134"/>
      <c r="AA95" s="2134"/>
      <c r="AB95" s="2134"/>
      <c r="AC95" s="2134"/>
      <c r="AD95" s="2171"/>
      <c r="AE95" s="2172"/>
      <c r="AF95" s="2172"/>
      <c r="AG95" s="2173"/>
      <c r="AH95" s="2167"/>
      <c r="AI95" s="2141"/>
      <c r="AJ95" s="2141"/>
    </row>
    <row r="96" spans="1:36">
      <c r="A96" s="2174" t="s">
        <v>1973</v>
      </c>
      <c r="B96" s="2149">
        <v>57.8</v>
      </c>
      <c r="C96" s="2149">
        <v>57.6</v>
      </c>
      <c r="D96" s="2149">
        <v>57.4</v>
      </c>
      <c r="E96" s="2215">
        <v>59.6</v>
      </c>
      <c r="F96" s="2134"/>
      <c r="G96" s="2134"/>
      <c r="H96" s="2134"/>
      <c r="I96" s="2134"/>
      <c r="J96" s="2134"/>
      <c r="K96" s="2134"/>
      <c r="L96" s="2134"/>
      <c r="M96" s="2134"/>
      <c r="N96" s="2134"/>
      <c r="O96" s="2134"/>
      <c r="P96" s="2134"/>
      <c r="Q96" s="2134"/>
      <c r="R96" s="2134"/>
      <c r="S96" s="2134"/>
      <c r="T96" s="2134"/>
      <c r="U96" s="2134"/>
      <c r="V96" s="2134"/>
      <c r="W96" s="2134"/>
      <c r="X96" s="2134"/>
      <c r="Y96" s="2134"/>
      <c r="Z96" s="2134"/>
      <c r="AA96" s="2134"/>
      <c r="AB96" s="2134"/>
      <c r="AC96" s="2134"/>
      <c r="AD96" s="2174"/>
      <c r="AE96" s="1656"/>
      <c r="AF96" s="2068"/>
      <c r="AG96" s="2068"/>
      <c r="AH96" s="2182"/>
      <c r="AI96" s="2141"/>
      <c r="AJ96" s="2141"/>
    </row>
    <row r="97" spans="1:36">
      <c r="A97" s="2174" t="s">
        <v>1974</v>
      </c>
      <c r="B97" s="2149">
        <v>50.9</v>
      </c>
      <c r="C97" s="2149">
        <v>52.3</v>
      </c>
      <c r="D97" s="2149">
        <v>53</v>
      </c>
      <c r="E97" s="2215">
        <v>54.2</v>
      </c>
      <c r="F97" s="2134"/>
      <c r="G97" s="2134"/>
      <c r="H97" s="2134"/>
      <c r="I97" s="2134"/>
      <c r="J97" s="2134"/>
      <c r="K97" s="2134"/>
      <c r="L97" s="2134"/>
      <c r="M97" s="2134"/>
      <c r="N97" s="2134"/>
      <c r="O97" s="2134"/>
      <c r="P97" s="2134"/>
      <c r="Q97" s="2134"/>
      <c r="R97" s="2134"/>
      <c r="S97" s="2134"/>
      <c r="T97" s="2134"/>
      <c r="U97" s="2134"/>
      <c r="V97" s="2134"/>
      <c r="W97" s="2134"/>
      <c r="X97" s="2134"/>
      <c r="Y97" s="2134"/>
      <c r="Z97" s="2134"/>
      <c r="AA97" s="2134"/>
      <c r="AB97" s="2134"/>
      <c r="AC97" s="2134"/>
      <c r="AD97" s="2174"/>
      <c r="AE97" s="1656"/>
      <c r="AF97" s="2068"/>
      <c r="AG97" s="2068"/>
      <c r="AH97" s="2182"/>
      <c r="AI97" s="2141"/>
      <c r="AJ97" s="2141"/>
    </row>
    <row r="98" spans="1:36">
      <c r="A98" s="2174" t="s">
        <v>1975</v>
      </c>
      <c r="B98" s="2149">
        <v>68.900000000000006</v>
      </c>
      <c r="C98" s="2149">
        <v>65.5</v>
      </c>
      <c r="D98" s="2215">
        <v>66.599999999999994</v>
      </c>
      <c r="E98" s="2215">
        <v>66.599999999999994</v>
      </c>
      <c r="F98" s="2134"/>
      <c r="G98" s="2134"/>
      <c r="H98" s="2134"/>
      <c r="I98" s="2134"/>
      <c r="J98" s="2134"/>
      <c r="K98" s="2134"/>
      <c r="L98" s="2134"/>
      <c r="M98" s="2134"/>
      <c r="N98" s="2134"/>
      <c r="O98" s="2134"/>
      <c r="P98" s="2134"/>
      <c r="Q98" s="2134"/>
      <c r="R98" s="2134"/>
      <c r="S98" s="2134"/>
      <c r="T98" s="2134"/>
      <c r="U98" s="2134"/>
      <c r="V98" s="2134"/>
      <c r="W98" s="2134"/>
      <c r="X98" s="2134"/>
      <c r="Y98" s="2134"/>
      <c r="Z98" s="2134"/>
      <c r="AA98" s="2134"/>
      <c r="AB98" s="2134"/>
      <c r="AC98" s="2134"/>
      <c r="AD98" s="2174"/>
      <c r="AE98" s="1656"/>
      <c r="AF98" s="2068"/>
      <c r="AG98" s="2182"/>
      <c r="AH98" s="2182"/>
      <c r="AI98" s="2141"/>
      <c r="AJ98" s="2141"/>
    </row>
    <row r="99" spans="1:36">
      <c r="A99" s="2174" t="s">
        <v>1976</v>
      </c>
      <c r="B99" s="2149">
        <v>49.7</v>
      </c>
      <c r="C99" s="2149">
        <v>51</v>
      </c>
      <c r="D99" s="2216">
        <v>53.1</v>
      </c>
      <c r="E99" s="2215">
        <v>55.5</v>
      </c>
      <c r="F99" s="2134"/>
      <c r="G99" s="2134"/>
      <c r="H99" s="2134"/>
      <c r="I99" s="2134"/>
      <c r="J99" s="2134"/>
      <c r="K99" s="2134"/>
      <c r="L99" s="2134"/>
      <c r="M99" s="2134"/>
      <c r="N99" s="2134"/>
      <c r="O99" s="2134"/>
      <c r="P99" s="2134"/>
      <c r="Q99" s="2134"/>
      <c r="R99" s="2134"/>
      <c r="S99" s="2134"/>
      <c r="T99" s="2134"/>
      <c r="U99" s="2134"/>
      <c r="V99" s="2134"/>
      <c r="W99" s="2134"/>
      <c r="X99" s="2134"/>
      <c r="Y99" s="2134"/>
      <c r="Z99" s="2134"/>
      <c r="AA99" s="2134"/>
      <c r="AB99" s="2134"/>
      <c r="AC99" s="2134"/>
      <c r="AD99" s="2174"/>
      <c r="AE99" s="1656"/>
      <c r="AF99" s="2068"/>
      <c r="AG99" s="2182"/>
      <c r="AH99" s="2182"/>
      <c r="AI99" s="2141"/>
      <c r="AJ99" s="2141"/>
    </row>
    <row r="100" spans="1:36">
      <c r="A100" s="2178" t="s">
        <v>1977</v>
      </c>
      <c r="B100" s="2149">
        <v>54.9</v>
      </c>
      <c r="C100" s="2149">
        <v>49.6</v>
      </c>
      <c r="D100" s="2149">
        <v>48.3</v>
      </c>
      <c r="E100" s="2215">
        <v>46</v>
      </c>
      <c r="F100" s="2134"/>
      <c r="G100" s="2134"/>
      <c r="H100" s="2134"/>
      <c r="I100" s="2134"/>
      <c r="J100" s="2134"/>
      <c r="K100" s="2134"/>
      <c r="L100" s="2134"/>
      <c r="M100" s="2134"/>
      <c r="N100" s="2134"/>
      <c r="O100" s="2134"/>
      <c r="P100" s="2134"/>
      <c r="Q100" s="2134"/>
      <c r="R100" s="2134"/>
      <c r="S100" s="2134"/>
      <c r="T100" s="2134"/>
      <c r="U100" s="2134"/>
      <c r="V100" s="2134"/>
      <c r="W100" s="2134"/>
      <c r="X100" s="2134"/>
      <c r="Y100" s="2134"/>
      <c r="Z100" s="2134"/>
      <c r="AA100" s="2134"/>
      <c r="AB100" s="2134"/>
      <c r="AC100" s="2134"/>
      <c r="AD100" s="2178"/>
      <c r="AE100" s="1656"/>
      <c r="AF100" s="2068"/>
      <c r="AG100" s="2068"/>
      <c r="AH100" s="2182"/>
      <c r="AI100" s="2141"/>
      <c r="AJ100" s="2141"/>
    </row>
    <row r="101" spans="1:36">
      <c r="A101" s="2171" t="s">
        <v>239</v>
      </c>
      <c r="B101" s="2152"/>
      <c r="C101" s="2152"/>
      <c r="D101" s="2152"/>
      <c r="E101" s="2215"/>
      <c r="F101" s="2134"/>
      <c r="G101" s="2134"/>
      <c r="H101" s="2134"/>
      <c r="I101" s="2134"/>
      <c r="J101" s="2134"/>
      <c r="K101" s="2134"/>
      <c r="L101" s="2134"/>
      <c r="M101" s="2134"/>
      <c r="N101" s="2134"/>
      <c r="O101" s="2134"/>
      <c r="P101" s="2134"/>
      <c r="Q101" s="2134"/>
      <c r="R101" s="2134"/>
      <c r="S101" s="2134"/>
      <c r="T101" s="2134"/>
      <c r="U101" s="2134"/>
      <c r="V101" s="2134"/>
      <c r="W101" s="2134"/>
      <c r="X101" s="2134"/>
      <c r="Y101" s="2134"/>
      <c r="Z101" s="2134"/>
      <c r="AA101" s="2134"/>
      <c r="AB101" s="2134"/>
      <c r="AC101" s="2134"/>
      <c r="AD101" s="2171"/>
      <c r="AE101" s="2167"/>
      <c r="AF101" s="2182"/>
      <c r="AG101" s="2182"/>
      <c r="AH101" s="2182"/>
      <c r="AI101" s="2141"/>
      <c r="AJ101" s="2141"/>
    </row>
    <row r="102" spans="1:36">
      <c r="A102" s="2174" t="s">
        <v>1978</v>
      </c>
      <c r="B102" s="2215">
        <v>49.7</v>
      </c>
      <c r="C102" s="2215">
        <v>49.7</v>
      </c>
      <c r="D102" s="2215">
        <v>48.9</v>
      </c>
      <c r="E102" s="2215">
        <v>50.7</v>
      </c>
      <c r="F102" s="2134"/>
      <c r="G102" s="2134"/>
      <c r="H102" s="2134"/>
      <c r="I102" s="2134"/>
      <c r="J102" s="2134"/>
      <c r="K102" s="2134"/>
      <c r="L102" s="2134"/>
      <c r="M102" s="2134"/>
      <c r="N102" s="2134"/>
      <c r="O102" s="2134"/>
      <c r="P102" s="2134"/>
      <c r="Q102" s="2134"/>
      <c r="R102" s="2134"/>
      <c r="S102" s="2134"/>
      <c r="T102" s="2134"/>
      <c r="U102" s="2134"/>
      <c r="V102" s="2134"/>
      <c r="W102" s="2134"/>
      <c r="X102" s="2134"/>
      <c r="Y102" s="2134"/>
      <c r="Z102" s="2134"/>
      <c r="AA102" s="2134"/>
      <c r="AB102" s="2134"/>
      <c r="AC102" s="2134"/>
      <c r="AD102" s="2174"/>
      <c r="AE102" s="2167"/>
      <c r="AF102" s="2182"/>
      <c r="AG102" s="2182"/>
      <c r="AH102" s="2182"/>
      <c r="AI102" s="2141"/>
      <c r="AJ102" s="2141"/>
    </row>
    <row r="103" spans="1:36">
      <c r="A103" s="2174" t="s">
        <v>1979</v>
      </c>
      <c r="B103" s="2215">
        <v>62.2</v>
      </c>
      <c r="C103" s="2215">
        <v>62.1</v>
      </c>
      <c r="D103" s="2215">
        <v>61.6</v>
      </c>
      <c r="E103" s="2215">
        <v>62.4</v>
      </c>
      <c r="F103" s="2134"/>
      <c r="G103" s="2134"/>
      <c r="H103" s="2134"/>
      <c r="I103" s="2134"/>
      <c r="J103" s="2134"/>
      <c r="K103" s="2134"/>
      <c r="L103" s="2134"/>
      <c r="M103" s="2134"/>
      <c r="N103" s="2134"/>
      <c r="O103" s="2134"/>
      <c r="P103" s="2134"/>
      <c r="Q103" s="2134"/>
      <c r="R103" s="2134"/>
      <c r="S103" s="2134"/>
      <c r="T103" s="2134"/>
      <c r="U103" s="2134"/>
      <c r="V103" s="2134"/>
      <c r="W103" s="2134"/>
      <c r="X103" s="2134"/>
      <c r="Y103" s="2134"/>
      <c r="Z103" s="2134"/>
      <c r="AA103" s="2134"/>
      <c r="AB103" s="2134"/>
      <c r="AC103" s="2134"/>
      <c r="AD103" s="2174"/>
      <c r="AE103" s="2167"/>
      <c r="AF103" s="2182"/>
      <c r="AG103" s="2182"/>
      <c r="AH103" s="2182"/>
      <c r="AI103" s="2141"/>
      <c r="AJ103" s="2141"/>
    </row>
    <row r="104" spans="1:36">
      <c r="A104" s="2171" t="s">
        <v>1205</v>
      </c>
      <c r="B104" s="2215"/>
      <c r="C104" s="2215"/>
      <c r="D104" s="2215"/>
      <c r="E104" s="2215"/>
      <c r="F104" s="2134"/>
      <c r="G104" s="2134"/>
      <c r="H104" s="2134"/>
      <c r="I104" s="2134"/>
      <c r="J104" s="2134"/>
      <c r="K104" s="2134"/>
      <c r="L104" s="2134"/>
      <c r="M104" s="2134"/>
      <c r="N104" s="2134"/>
      <c r="O104" s="2134"/>
      <c r="P104" s="2134"/>
      <c r="Q104" s="2134"/>
      <c r="R104" s="2134"/>
      <c r="S104" s="2134"/>
      <c r="T104" s="2134"/>
      <c r="U104" s="2134"/>
      <c r="V104" s="2134"/>
      <c r="W104" s="2134"/>
      <c r="X104" s="2134"/>
      <c r="Y104" s="2134"/>
      <c r="Z104" s="2134"/>
      <c r="AA104" s="2134"/>
      <c r="AB104" s="2134"/>
      <c r="AC104" s="2134"/>
      <c r="AD104" s="2171"/>
      <c r="AE104" s="2167"/>
      <c r="AF104" s="2182"/>
      <c r="AG104" s="2182"/>
      <c r="AH104" s="2182"/>
      <c r="AI104" s="2141"/>
      <c r="AJ104" s="2141"/>
    </row>
    <row r="105" spans="1:36">
      <c r="A105" s="2174" t="s">
        <v>1980</v>
      </c>
      <c r="B105" s="2215">
        <v>53.2</v>
      </c>
      <c r="C105" s="2217">
        <v>54.3</v>
      </c>
      <c r="D105" s="2217" t="s">
        <v>1792</v>
      </c>
      <c r="E105" s="2217">
        <v>51.3</v>
      </c>
      <c r="F105" s="2134"/>
      <c r="G105" s="2134"/>
      <c r="H105" s="2134"/>
      <c r="I105" s="2134"/>
      <c r="J105" s="2134"/>
      <c r="K105" s="2134"/>
      <c r="L105" s="2134"/>
      <c r="M105" s="2134"/>
      <c r="N105" s="2134"/>
      <c r="O105" s="2134"/>
      <c r="P105" s="2134"/>
      <c r="Q105" s="2134"/>
      <c r="R105" s="2134"/>
      <c r="S105" s="2134"/>
      <c r="T105" s="2134"/>
      <c r="U105" s="2134"/>
      <c r="V105" s="2134"/>
      <c r="W105" s="2134"/>
      <c r="X105" s="2134"/>
      <c r="Y105" s="2134"/>
      <c r="Z105" s="2134"/>
      <c r="AA105" s="2134"/>
      <c r="AB105" s="2134"/>
      <c r="AC105" s="2134"/>
      <c r="AD105" s="2174"/>
      <c r="AE105" s="2167"/>
      <c r="AF105" s="2068"/>
      <c r="AG105" s="2068"/>
      <c r="AH105" s="2068"/>
      <c r="AI105" s="2141"/>
      <c r="AJ105" s="2141"/>
    </row>
    <row r="106" spans="1:36">
      <c r="A106" s="2174" t="s">
        <v>1981</v>
      </c>
      <c r="B106" s="2215">
        <v>49.6</v>
      </c>
      <c r="C106" s="2215">
        <v>50.7</v>
      </c>
      <c r="D106" s="2215">
        <v>50.6</v>
      </c>
      <c r="E106" s="2215">
        <v>53</v>
      </c>
      <c r="F106" s="2134"/>
      <c r="G106" s="2134"/>
      <c r="H106" s="2134"/>
      <c r="I106" s="2134"/>
      <c r="J106" s="2134"/>
      <c r="K106" s="2134"/>
      <c r="L106" s="2134"/>
      <c r="M106" s="2134"/>
      <c r="N106" s="2134"/>
      <c r="O106" s="2134"/>
      <c r="P106" s="2134"/>
      <c r="Q106" s="2134"/>
      <c r="R106" s="2134"/>
      <c r="S106" s="2134"/>
      <c r="T106" s="2134"/>
      <c r="U106" s="2134"/>
      <c r="V106" s="2134"/>
      <c r="W106" s="2134"/>
      <c r="X106" s="2134"/>
      <c r="Y106" s="2134"/>
      <c r="Z106" s="2134"/>
      <c r="AA106" s="2134"/>
      <c r="AB106" s="2134"/>
      <c r="AC106" s="2134"/>
      <c r="AD106" s="2174"/>
      <c r="AE106" s="2167"/>
      <c r="AF106" s="2182"/>
      <c r="AG106" s="2182"/>
      <c r="AH106" s="2182"/>
      <c r="AI106" s="2141"/>
      <c r="AJ106" s="2141"/>
    </row>
    <row r="107" spans="1:36">
      <c r="A107" s="2185" t="s">
        <v>1982</v>
      </c>
      <c r="B107" s="2218">
        <v>54.4</v>
      </c>
      <c r="C107" s="2218">
        <v>53.7</v>
      </c>
      <c r="D107" s="2218">
        <v>50.6</v>
      </c>
      <c r="E107" s="2218">
        <v>46.1</v>
      </c>
      <c r="F107" s="2134"/>
      <c r="G107" s="2134"/>
      <c r="H107" s="2134"/>
      <c r="I107" s="2134"/>
      <c r="J107" s="2134"/>
      <c r="K107" s="2134"/>
      <c r="L107" s="2134"/>
      <c r="M107" s="2134"/>
      <c r="N107" s="2134"/>
      <c r="O107" s="2134"/>
      <c r="P107" s="2134"/>
      <c r="Q107" s="2134"/>
      <c r="R107" s="2134"/>
      <c r="S107" s="2134"/>
      <c r="T107" s="2134"/>
      <c r="U107" s="2134"/>
      <c r="V107" s="2134"/>
      <c r="W107" s="2134"/>
      <c r="X107" s="2134"/>
      <c r="Y107" s="2134"/>
      <c r="Z107" s="2134"/>
      <c r="AA107" s="2134"/>
      <c r="AB107" s="2134"/>
      <c r="AC107" s="2134"/>
      <c r="AD107" s="2174"/>
      <c r="AE107" s="2167"/>
      <c r="AF107" s="2182"/>
      <c r="AG107" s="2182"/>
      <c r="AH107" s="2182"/>
      <c r="AI107" s="2141"/>
      <c r="AJ107" s="2141"/>
    </row>
    <row r="108" spans="1:36">
      <c r="A108" s="1660" t="s">
        <v>1970</v>
      </c>
      <c r="B108" s="1663"/>
      <c r="C108" s="1663"/>
      <c r="D108" s="1663"/>
      <c r="E108" s="1663"/>
      <c r="F108" s="2134"/>
      <c r="G108" s="2134"/>
      <c r="H108" s="2134"/>
      <c r="I108" s="2134"/>
      <c r="J108" s="2134"/>
      <c r="K108" s="2134"/>
      <c r="L108" s="2134"/>
      <c r="M108" s="2134"/>
      <c r="N108" s="2134"/>
      <c r="O108" s="2134"/>
      <c r="P108" s="2134"/>
      <c r="Q108" s="2134"/>
      <c r="R108" s="2134"/>
      <c r="S108" s="2134"/>
      <c r="T108" s="2134"/>
      <c r="U108" s="2134"/>
      <c r="V108" s="2134"/>
      <c r="W108" s="2134"/>
      <c r="X108" s="2134"/>
      <c r="Y108" s="2134"/>
      <c r="Z108" s="2134"/>
      <c r="AA108" s="2134"/>
      <c r="AB108" s="2134"/>
      <c r="AC108" s="2134"/>
      <c r="AD108" s="1660"/>
      <c r="AE108" s="1668"/>
      <c r="AF108" s="1668"/>
      <c r="AG108" s="1668"/>
      <c r="AH108" s="1668"/>
      <c r="AI108" s="2141"/>
      <c r="AJ108" s="2141"/>
    </row>
    <row r="109" spans="1:36">
      <c r="A109" s="2219"/>
    </row>
    <row r="110" spans="1:36">
      <c r="A110" s="1740" t="s">
        <v>1991</v>
      </c>
      <c r="B110" s="1590"/>
    </row>
    <row r="111" spans="1:36">
      <c r="A111" s="2065" t="s">
        <v>364</v>
      </c>
    </row>
    <row r="112" spans="1:36">
      <c r="A112" s="2220" t="s">
        <v>1992</v>
      </c>
      <c r="B112" s="1681">
        <v>2005</v>
      </c>
      <c r="C112" s="1681">
        <v>2009</v>
      </c>
      <c r="D112" s="1652">
        <v>2010</v>
      </c>
      <c r="E112" s="1652">
        <v>2011</v>
      </c>
    </row>
    <row r="113" spans="1:29">
      <c r="A113" s="2030" t="s">
        <v>234</v>
      </c>
      <c r="B113" s="1720">
        <v>262539</v>
      </c>
      <c r="C113" s="2221">
        <v>185869.69</v>
      </c>
      <c r="D113" s="2222">
        <v>219022</v>
      </c>
      <c r="E113" s="2222">
        <v>208025</v>
      </c>
    </row>
    <row r="114" spans="1:29">
      <c r="A114" s="2223" t="s">
        <v>1993</v>
      </c>
      <c r="B114" s="2224">
        <v>103516</v>
      </c>
      <c r="C114" s="2224">
        <v>76640.89</v>
      </c>
      <c r="D114" s="2225">
        <v>153500</v>
      </c>
      <c r="E114" s="2225">
        <v>147263</v>
      </c>
    </row>
    <row r="115" spans="1:29">
      <c r="A115" s="2223" t="s">
        <v>1994</v>
      </c>
      <c r="B115" s="2226" t="s">
        <v>1505</v>
      </c>
      <c r="C115" s="2226" t="s">
        <v>1505</v>
      </c>
      <c r="D115" s="2225">
        <v>52790</v>
      </c>
      <c r="E115" s="2225">
        <v>45076</v>
      </c>
    </row>
    <row r="116" spans="1:29">
      <c r="A116" s="2223" t="s">
        <v>1995</v>
      </c>
      <c r="B116" s="2226" t="s">
        <v>1629</v>
      </c>
      <c r="C116" s="2226" t="s">
        <v>1629</v>
      </c>
      <c r="D116" s="2225">
        <v>74</v>
      </c>
      <c r="E116" s="2225" t="s">
        <v>644</v>
      </c>
    </row>
    <row r="117" spans="1:29">
      <c r="A117" s="2223" t="s">
        <v>1996</v>
      </c>
      <c r="B117" s="2227">
        <v>10040</v>
      </c>
      <c r="C117" s="2227">
        <v>11271</v>
      </c>
      <c r="D117" s="2225">
        <v>12318</v>
      </c>
      <c r="E117" s="2225">
        <v>15183</v>
      </c>
    </row>
    <row r="118" spans="1:29">
      <c r="A118" s="2223" t="s">
        <v>1997</v>
      </c>
      <c r="B118" s="2227">
        <v>148743</v>
      </c>
      <c r="C118" s="2227">
        <v>97780</v>
      </c>
      <c r="D118" s="2228" t="s">
        <v>1505</v>
      </c>
      <c r="E118" s="2228" t="s">
        <v>1505</v>
      </c>
    </row>
    <row r="119" spans="1:29">
      <c r="A119" s="2223" t="s">
        <v>1998</v>
      </c>
      <c r="B119" s="2229">
        <v>240</v>
      </c>
      <c r="C119" s="2229">
        <v>177.8</v>
      </c>
      <c r="D119" s="2230">
        <v>340</v>
      </c>
      <c r="E119" s="2230">
        <v>503</v>
      </c>
    </row>
    <row r="120" spans="1:29">
      <c r="A120" s="1628" t="s">
        <v>513</v>
      </c>
      <c r="B120" s="2231"/>
      <c r="C120" s="2231"/>
      <c r="D120" s="2231"/>
      <c r="E120" s="2231"/>
      <c r="AC120" s="2231"/>
    </row>
    <row r="121" spans="1:29">
      <c r="A121" s="1805" t="s">
        <v>1999</v>
      </c>
      <c r="B121" s="2231"/>
      <c r="C121" s="2231"/>
      <c r="D121" s="2231"/>
      <c r="E121" s="2231"/>
      <c r="AC121" s="2231"/>
    </row>
    <row r="122" spans="1:29">
      <c r="A122" s="1805" t="s">
        <v>2000</v>
      </c>
      <c r="B122" s="2231"/>
      <c r="C122" s="2231"/>
      <c r="D122" s="2231"/>
      <c r="E122" s="2231"/>
      <c r="AC122" s="2231"/>
    </row>
    <row r="123" spans="1:29">
      <c r="B123" s="1745"/>
      <c r="C123" s="1745"/>
      <c r="D123" s="1745"/>
      <c r="E123" s="1745"/>
    </row>
    <row r="124" spans="1:29" ht="15.75" thickBot="1">
      <c r="A124" s="1740" t="s">
        <v>2001</v>
      </c>
      <c r="AC124" s="2089"/>
    </row>
    <row r="125" spans="1:29" ht="15.75" thickBot="1">
      <c r="A125" s="1606" t="s">
        <v>364</v>
      </c>
      <c r="H125" s="2232" t="s">
        <v>445</v>
      </c>
      <c r="I125" s="2233" t="s">
        <v>2002</v>
      </c>
      <c r="J125" s="2233" t="s">
        <v>1996</v>
      </c>
      <c r="K125" s="2233" t="s">
        <v>1997</v>
      </c>
      <c r="L125" s="2233" t="s">
        <v>1993</v>
      </c>
      <c r="M125" s="2233" t="s">
        <v>262</v>
      </c>
      <c r="AC125" s="2089"/>
    </row>
    <row r="126" spans="1:29" ht="15.75" thickBot="1">
      <c r="A126" s="2220" t="s">
        <v>1992</v>
      </c>
      <c r="B126" s="1681">
        <v>2005</v>
      </c>
      <c r="C126" s="1681">
        <v>2009</v>
      </c>
      <c r="D126" s="1652">
        <v>2010</v>
      </c>
      <c r="E126" s="1652">
        <v>2011</v>
      </c>
      <c r="H126" s="2234">
        <v>249947</v>
      </c>
      <c r="I126" s="2235">
        <v>184</v>
      </c>
      <c r="J126" s="2235">
        <v>9536</v>
      </c>
      <c r="K126" s="2235">
        <v>125053</v>
      </c>
      <c r="L126" s="2235">
        <v>115174</v>
      </c>
      <c r="M126" s="2236">
        <v>2002</v>
      </c>
    </row>
    <row r="127" spans="1:29" ht="15.75" thickBot="1">
      <c r="A127" s="2030" t="s">
        <v>234</v>
      </c>
      <c r="B127" s="1720">
        <v>56225</v>
      </c>
      <c r="C127" s="1720">
        <v>54781.820000000007</v>
      </c>
      <c r="D127" s="2237">
        <v>58901</v>
      </c>
      <c r="E127" s="2237">
        <v>66105</v>
      </c>
      <c r="H127" s="2234">
        <v>308984</v>
      </c>
      <c r="I127" s="2235">
        <v>210</v>
      </c>
      <c r="J127" s="2235">
        <v>10159</v>
      </c>
      <c r="K127" s="2235">
        <v>145979</v>
      </c>
      <c r="L127" s="2235">
        <v>152636</v>
      </c>
      <c r="M127" s="2236">
        <v>2003</v>
      </c>
      <c r="O127" s="2234">
        <v>262539</v>
      </c>
      <c r="P127" s="2234">
        <v>267739</v>
      </c>
      <c r="Q127" s="2234">
        <v>212722</v>
      </c>
      <c r="R127" s="2234">
        <v>156674</v>
      </c>
      <c r="T127" s="1745">
        <v>1399484</v>
      </c>
      <c r="U127" s="1745">
        <v>1440959</v>
      </c>
      <c r="V127" s="1745">
        <v>1505488</v>
      </c>
      <c r="W127" s="1745">
        <v>1572906</v>
      </c>
    </row>
    <row r="128" spans="1:29" ht="15.75" thickBot="1">
      <c r="A128" s="2223" t="s">
        <v>1993</v>
      </c>
      <c r="B128" s="2224">
        <v>16655</v>
      </c>
      <c r="C128" s="2224">
        <v>17669.689999999999</v>
      </c>
      <c r="D128" s="2238">
        <v>29288</v>
      </c>
      <c r="E128" s="2238">
        <v>33999</v>
      </c>
      <c r="H128" s="2234"/>
      <c r="I128" s="2235"/>
      <c r="J128" s="2235"/>
      <c r="K128" s="2235"/>
      <c r="L128" s="2235"/>
      <c r="M128" s="2236"/>
      <c r="O128" s="2236"/>
      <c r="P128" s="2236"/>
      <c r="Q128" s="2236"/>
      <c r="R128" s="2236"/>
    </row>
    <row r="129" spans="1:29" ht="15.75" thickBot="1">
      <c r="A129" s="2223" t="s">
        <v>1994</v>
      </c>
      <c r="B129" s="2226" t="s">
        <v>1505</v>
      </c>
      <c r="C129" s="2226" t="s">
        <v>1505</v>
      </c>
      <c r="D129" s="2238">
        <v>2336</v>
      </c>
      <c r="E129" s="2238">
        <v>2427</v>
      </c>
      <c r="H129" s="2234"/>
      <c r="I129" s="2235"/>
      <c r="J129" s="2235"/>
      <c r="K129" s="2235"/>
      <c r="L129" s="2235"/>
      <c r="M129" s="2236"/>
      <c r="O129" s="2236"/>
      <c r="P129" s="2236"/>
      <c r="Q129" s="2236"/>
      <c r="R129" s="2236"/>
    </row>
    <row r="130" spans="1:29" ht="15.75" thickBot="1">
      <c r="A130" s="2223" t="s">
        <v>2003</v>
      </c>
      <c r="B130" s="2226" t="s">
        <v>1629</v>
      </c>
      <c r="C130" s="2226" t="s">
        <v>1629</v>
      </c>
      <c r="D130" s="2239">
        <v>802</v>
      </c>
      <c r="E130" s="2239" t="s">
        <v>644</v>
      </c>
      <c r="H130" s="2234">
        <v>371328</v>
      </c>
      <c r="I130" s="2235">
        <v>194</v>
      </c>
      <c r="J130" s="2235">
        <v>10693</v>
      </c>
      <c r="K130" s="2235">
        <v>210019</v>
      </c>
      <c r="L130" s="2235">
        <v>150422</v>
      </c>
      <c r="M130" s="2236">
        <v>2004</v>
      </c>
      <c r="O130" s="2235">
        <v>240</v>
      </c>
      <c r="P130" s="2235">
        <v>239</v>
      </c>
      <c r="Q130" s="2235">
        <v>212</v>
      </c>
      <c r="R130" s="2235">
        <v>200</v>
      </c>
      <c r="T130" s="1745">
        <v>1399484</v>
      </c>
      <c r="U130" s="1745">
        <v>1440959</v>
      </c>
      <c r="V130" s="1745">
        <v>1505488</v>
      </c>
      <c r="W130" s="1745">
        <v>1572906</v>
      </c>
    </row>
    <row r="131" spans="1:29" ht="15.75" thickBot="1">
      <c r="A131" s="2223" t="s">
        <v>1996</v>
      </c>
      <c r="B131" s="2227">
        <v>17795</v>
      </c>
      <c r="C131" s="2227">
        <v>20031.13</v>
      </c>
      <c r="D131" s="2239">
        <v>23430</v>
      </c>
      <c r="E131" s="2239">
        <v>26079</v>
      </c>
      <c r="H131" s="2234">
        <v>262539</v>
      </c>
      <c r="I131" s="2235">
        <v>240</v>
      </c>
      <c r="J131" s="2235">
        <v>10040</v>
      </c>
      <c r="K131" s="2235">
        <v>148743</v>
      </c>
      <c r="L131" s="2235">
        <v>103516</v>
      </c>
      <c r="M131" s="2236">
        <v>2005</v>
      </c>
      <c r="O131" s="2235">
        <v>10040</v>
      </c>
      <c r="P131" s="2235">
        <v>10185</v>
      </c>
      <c r="Q131" s="2235">
        <v>10075</v>
      </c>
      <c r="R131" s="2235">
        <v>11506</v>
      </c>
      <c r="T131" s="1745">
        <v>1399484</v>
      </c>
      <c r="U131" s="1745">
        <v>1440959</v>
      </c>
      <c r="V131" s="1745">
        <v>1505488</v>
      </c>
      <c r="W131" s="1745">
        <v>1572906</v>
      </c>
    </row>
    <row r="132" spans="1:29" ht="15.75" thickBot="1">
      <c r="A132" s="2223" t="s">
        <v>1997</v>
      </c>
      <c r="B132" s="2227">
        <v>20263</v>
      </c>
      <c r="C132" s="2227">
        <v>15696</v>
      </c>
      <c r="D132" s="2228" t="s">
        <v>1505</v>
      </c>
      <c r="E132" s="2228" t="s">
        <v>1505</v>
      </c>
      <c r="H132" s="2234">
        <v>267739</v>
      </c>
      <c r="I132" s="2235">
        <v>239</v>
      </c>
      <c r="J132" s="2235">
        <v>10185</v>
      </c>
      <c r="K132" s="2235">
        <v>153900</v>
      </c>
      <c r="L132" s="2235">
        <v>103415</v>
      </c>
      <c r="M132" s="2236">
        <v>2006</v>
      </c>
      <c r="O132" s="2235">
        <v>148743</v>
      </c>
      <c r="P132" s="2235">
        <v>153900</v>
      </c>
      <c r="Q132" s="2235">
        <v>114045</v>
      </c>
      <c r="R132" s="2235">
        <v>99349</v>
      </c>
      <c r="T132" s="1745">
        <v>1399484</v>
      </c>
      <c r="U132" s="1745">
        <v>1440959</v>
      </c>
      <c r="V132" s="1745">
        <v>1505488</v>
      </c>
      <c r="W132" s="1745">
        <v>1572906</v>
      </c>
    </row>
    <row r="133" spans="1:29">
      <c r="A133" s="2223" t="s">
        <v>1998</v>
      </c>
      <c r="B133" s="2229">
        <v>1512</v>
      </c>
      <c r="C133" s="2229">
        <v>1385</v>
      </c>
      <c r="D133" s="2230">
        <v>3045</v>
      </c>
      <c r="E133" s="2230">
        <v>3600</v>
      </c>
      <c r="F133" s="2240"/>
      <c r="G133" s="2240"/>
      <c r="H133" s="2241">
        <v>212722</v>
      </c>
      <c r="I133" s="2242">
        <v>212</v>
      </c>
      <c r="J133" s="2242">
        <v>10075</v>
      </c>
      <c r="K133" s="2242">
        <v>114045</v>
      </c>
      <c r="L133" s="2242">
        <v>88390</v>
      </c>
      <c r="M133" s="2243">
        <v>2007</v>
      </c>
      <c r="N133" s="2240"/>
      <c r="O133" s="2242">
        <v>103516</v>
      </c>
      <c r="P133" s="2242">
        <v>103415</v>
      </c>
      <c r="Q133" s="2242">
        <v>88390</v>
      </c>
      <c r="R133" s="2242">
        <v>45619</v>
      </c>
      <c r="S133" s="2240"/>
      <c r="T133" s="2240">
        <v>1399484</v>
      </c>
      <c r="U133" s="2240">
        <v>1440959</v>
      </c>
      <c r="V133" s="2240">
        <v>1505488</v>
      </c>
      <c r="W133" s="2240">
        <v>1572906</v>
      </c>
      <c r="X133" s="2240"/>
      <c r="Y133" s="2240"/>
      <c r="Z133" s="2240"/>
      <c r="AA133" s="2240"/>
      <c r="AB133" s="2240"/>
    </row>
    <row r="134" spans="1:29" ht="15.75" thickBot="1">
      <c r="A134" s="1628" t="s">
        <v>513</v>
      </c>
      <c r="B134" s="2244"/>
      <c r="C134" s="2244"/>
      <c r="D134" s="2244"/>
      <c r="E134" s="2245"/>
      <c r="H134" s="2234">
        <v>156674</v>
      </c>
      <c r="I134" s="2235">
        <v>200</v>
      </c>
      <c r="J134" s="2235">
        <v>11506</v>
      </c>
      <c r="K134" s="2235">
        <v>99349</v>
      </c>
      <c r="L134" s="2235">
        <v>45619</v>
      </c>
      <c r="M134" s="2236">
        <v>2008</v>
      </c>
      <c r="O134" s="2236"/>
      <c r="P134" s="2236"/>
      <c r="Q134" s="2236"/>
      <c r="R134" s="2236"/>
      <c r="AC134" s="2245"/>
    </row>
    <row r="135" spans="1:29">
      <c r="A135" s="1805" t="s">
        <v>1999</v>
      </c>
      <c r="B135" s="2244"/>
      <c r="C135" s="2244"/>
      <c r="D135" s="2244"/>
      <c r="E135" s="2245"/>
      <c r="H135" s="2246"/>
      <c r="I135" s="2247"/>
      <c r="J135" s="2247"/>
      <c r="K135" s="2247"/>
      <c r="L135" s="2247"/>
      <c r="M135" s="2246"/>
      <c r="O135" s="2246"/>
      <c r="P135" s="2246"/>
      <c r="Q135" s="2246"/>
      <c r="R135" s="2246"/>
      <c r="AC135" s="2245"/>
    </row>
    <row r="136" spans="1:29">
      <c r="A136" s="1805" t="s">
        <v>2000</v>
      </c>
      <c r="B136" s="2244"/>
      <c r="C136" s="2244"/>
      <c r="D136" s="2244"/>
      <c r="E136" s="2245"/>
      <c r="H136" s="2246"/>
      <c r="I136" s="2247"/>
      <c r="J136" s="2247"/>
      <c r="K136" s="2247"/>
      <c r="L136" s="2247"/>
      <c r="M136" s="2246"/>
      <c r="O136" s="2246"/>
      <c r="P136" s="2246"/>
      <c r="Q136" s="2246"/>
      <c r="R136" s="2246"/>
      <c r="AC136" s="2245"/>
    </row>
    <row r="137" spans="1:29">
      <c r="A137" s="2248"/>
      <c r="B137" s="2244"/>
      <c r="C137" s="2244"/>
      <c r="D137" s="2244"/>
      <c r="E137" s="2245"/>
      <c r="H137" s="2246"/>
      <c r="I137" s="2247"/>
      <c r="J137" s="2247"/>
      <c r="K137" s="2247"/>
      <c r="L137" s="2247"/>
      <c r="M137" s="2246"/>
      <c r="O137" s="2246"/>
      <c r="P137" s="2246"/>
      <c r="Q137" s="2246"/>
      <c r="R137" s="2246"/>
      <c r="AC137" s="2245"/>
    </row>
    <row r="138" spans="1:29">
      <c r="A138" s="1603" t="s">
        <v>2004</v>
      </c>
      <c r="H138" s="2246"/>
      <c r="I138" s="2247"/>
      <c r="J138" s="2247"/>
      <c r="K138" s="2247"/>
      <c r="L138" s="2247"/>
      <c r="M138" s="2246"/>
      <c r="O138" s="2246"/>
      <c r="P138" s="2246"/>
      <c r="Q138" s="2246"/>
      <c r="R138" s="2246"/>
      <c r="AC138" s="2089"/>
    </row>
    <row r="139" spans="1:29">
      <c r="A139" s="2065" t="s">
        <v>364</v>
      </c>
      <c r="E139" s="2017"/>
      <c r="H139" s="2246"/>
      <c r="I139" s="2247"/>
      <c r="J139" s="2247"/>
      <c r="K139" s="2247"/>
      <c r="L139" s="2247"/>
      <c r="M139" s="2246"/>
      <c r="O139" s="2246"/>
      <c r="P139" s="2246"/>
      <c r="Q139" s="2246"/>
      <c r="R139" s="2246"/>
      <c r="AC139" s="2017"/>
    </row>
    <row r="140" spans="1:29">
      <c r="A140" s="2220" t="s">
        <v>1992</v>
      </c>
      <c r="B140" s="1681">
        <v>2005</v>
      </c>
      <c r="C140" s="1681">
        <v>2009</v>
      </c>
      <c r="D140" s="1652">
        <v>2010</v>
      </c>
      <c r="E140" s="1652">
        <v>2011</v>
      </c>
      <c r="H140" s="2246"/>
      <c r="I140" s="2247"/>
      <c r="J140" s="2247"/>
      <c r="K140" s="2247"/>
      <c r="L140" s="2247"/>
      <c r="M140" s="2246"/>
      <c r="O140" s="2246"/>
      <c r="P140" s="2246"/>
      <c r="Q140" s="2246"/>
      <c r="R140" s="2246"/>
    </row>
    <row r="141" spans="1:29">
      <c r="A141" s="2030" t="s">
        <v>234</v>
      </c>
      <c r="B141" s="1720">
        <v>64915</v>
      </c>
      <c r="C141" s="1720">
        <v>57999.01</v>
      </c>
      <c r="D141" s="2172">
        <v>62170</v>
      </c>
      <c r="E141" s="2172">
        <v>85420</v>
      </c>
    </row>
    <row r="142" spans="1:29">
      <c r="A142" s="2223" t="s">
        <v>1993</v>
      </c>
      <c r="B142" s="2224">
        <v>47490</v>
      </c>
      <c r="C142" s="2224">
        <v>42834.91</v>
      </c>
      <c r="D142" s="2224">
        <v>51464</v>
      </c>
      <c r="E142" s="2224">
        <v>55003</v>
      </c>
    </row>
    <row r="143" spans="1:29" ht="15.75" thickBot="1">
      <c r="A143" s="2223" t="s">
        <v>2005</v>
      </c>
      <c r="B143" s="2226" t="s">
        <v>1505</v>
      </c>
      <c r="C143" s="2226" t="s">
        <v>1505</v>
      </c>
      <c r="D143" s="2224">
        <v>1166</v>
      </c>
      <c r="E143" s="2224">
        <v>1013</v>
      </c>
      <c r="H143" s="2234"/>
      <c r="I143" s="2235"/>
      <c r="J143" s="2235"/>
      <c r="K143" s="2235"/>
      <c r="L143" s="2235"/>
      <c r="M143" s="2236"/>
      <c r="O143" s="2236"/>
      <c r="P143" s="2236"/>
      <c r="Q143" s="2236"/>
      <c r="R143" s="2236"/>
    </row>
    <row r="144" spans="1:29">
      <c r="A144" s="2223" t="s">
        <v>1996</v>
      </c>
      <c r="B144" s="2224">
        <v>8222</v>
      </c>
      <c r="C144" s="2224">
        <v>8342.85</v>
      </c>
      <c r="D144" s="2224">
        <v>7808</v>
      </c>
      <c r="E144" s="2224">
        <v>27692</v>
      </c>
      <c r="O144" s="1745">
        <f t="shared" ref="O144:R144" si="0">O130/T130</f>
        <v>1.7149177839832395E-4</v>
      </c>
      <c r="P144" s="1745">
        <f t="shared" si="0"/>
        <v>1.6586176289540508E-4</v>
      </c>
      <c r="Q144" s="1745">
        <f t="shared" si="0"/>
        <v>1.4081812674694185E-4</v>
      </c>
      <c r="R144" s="1745">
        <f t="shared" si="0"/>
        <v>1.271531801646125E-4</v>
      </c>
    </row>
    <row r="145" spans="1:37">
      <c r="A145" s="2223" t="s">
        <v>1997</v>
      </c>
      <c r="B145" s="2227">
        <v>8503</v>
      </c>
      <c r="C145" s="2227">
        <v>6206</v>
      </c>
      <c r="D145" s="2226" t="s">
        <v>1505</v>
      </c>
      <c r="E145" s="2226" t="s">
        <v>1505</v>
      </c>
    </row>
    <row r="146" spans="1:37">
      <c r="A146" s="2223" t="s">
        <v>1998</v>
      </c>
      <c r="B146" s="2229">
        <v>700</v>
      </c>
      <c r="C146" s="2229">
        <v>615.25</v>
      </c>
      <c r="D146" s="2229">
        <v>1732</v>
      </c>
      <c r="E146" s="2229">
        <v>1712</v>
      </c>
      <c r="O146" s="1745">
        <f t="shared" ref="O146:R147" si="1">O131/T131</f>
        <v>7.1740727296632188E-3</v>
      </c>
      <c r="P146" s="1745">
        <f t="shared" si="1"/>
        <v>7.0682094355217599E-3</v>
      </c>
      <c r="Q146" s="1745">
        <f t="shared" si="1"/>
        <v>6.6921822027143354E-3</v>
      </c>
      <c r="R146" s="1745">
        <f t="shared" si="1"/>
        <v>7.3151224548701575E-3</v>
      </c>
    </row>
    <row r="147" spans="1:37">
      <c r="A147" s="1628" t="s">
        <v>513</v>
      </c>
      <c r="O147" s="1745">
        <f t="shared" si="1"/>
        <v>0.10628417330959125</v>
      </c>
      <c r="P147" s="1745">
        <f t="shared" si="1"/>
        <v>0.10680387158829641</v>
      </c>
      <c r="Q147" s="1745">
        <f t="shared" si="1"/>
        <v>7.5752845588938605E-2</v>
      </c>
      <c r="R147" s="1745">
        <f t="shared" si="1"/>
        <v>6.316270648087044E-2</v>
      </c>
    </row>
    <row r="148" spans="1:37">
      <c r="A148" s="1805" t="s">
        <v>1999</v>
      </c>
    </row>
    <row r="149" spans="1:37">
      <c r="B149" s="1745"/>
      <c r="C149" s="1745"/>
      <c r="D149" s="1745"/>
      <c r="E149" s="1745"/>
    </row>
    <row r="150" spans="1:37">
      <c r="A150" s="1603" t="s">
        <v>2006</v>
      </c>
      <c r="B150" s="2017"/>
      <c r="C150" s="2017"/>
      <c r="D150" s="2017"/>
      <c r="E150" s="2017"/>
    </row>
    <row r="151" spans="1:37">
      <c r="A151" s="2065" t="s">
        <v>364</v>
      </c>
      <c r="B151" s="2249"/>
      <c r="C151" s="2249"/>
      <c r="D151" s="2249"/>
      <c r="E151" s="2015"/>
    </row>
    <row r="152" spans="1:37">
      <c r="A152" s="1681" t="s">
        <v>2007</v>
      </c>
      <c r="B152" s="1681">
        <v>2005</v>
      </c>
      <c r="C152" s="1681">
        <v>2009</v>
      </c>
      <c r="D152" s="1652">
        <v>2010</v>
      </c>
      <c r="E152" s="1652">
        <v>2011</v>
      </c>
      <c r="F152" s="1652">
        <v>2010</v>
      </c>
      <c r="G152" s="1652">
        <v>2010</v>
      </c>
      <c r="H152" s="1652">
        <v>2010</v>
      </c>
      <c r="I152" s="1652">
        <v>2010</v>
      </c>
      <c r="J152" s="1652">
        <v>2010</v>
      </c>
      <c r="K152" s="1652">
        <v>2010</v>
      </c>
      <c r="L152" s="1652">
        <v>2010</v>
      </c>
      <c r="M152" s="1652">
        <v>2010</v>
      </c>
      <c r="N152" s="1652">
        <v>2010</v>
      </c>
      <c r="O152" s="1652">
        <v>2010</v>
      </c>
      <c r="P152" s="1652">
        <v>2010</v>
      </c>
      <c r="Q152" s="1652">
        <v>2010</v>
      </c>
      <c r="R152" s="1652">
        <v>2010</v>
      </c>
      <c r="S152" s="1652">
        <v>2010</v>
      </c>
      <c r="T152" s="1652">
        <v>2010</v>
      </c>
      <c r="U152" s="1652">
        <v>2010</v>
      </c>
      <c r="V152" s="1652">
        <v>2010</v>
      </c>
      <c r="W152" s="1652">
        <v>2010</v>
      </c>
      <c r="X152" s="1652">
        <v>2010</v>
      </c>
      <c r="Y152" s="1652">
        <v>2010</v>
      </c>
      <c r="Z152" s="1652">
        <v>2010</v>
      </c>
      <c r="AA152" s="1652">
        <v>2010</v>
      </c>
      <c r="AB152" s="1652">
        <v>2010</v>
      </c>
    </row>
    <row r="153" spans="1:37">
      <c r="A153" s="2250" t="s">
        <v>454</v>
      </c>
      <c r="B153" s="1976">
        <v>383679</v>
      </c>
      <c r="C153" s="1976">
        <f>SUM(C154:C156)</f>
        <v>298650.52</v>
      </c>
      <c r="D153" s="1976">
        <v>340093</v>
      </c>
      <c r="E153" s="1976">
        <v>359550</v>
      </c>
      <c r="AD153" s="2251"/>
      <c r="AE153" s="2252">
        <v>2005</v>
      </c>
      <c r="AF153" s="2252">
        <v>2006</v>
      </c>
      <c r="AG153" s="2252">
        <v>2007</v>
      </c>
      <c r="AH153" s="2252">
        <v>2008</v>
      </c>
      <c r="AI153" s="2252">
        <v>2009</v>
      </c>
      <c r="AJ153" s="2252">
        <v>2010</v>
      </c>
      <c r="AK153" s="2252">
        <v>2011</v>
      </c>
    </row>
    <row r="154" spans="1:37">
      <c r="A154" s="2223" t="s">
        <v>2008</v>
      </c>
      <c r="B154" s="1954">
        <v>262539</v>
      </c>
      <c r="C154" s="1954">
        <v>185869.69</v>
      </c>
      <c r="D154" s="1954">
        <v>219022</v>
      </c>
      <c r="E154" s="1954">
        <v>208025</v>
      </c>
      <c r="AD154" s="2253" t="s">
        <v>2008</v>
      </c>
      <c r="AE154" s="2254">
        <v>262539</v>
      </c>
      <c r="AF154" s="2255">
        <v>267739</v>
      </c>
      <c r="AG154" s="2255">
        <v>212722</v>
      </c>
      <c r="AH154" s="2254">
        <v>156674</v>
      </c>
      <c r="AI154" s="2254">
        <v>185869.69</v>
      </c>
      <c r="AJ154" s="2254">
        <v>219022</v>
      </c>
      <c r="AK154" s="2254">
        <v>208025</v>
      </c>
    </row>
    <row r="155" spans="1:37">
      <c r="A155" s="2223" t="s">
        <v>2009</v>
      </c>
      <c r="B155" s="1722">
        <v>56225</v>
      </c>
      <c r="C155" s="1722">
        <v>54781.820000000007</v>
      </c>
      <c r="D155" s="1722">
        <v>58901</v>
      </c>
      <c r="E155" s="1722">
        <v>66105</v>
      </c>
      <c r="AD155" s="2253" t="s">
        <v>2009</v>
      </c>
      <c r="AE155" s="2254">
        <v>56225</v>
      </c>
      <c r="AF155" s="2255">
        <v>57332</v>
      </c>
      <c r="AG155" s="2255">
        <v>55881</v>
      </c>
      <c r="AH155" s="2254">
        <v>52755</v>
      </c>
      <c r="AI155" s="2254">
        <v>54781.820000000007</v>
      </c>
      <c r="AJ155" s="2254">
        <v>58901</v>
      </c>
      <c r="AK155" s="2254">
        <v>66105</v>
      </c>
    </row>
    <row r="156" spans="1:37">
      <c r="A156" s="2256" t="s">
        <v>2010</v>
      </c>
      <c r="B156" s="1730">
        <v>64915</v>
      </c>
      <c r="C156" s="1730">
        <v>57999.01</v>
      </c>
      <c r="D156" s="1730">
        <v>62170</v>
      </c>
      <c r="E156" s="1730">
        <v>85420</v>
      </c>
      <c r="AD156" s="2253" t="s">
        <v>2010</v>
      </c>
      <c r="AE156" s="2254">
        <v>64915</v>
      </c>
      <c r="AF156" s="2255">
        <v>69339</v>
      </c>
      <c r="AG156" s="2255">
        <v>66698</v>
      </c>
      <c r="AH156" s="2254">
        <v>65475</v>
      </c>
      <c r="AI156" s="2254">
        <v>57999.01</v>
      </c>
      <c r="AJ156" s="2254">
        <v>62170</v>
      </c>
      <c r="AK156" s="2254">
        <v>85420</v>
      </c>
    </row>
    <row r="157" spans="1:37">
      <c r="A157" s="1628" t="s">
        <v>513</v>
      </c>
      <c r="B157" s="2245"/>
      <c r="C157" s="2245"/>
      <c r="D157" s="2245"/>
      <c r="E157" s="2257"/>
    </row>
    <row r="158" spans="1:37">
      <c r="A158" s="2248"/>
      <c r="B158" s="2245"/>
      <c r="C158" s="2245"/>
      <c r="D158" s="2245"/>
      <c r="E158" s="2245"/>
    </row>
    <row r="159" spans="1:37">
      <c r="A159" s="2022" t="s">
        <v>2011</v>
      </c>
      <c r="B159" s="2245"/>
      <c r="C159" s="2245"/>
      <c r="D159" s="2245"/>
      <c r="E159" s="2245"/>
    </row>
    <row r="160" spans="1:37" ht="15.75">
      <c r="A160" s="2258" t="s">
        <v>1502</v>
      </c>
      <c r="B160" s="2245"/>
      <c r="C160" s="2245"/>
      <c r="D160" s="2245"/>
      <c r="E160" s="2245"/>
    </row>
    <row r="161" spans="1:5">
      <c r="A161" s="2052"/>
      <c r="B161" s="2245"/>
      <c r="C161" s="2245"/>
      <c r="D161" s="2245"/>
      <c r="E161" s="2245"/>
    </row>
    <row r="162" spans="1:5">
      <c r="A162" s="2248"/>
      <c r="B162" s="2245"/>
      <c r="C162" s="2245"/>
      <c r="D162" s="2245"/>
      <c r="E162" s="2245"/>
    </row>
    <row r="163" spans="1:5">
      <c r="A163" s="2248"/>
      <c r="B163" s="2245"/>
      <c r="C163" s="2245"/>
      <c r="D163" s="2245"/>
      <c r="E163" s="2245"/>
    </row>
    <row r="164" spans="1:5">
      <c r="A164" s="2248"/>
      <c r="B164" s="2245"/>
      <c r="C164" s="2245"/>
      <c r="D164" s="2245"/>
      <c r="E164" s="2245"/>
    </row>
    <row r="165" spans="1:5">
      <c r="A165" s="2248"/>
      <c r="B165" s="2245"/>
      <c r="C165" s="2245"/>
      <c r="D165" s="2245"/>
      <c r="E165" s="2245"/>
    </row>
    <row r="166" spans="1:5">
      <c r="A166" s="2248"/>
      <c r="B166" s="2245"/>
      <c r="C166" s="2245"/>
      <c r="D166" s="2245"/>
      <c r="E166" s="2245"/>
    </row>
    <row r="167" spans="1:5">
      <c r="A167" s="2248"/>
      <c r="B167" s="2245"/>
      <c r="C167" s="2245"/>
      <c r="D167" s="2245"/>
      <c r="E167" s="2245"/>
    </row>
    <row r="168" spans="1:5">
      <c r="A168" s="2248"/>
      <c r="B168" s="2245"/>
      <c r="C168" s="2245"/>
      <c r="D168" s="2245"/>
      <c r="E168" s="2245"/>
    </row>
    <row r="169" spans="1:5">
      <c r="A169" s="2248"/>
      <c r="B169" s="2245"/>
      <c r="C169" s="2245"/>
      <c r="D169" s="2245"/>
      <c r="E169" s="2245"/>
    </row>
    <row r="170" spans="1:5">
      <c r="A170" s="2248"/>
      <c r="B170" s="2245"/>
      <c r="C170" s="2245"/>
      <c r="D170" s="2245"/>
      <c r="E170" s="2245"/>
    </row>
    <row r="171" spans="1:5">
      <c r="A171" s="2248"/>
      <c r="B171" s="2245"/>
      <c r="C171" s="2245"/>
      <c r="D171" s="2245"/>
      <c r="E171" s="2245"/>
    </row>
    <row r="172" spans="1:5">
      <c r="A172" s="2248"/>
      <c r="B172" s="2245"/>
      <c r="C172" s="2245"/>
      <c r="D172" s="2245"/>
      <c r="E172" s="2245"/>
    </row>
    <row r="173" spans="1:5">
      <c r="A173" s="2248"/>
      <c r="B173" s="2245"/>
      <c r="C173" s="2245"/>
      <c r="D173" s="2245"/>
      <c r="E173" s="2245"/>
    </row>
    <row r="174" spans="1:5">
      <c r="A174" s="2248"/>
      <c r="B174" s="2245"/>
      <c r="C174" s="2245"/>
      <c r="D174" s="2245"/>
      <c r="E174" s="2245"/>
    </row>
    <row r="175" spans="1:5">
      <c r="A175" s="2719" t="s">
        <v>2012</v>
      </c>
      <c r="B175" s="2719"/>
      <c r="C175" s="2245"/>
      <c r="D175" s="2245"/>
      <c r="E175" s="2245"/>
    </row>
    <row r="176" spans="1:5">
      <c r="A176" s="2248"/>
      <c r="B176" s="2245"/>
      <c r="C176" s="2245"/>
      <c r="D176" s="2245"/>
      <c r="E176" s="2245"/>
    </row>
    <row r="177" spans="1:33">
      <c r="A177" s="2248"/>
      <c r="B177" s="2245"/>
      <c r="C177" s="2245"/>
      <c r="D177" s="2245"/>
      <c r="E177" s="2245"/>
    </row>
    <row r="178" spans="1:33">
      <c r="A178" s="2022" t="s">
        <v>2013</v>
      </c>
      <c r="B178" s="2017"/>
      <c r="C178" s="2017"/>
      <c r="D178" s="2017"/>
      <c r="E178" s="2259"/>
      <c r="F178" s="2260"/>
      <c r="G178" s="2260"/>
      <c r="H178" s="2260"/>
    </row>
    <row r="179" spans="1:33">
      <c r="A179" s="2065" t="s">
        <v>364</v>
      </c>
      <c r="B179" s="2017"/>
      <c r="C179" s="2017"/>
      <c r="D179" s="2017"/>
      <c r="E179" s="2017"/>
    </row>
    <row r="180" spans="1:33">
      <c r="A180" s="2025" t="s">
        <v>2007</v>
      </c>
      <c r="B180" s="1681">
        <v>2005</v>
      </c>
      <c r="C180" s="1681">
        <v>2009</v>
      </c>
      <c r="D180" s="1652">
        <v>2010</v>
      </c>
      <c r="E180" s="1652">
        <v>2011</v>
      </c>
      <c r="G180" s="2261"/>
      <c r="H180" s="2262"/>
      <c r="I180" s="2262"/>
      <c r="J180" s="2262"/>
      <c r="K180" s="2262"/>
    </row>
    <row r="181" spans="1:33">
      <c r="A181" s="2250" t="s">
        <v>454</v>
      </c>
      <c r="B181" s="2263">
        <v>0.2792</v>
      </c>
      <c r="C181" s="2263">
        <v>0.1636</v>
      </c>
      <c r="D181" s="2263">
        <v>0.17280000000000001</v>
      </c>
      <c r="E181" s="2264">
        <v>0.16954291550628048</v>
      </c>
      <c r="G181" s="2265"/>
      <c r="H181" s="2266"/>
      <c r="I181" s="2266"/>
      <c r="J181" s="2266"/>
      <c r="K181" s="2266"/>
      <c r="AC181" s="2267"/>
      <c r="AD181" s="2267"/>
      <c r="AE181" s="2268"/>
      <c r="AF181" s="2268"/>
      <c r="AG181" s="2268"/>
    </row>
    <row r="182" spans="1:33">
      <c r="A182" s="2223" t="s">
        <v>2008</v>
      </c>
      <c r="B182" s="2269">
        <v>0.19109999999999999</v>
      </c>
      <c r="C182" s="2269">
        <v>0.10175329231454569</v>
      </c>
      <c r="D182" s="2269">
        <v>0.11131095884988181</v>
      </c>
      <c r="E182" s="2270">
        <v>9.8092518420787075E-2</v>
      </c>
      <c r="G182" s="2271"/>
      <c r="H182" s="2141"/>
      <c r="I182" s="2141"/>
      <c r="J182" s="2141"/>
      <c r="K182" s="2141"/>
      <c r="AC182" s="2267"/>
      <c r="AD182" s="2267"/>
    </row>
    <row r="183" spans="1:33">
      <c r="A183" s="2223" t="s">
        <v>2014</v>
      </c>
      <c r="B183" s="2272">
        <v>4.0899999999999999E-2</v>
      </c>
      <c r="C183" s="2272">
        <v>2.9989942131504958E-2</v>
      </c>
      <c r="D183" s="2272">
        <v>2.9934558113873896E-2</v>
      </c>
      <c r="E183" s="2270">
        <v>3.1171281962293618E-2</v>
      </c>
      <c r="G183" s="2271"/>
      <c r="H183" s="2141"/>
      <c r="I183" s="2141"/>
      <c r="J183" s="2141"/>
      <c r="K183" s="2141"/>
      <c r="AC183" s="2267"/>
      <c r="AD183" s="2267"/>
    </row>
    <row r="184" spans="1:33">
      <c r="A184" s="2256" t="s">
        <v>2010</v>
      </c>
      <c r="B184" s="2273">
        <v>4.7199999999999999E-2</v>
      </c>
      <c r="C184" s="2273">
        <v>3.1751171348169467E-2</v>
      </c>
      <c r="D184" s="2273">
        <v>3.1595923293993994E-2</v>
      </c>
      <c r="E184" s="2274">
        <v>4.0279115123199774E-2</v>
      </c>
      <c r="G184" s="2275"/>
      <c r="H184" s="2240"/>
      <c r="I184" s="2240"/>
      <c r="J184" s="2240"/>
      <c r="K184" s="2240"/>
      <c r="AC184" s="2267"/>
      <c r="AD184" s="2267"/>
    </row>
    <row r="185" spans="1:33">
      <c r="A185" s="1648" t="s">
        <v>231</v>
      </c>
      <c r="H185" s="1745">
        <f>SUM(H182:H184)</f>
        <v>0</v>
      </c>
      <c r="I185" s="1745">
        <f>SUM(I182:I184)</f>
        <v>0</v>
      </c>
      <c r="J185" s="1745">
        <f>SUM(J182:J184)</f>
        <v>0</v>
      </c>
      <c r="K185" s="1745">
        <f>SUM(K182:K184)</f>
        <v>0</v>
      </c>
      <c r="AC185" s="2089"/>
    </row>
    <row r="186" spans="1:33" s="2276" customFormat="1">
      <c r="A186" s="2219"/>
      <c r="B186" s="2089"/>
      <c r="C186" s="2089"/>
      <c r="D186" s="2089"/>
      <c r="E186" s="2089"/>
      <c r="AC186" s="2089"/>
    </row>
    <row r="187" spans="1:33">
      <c r="A187" s="2277" t="s">
        <v>2015</v>
      </c>
      <c r="B187" s="2278"/>
      <c r="C187" s="2278"/>
      <c r="G187" s="2279"/>
      <c r="H187" s="2279"/>
      <c r="I187" s="2279"/>
      <c r="J187" s="2279"/>
      <c r="AC187" s="2089"/>
    </row>
    <row r="188" spans="1:33">
      <c r="A188" s="2065" t="s">
        <v>2016</v>
      </c>
      <c r="G188" s="2279"/>
      <c r="H188" s="2279"/>
      <c r="I188" s="2279"/>
      <c r="J188" s="2279"/>
      <c r="AC188" s="2089"/>
    </row>
    <row r="189" spans="1:33">
      <c r="A189" s="2220" t="s">
        <v>1992</v>
      </c>
      <c r="B189" s="1652">
        <v>2006</v>
      </c>
      <c r="C189" s="1652">
        <v>2009</v>
      </c>
      <c r="D189" s="1652">
        <v>2010</v>
      </c>
      <c r="E189" s="1652" t="s">
        <v>2017</v>
      </c>
      <c r="G189" s="2279"/>
      <c r="H189" s="2279"/>
      <c r="I189" s="2279"/>
      <c r="J189" s="2279"/>
    </row>
    <row r="190" spans="1:33">
      <c r="A190" s="2030" t="s">
        <v>234</v>
      </c>
      <c r="B190" s="2280">
        <v>23</v>
      </c>
      <c r="C190" s="2280">
        <v>21</v>
      </c>
      <c r="D190" s="2281">
        <v>23</v>
      </c>
      <c r="E190" s="2281">
        <v>27.926888999999999</v>
      </c>
      <c r="G190" s="2282"/>
      <c r="H190" s="2282"/>
      <c r="I190" s="2282"/>
      <c r="J190" s="2282"/>
      <c r="AC190" s="2283"/>
    </row>
    <row r="191" spans="1:33">
      <c r="A191" s="2223" t="s">
        <v>1993</v>
      </c>
      <c r="B191" s="2182">
        <v>16</v>
      </c>
      <c r="C191" s="2284">
        <v>14</v>
      </c>
      <c r="D191" s="2284">
        <v>15</v>
      </c>
      <c r="E191" s="2284">
        <v>17.134184999999999</v>
      </c>
      <c r="AC191" s="2283"/>
      <c r="AD191" s="2283"/>
    </row>
    <row r="192" spans="1:33">
      <c r="A192" s="2223" t="s">
        <v>2018</v>
      </c>
      <c r="B192" s="2182">
        <v>1</v>
      </c>
      <c r="C192" s="2284">
        <v>1</v>
      </c>
      <c r="D192" s="2284">
        <v>1</v>
      </c>
      <c r="E192" s="2284">
        <v>1.0089319999999999</v>
      </c>
      <c r="AC192" s="2283"/>
      <c r="AD192" s="2283"/>
    </row>
    <row r="193" spans="1:31">
      <c r="A193" s="2223" t="s">
        <v>1996</v>
      </c>
      <c r="B193" s="2285">
        <v>5</v>
      </c>
      <c r="C193" s="2286">
        <v>5</v>
      </c>
      <c r="D193" s="2286">
        <v>4</v>
      </c>
      <c r="E193" s="2286">
        <v>6.3182850000000004</v>
      </c>
      <c r="AC193" s="2283"/>
      <c r="AD193" s="2283"/>
    </row>
    <row r="194" spans="1:31">
      <c r="A194" s="2223" t="s">
        <v>2019</v>
      </c>
      <c r="B194" s="2071">
        <v>1</v>
      </c>
      <c r="C194" s="2071">
        <v>1</v>
      </c>
      <c r="D194" s="2287">
        <v>3</v>
      </c>
      <c r="E194" s="2287">
        <v>3.4108260000000001</v>
      </c>
      <c r="AC194" s="2283"/>
      <c r="AD194" s="2283"/>
    </row>
    <row r="195" spans="1:31">
      <c r="A195" s="1628" t="s">
        <v>513</v>
      </c>
      <c r="AC195" s="2089"/>
    </row>
    <row r="196" spans="1:31">
      <c r="A196" s="1805" t="s">
        <v>2020</v>
      </c>
      <c r="AC196" s="2288"/>
      <c r="AD196" s="2283"/>
    </row>
    <row r="197" spans="1:31">
      <c r="AC197" s="2089"/>
      <c r="AD197" s="2283"/>
      <c r="AE197" s="2283"/>
    </row>
    <row r="198" spans="1:31">
      <c r="A198" s="2277" t="s">
        <v>2021</v>
      </c>
      <c r="B198" s="2278"/>
      <c r="C198" s="2278"/>
      <c r="AC198" s="2089"/>
      <c r="AD198" s="2283"/>
    </row>
    <row r="199" spans="1:31" ht="15.75" thickBot="1">
      <c r="A199" s="2065" t="s">
        <v>364</v>
      </c>
      <c r="AC199" s="2089"/>
      <c r="AD199" s="2283"/>
    </row>
    <row r="200" spans="1:31" ht="15.75" thickBot="1">
      <c r="A200" s="2220" t="s">
        <v>1992</v>
      </c>
      <c r="B200" s="1652">
        <v>2006</v>
      </c>
      <c r="C200" s="1652">
        <v>2009</v>
      </c>
      <c r="D200" s="1652">
        <v>2010</v>
      </c>
      <c r="E200" s="1652">
        <v>2011</v>
      </c>
      <c r="G200" s="2232" t="s">
        <v>445</v>
      </c>
      <c r="H200" s="2233" t="s">
        <v>2002</v>
      </c>
      <c r="I200" s="2233" t="s">
        <v>1996</v>
      </c>
      <c r="J200" s="2233" t="s">
        <v>1997</v>
      </c>
      <c r="K200" s="2233" t="s">
        <v>1993</v>
      </c>
      <c r="L200" s="2233" t="s">
        <v>2022</v>
      </c>
      <c r="P200" s="2232" t="s">
        <v>445</v>
      </c>
      <c r="Q200" s="2289">
        <v>57405</v>
      </c>
      <c r="R200" s="2289">
        <v>57021</v>
      </c>
      <c r="S200" s="2289">
        <v>55176</v>
      </c>
      <c r="T200" s="2289">
        <v>56225</v>
      </c>
      <c r="U200" s="2289">
        <v>57332</v>
      </c>
      <c r="V200" s="2289">
        <v>55881</v>
      </c>
      <c r="W200" s="2289">
        <v>52755</v>
      </c>
      <c r="Y200" s="1745">
        <f t="shared" ref="Y200:AB201" si="2">T200/T207</f>
        <v>4.0175521835190686E-2</v>
      </c>
      <c r="Z200" s="1745">
        <f t="shared" si="2"/>
        <v>3.9787391591294408E-2</v>
      </c>
      <c r="AA200" s="1745">
        <f t="shared" si="2"/>
        <v>3.7118196890310651E-2</v>
      </c>
      <c r="AB200" s="1745">
        <f t="shared" si="2"/>
        <v>3.3539830097920664E-2</v>
      </c>
      <c r="AD200" s="2290"/>
    </row>
    <row r="201" spans="1:31" ht="15.75" thickBot="1">
      <c r="A201" s="2030" t="s">
        <v>234</v>
      </c>
      <c r="B201" s="2291">
        <v>15.73</v>
      </c>
      <c r="C201" s="2292">
        <v>11.5</v>
      </c>
      <c r="D201" s="2293">
        <v>11.68</v>
      </c>
      <c r="E201" s="2294">
        <v>13.142925314353453</v>
      </c>
      <c r="G201" s="2289">
        <v>57405</v>
      </c>
      <c r="H201" s="2295">
        <v>1272</v>
      </c>
      <c r="I201" s="2295">
        <v>17430</v>
      </c>
      <c r="J201" s="2295">
        <v>23186</v>
      </c>
      <c r="K201" s="2295">
        <v>15517</v>
      </c>
      <c r="L201" s="2296">
        <v>2002</v>
      </c>
      <c r="P201" s="2233" t="s">
        <v>2002</v>
      </c>
      <c r="Q201" s="2295">
        <v>1272</v>
      </c>
      <c r="R201" s="2295">
        <v>1247</v>
      </c>
      <c r="S201" s="2295">
        <v>1282</v>
      </c>
      <c r="T201" s="2295">
        <v>1512</v>
      </c>
      <c r="U201" s="2295">
        <v>1494</v>
      </c>
      <c r="V201" s="2295">
        <v>1525</v>
      </c>
      <c r="W201" s="2295">
        <v>1453</v>
      </c>
      <c r="Y201" s="1745">
        <f t="shared" si="2"/>
        <v>1.080398203909441E-3</v>
      </c>
      <c r="Z201" s="1745">
        <f t="shared" si="2"/>
        <v>1.036809513664164E-3</v>
      </c>
      <c r="AA201" s="1745">
        <f t="shared" si="2"/>
        <v>1.012960581552294E-3</v>
      </c>
      <c r="AB201" s="1745">
        <f t="shared" si="2"/>
        <v>9.2376785389590985E-4</v>
      </c>
    </row>
    <row r="202" spans="1:31" ht="15.75" thickBot="1">
      <c r="A202" s="2223" t="s">
        <v>1993</v>
      </c>
      <c r="B202" s="2297">
        <v>10.947811609952195</v>
      </c>
      <c r="C202" s="2210">
        <v>7.6642066627408392</v>
      </c>
      <c r="D202" s="2298">
        <v>7.6232724691959124</v>
      </c>
      <c r="E202" s="2283">
        <v>8.0794873584313116</v>
      </c>
      <c r="G202" s="2289">
        <v>57332</v>
      </c>
      <c r="H202" s="2295">
        <v>1494</v>
      </c>
      <c r="I202" s="2295">
        <v>18523</v>
      </c>
      <c r="J202" s="2295">
        <v>19956</v>
      </c>
      <c r="K202" s="2295">
        <v>17359</v>
      </c>
      <c r="L202" s="2296">
        <v>2006</v>
      </c>
      <c r="P202" s="2233" t="s">
        <v>2022</v>
      </c>
      <c r="Q202" s="2296">
        <v>2002</v>
      </c>
      <c r="R202" s="2296">
        <v>2003</v>
      </c>
      <c r="S202" s="2296">
        <v>2004</v>
      </c>
      <c r="T202" s="2296">
        <v>2005</v>
      </c>
      <c r="U202" s="2296">
        <v>2006</v>
      </c>
      <c r="V202" s="2296">
        <v>2007</v>
      </c>
      <c r="W202" s="2296">
        <v>2008</v>
      </c>
    </row>
    <row r="203" spans="1:31" ht="15.75" thickBot="1">
      <c r="A203" s="2223" t="s">
        <v>2018</v>
      </c>
      <c r="B203" s="2299">
        <v>0.6842382256220122</v>
      </c>
      <c r="C203" s="2300">
        <v>0.54744333305291704</v>
      </c>
      <c r="D203" s="2301">
        <v>0.5082181646130608</v>
      </c>
      <c r="E203" s="2283">
        <v>0.47575378341700053</v>
      </c>
      <c r="G203" s="2289">
        <v>56225</v>
      </c>
      <c r="H203" s="2295">
        <v>1512</v>
      </c>
      <c r="I203" s="2295">
        <v>17795</v>
      </c>
      <c r="J203" s="2295">
        <v>20263</v>
      </c>
      <c r="K203" s="2295">
        <v>16655</v>
      </c>
      <c r="L203" s="2296">
        <v>2005</v>
      </c>
      <c r="P203" s="2233" t="s">
        <v>1993</v>
      </c>
      <c r="Q203" s="2295">
        <v>15517</v>
      </c>
      <c r="R203" s="2295">
        <v>18935</v>
      </c>
      <c r="S203" s="2295">
        <v>16956</v>
      </c>
      <c r="T203" s="2295">
        <v>16655</v>
      </c>
      <c r="U203" s="2295">
        <v>17359</v>
      </c>
      <c r="V203" s="2295">
        <v>16287</v>
      </c>
      <c r="W203" s="2295">
        <v>15045</v>
      </c>
      <c r="Y203" s="1745">
        <f>T203/T211</f>
        <v>1.1900814871767022E-2</v>
      </c>
      <c r="Z203" s="1745">
        <f>U203/U211</f>
        <v>1.2046838251470028E-2</v>
      </c>
      <c r="AA203" s="1745">
        <f>V203/V211</f>
        <v>1.08184190109785E-2</v>
      </c>
      <c r="AB203" s="1745">
        <f>W203/W211</f>
        <v>9.5650979778829758E-3</v>
      </c>
    </row>
    <row r="204" spans="1:31" ht="15.75" thickBot="1">
      <c r="A204" s="2223" t="s">
        <v>1996</v>
      </c>
      <c r="B204" s="2299">
        <v>3.4211911281100611</v>
      </c>
      <c r="C204" s="2300">
        <v>2.7372166652645853</v>
      </c>
      <c r="D204" s="2301">
        <v>2.0328726584522432</v>
      </c>
      <c r="E204" s="2283">
        <v>2.9793365593091345</v>
      </c>
      <c r="G204" s="2289">
        <v>55176</v>
      </c>
      <c r="H204" s="2295">
        <v>1282</v>
      </c>
      <c r="I204" s="2295">
        <v>19173</v>
      </c>
      <c r="J204" s="2295">
        <v>14465</v>
      </c>
      <c r="K204" s="2295">
        <v>16956</v>
      </c>
      <c r="L204" s="2296">
        <v>2004</v>
      </c>
      <c r="P204" s="2233" t="s">
        <v>1997</v>
      </c>
      <c r="Q204" s="2295">
        <v>23186</v>
      </c>
      <c r="R204" s="2295">
        <v>18406</v>
      </c>
      <c r="S204" s="2295">
        <v>14465</v>
      </c>
      <c r="T204" s="2295">
        <v>20263</v>
      </c>
      <c r="U204" s="2295">
        <v>19956</v>
      </c>
      <c r="V204" s="2295">
        <v>18473</v>
      </c>
      <c r="W204" s="2295">
        <v>16004</v>
      </c>
      <c r="Y204" s="1745">
        <f>T204/T210</f>
        <v>1.4478907940355159E-2</v>
      </c>
      <c r="Z204" s="1745">
        <f>U204/U210</f>
        <v>1.3849110210630559E-2</v>
      </c>
      <c r="AA204" s="1745">
        <f>V204/V210</f>
        <v>1.2270439883944608E-2</v>
      </c>
      <c r="AB204" s="1745">
        <f>W204/W210</f>
        <v>1.0174797476772293E-2</v>
      </c>
    </row>
    <row r="205" spans="1:31" ht="15.75" thickBot="1">
      <c r="A205" s="2256" t="s">
        <v>2019</v>
      </c>
      <c r="B205" s="2302">
        <v>0.6842382256220122</v>
      </c>
      <c r="C205" s="2302">
        <v>0.54744333305291704</v>
      </c>
      <c r="D205" s="2303">
        <v>1.5246544938391826</v>
      </c>
      <c r="E205" s="2304">
        <v>1.6083476131960077</v>
      </c>
      <c r="G205" s="2289">
        <v>57021</v>
      </c>
      <c r="H205" s="2295">
        <v>1247</v>
      </c>
      <c r="I205" s="2295">
        <v>18433</v>
      </c>
      <c r="J205" s="2295">
        <v>18406</v>
      </c>
      <c r="K205" s="2295">
        <v>18935</v>
      </c>
      <c r="L205" s="2296">
        <v>2003</v>
      </c>
      <c r="P205" s="2233" t="s">
        <v>1996</v>
      </c>
      <c r="Q205" s="2295">
        <v>17430</v>
      </c>
      <c r="R205" s="2295">
        <v>18433</v>
      </c>
      <c r="S205" s="2295">
        <v>19173</v>
      </c>
      <c r="T205" s="2295">
        <v>17795</v>
      </c>
      <c r="U205" s="2295">
        <v>18523</v>
      </c>
      <c r="V205" s="2295">
        <v>19596</v>
      </c>
      <c r="W205" s="2295">
        <v>20253</v>
      </c>
      <c r="Y205" s="1745">
        <f>T205/T209</f>
        <v>1.2715400819159062E-2</v>
      </c>
      <c r="Z205" s="1745">
        <f>U205/U209</f>
        <v>1.2854633615529657E-2</v>
      </c>
      <c r="AA205" s="1745">
        <f>V205/V209</f>
        <v>1.3016377413835248E-2</v>
      </c>
      <c r="AB205" s="1745">
        <f>W205/W209</f>
        <v>1.2876166789369486E-2</v>
      </c>
    </row>
    <row r="206" spans="1:31" ht="15.75" thickBot="1">
      <c r="A206" s="1648" t="s">
        <v>231</v>
      </c>
      <c r="E206" s="2288"/>
      <c r="G206" s="2289">
        <v>55881</v>
      </c>
      <c r="H206" s="2295">
        <v>1525</v>
      </c>
      <c r="I206" s="2295">
        <v>19596</v>
      </c>
      <c r="J206" s="2295">
        <v>18473</v>
      </c>
      <c r="K206" s="2295">
        <v>16287</v>
      </c>
      <c r="L206" s="2296">
        <v>2007</v>
      </c>
      <c r="AC206" s="2089"/>
    </row>
    <row r="207" spans="1:31" ht="15.75" thickBot="1">
      <c r="G207" s="2289">
        <v>52755</v>
      </c>
      <c r="H207" s="2295">
        <v>1453</v>
      </c>
      <c r="I207" s="2295">
        <v>20253</v>
      </c>
      <c r="J207" s="2295">
        <v>16004</v>
      </c>
      <c r="K207" s="2295">
        <v>15045</v>
      </c>
      <c r="L207" s="2296">
        <v>2008</v>
      </c>
      <c r="T207" s="1745">
        <v>1399484</v>
      </c>
      <c r="U207" s="1745">
        <v>1440959</v>
      </c>
      <c r="V207" s="1745">
        <v>1505488</v>
      </c>
      <c r="W207" s="1745">
        <v>1572906</v>
      </c>
      <c r="AC207" s="2089"/>
    </row>
    <row r="208" spans="1:31">
      <c r="A208" s="2305" t="s">
        <v>2023</v>
      </c>
      <c r="B208" s="2306"/>
      <c r="C208" s="2306"/>
      <c r="D208" s="2306"/>
      <c r="E208" s="2306"/>
      <c r="T208" s="1745">
        <v>1399484</v>
      </c>
      <c r="U208" s="1745">
        <v>1440959</v>
      </c>
      <c r="V208" s="1745">
        <v>1505488</v>
      </c>
      <c r="W208" s="1745">
        <v>1572906</v>
      </c>
      <c r="AC208" s="2306"/>
    </row>
    <row r="209" spans="1:29">
      <c r="A209" s="2307" t="s">
        <v>364</v>
      </c>
      <c r="B209" s="2306"/>
      <c r="C209" s="2306"/>
      <c r="D209" s="2306"/>
      <c r="E209" s="2308"/>
      <c r="T209" s="1745">
        <v>1399484</v>
      </c>
      <c r="U209" s="1745">
        <v>1440959</v>
      </c>
      <c r="V209" s="1745">
        <v>1505488</v>
      </c>
      <c r="W209" s="1745">
        <v>1572906</v>
      </c>
      <c r="AC209" s="2308"/>
    </row>
    <row r="210" spans="1:29">
      <c r="A210" s="2026" t="s">
        <v>2024</v>
      </c>
      <c r="B210" s="2309">
        <v>2005</v>
      </c>
      <c r="C210" s="2309">
        <v>2009</v>
      </c>
      <c r="D210" s="2310">
        <v>2010</v>
      </c>
      <c r="E210" s="2310">
        <v>2011</v>
      </c>
      <c r="T210" s="1745">
        <v>1399484</v>
      </c>
      <c r="U210" s="1745">
        <v>1440959</v>
      </c>
      <c r="V210" s="1745">
        <v>1505488</v>
      </c>
      <c r="W210" s="1745">
        <v>1572906</v>
      </c>
    </row>
    <row r="211" spans="1:29">
      <c r="A211" s="2311" t="s">
        <v>234</v>
      </c>
      <c r="B211" s="2312">
        <v>1141.07</v>
      </c>
      <c r="C211" s="2313">
        <v>5383.04</v>
      </c>
      <c r="D211" s="2312">
        <v>4240.0300000000007</v>
      </c>
      <c r="E211" s="2312">
        <v>2134</v>
      </c>
      <c r="T211" s="1745">
        <v>1399484</v>
      </c>
      <c r="U211" s="1745">
        <v>1440959</v>
      </c>
      <c r="V211" s="1745">
        <v>1505488</v>
      </c>
      <c r="W211" s="1745">
        <v>1572906</v>
      </c>
    </row>
    <row r="212" spans="1:29">
      <c r="A212" s="2314" t="s">
        <v>2025</v>
      </c>
      <c r="B212" s="2315">
        <v>841</v>
      </c>
      <c r="C212" s="2315">
        <v>4104</v>
      </c>
      <c r="D212" s="2315">
        <v>2314</v>
      </c>
      <c r="E212" s="2315">
        <v>781</v>
      </c>
    </row>
    <row r="213" spans="1:29">
      <c r="A213" s="2316" t="s">
        <v>2026</v>
      </c>
      <c r="B213" s="2315">
        <v>108</v>
      </c>
      <c r="C213" s="2315">
        <v>245</v>
      </c>
      <c r="D213" s="2315">
        <v>372.79300000000001</v>
      </c>
      <c r="E213" s="2315">
        <v>330</v>
      </c>
    </row>
    <row r="214" spans="1:29">
      <c r="A214" s="2314" t="s">
        <v>2027</v>
      </c>
      <c r="B214" s="2315">
        <v>173.84</v>
      </c>
      <c r="C214" s="2315">
        <v>219.84</v>
      </c>
      <c r="D214" s="2315">
        <v>215.82</v>
      </c>
      <c r="E214" s="2315">
        <v>67</v>
      </c>
    </row>
    <row r="215" spans="1:29">
      <c r="A215" s="2314" t="s">
        <v>2028</v>
      </c>
      <c r="B215" s="2315">
        <v>15.63</v>
      </c>
      <c r="C215" s="2315">
        <v>19.489999999999998</v>
      </c>
      <c r="D215" s="2315">
        <v>21</v>
      </c>
      <c r="E215" s="2315">
        <v>21</v>
      </c>
      <c r="F215" s="2317"/>
      <c r="G215" s="2317"/>
      <c r="H215" s="2317"/>
      <c r="I215" s="2317"/>
      <c r="J215" s="2317"/>
      <c r="K215" s="2317"/>
      <c r="L215" s="2317"/>
      <c r="M215" s="2317"/>
      <c r="N215" s="2317"/>
      <c r="O215" s="2317"/>
      <c r="P215" s="2317"/>
      <c r="Q215" s="2317"/>
      <c r="R215" s="2317"/>
      <c r="S215" s="2317"/>
      <c r="T215" s="2317"/>
      <c r="U215" s="2317"/>
      <c r="V215" s="2317"/>
      <c r="W215" s="2317"/>
      <c r="X215" s="2317"/>
      <c r="Y215" s="2317"/>
      <c r="Z215" s="2317"/>
      <c r="AA215" s="2317"/>
      <c r="AB215" s="2317"/>
    </row>
    <row r="216" spans="1:29">
      <c r="A216" s="2314" t="s">
        <v>2029</v>
      </c>
      <c r="B216" s="2318" t="s">
        <v>432</v>
      </c>
      <c r="C216" s="2315">
        <v>789</v>
      </c>
      <c r="D216" s="2315">
        <v>1309.7049999999999</v>
      </c>
      <c r="E216" s="2315">
        <v>833</v>
      </c>
      <c r="F216" s="2317"/>
      <c r="G216" s="2317"/>
      <c r="H216" s="2317"/>
      <c r="I216" s="2317"/>
      <c r="J216" s="2317"/>
      <c r="K216" s="2317"/>
      <c r="L216" s="2317"/>
      <c r="M216" s="2317"/>
      <c r="N216" s="2317"/>
      <c r="O216" s="2317"/>
      <c r="P216" s="2317"/>
      <c r="Q216" s="2317"/>
      <c r="R216" s="2317"/>
      <c r="S216" s="2317"/>
      <c r="T216" s="2317"/>
      <c r="U216" s="2317"/>
      <c r="V216" s="2317"/>
      <c r="W216" s="2317"/>
      <c r="X216" s="2317"/>
      <c r="Y216" s="2317"/>
      <c r="Z216" s="2317"/>
      <c r="AA216" s="2317"/>
      <c r="AB216" s="2317"/>
    </row>
    <row r="217" spans="1:29">
      <c r="A217" s="2314" t="s">
        <v>2030</v>
      </c>
      <c r="B217" s="2315">
        <v>2.2599999999999998</v>
      </c>
      <c r="C217" s="2315">
        <v>5.69</v>
      </c>
      <c r="D217" s="2319">
        <v>6.7119999999999997</v>
      </c>
      <c r="E217" s="2319">
        <v>4</v>
      </c>
      <c r="F217" s="2317"/>
      <c r="G217" s="2317"/>
      <c r="H217" s="2317"/>
      <c r="I217" s="2317"/>
      <c r="J217" s="2317"/>
      <c r="K217" s="2317"/>
      <c r="L217" s="2317"/>
      <c r="M217" s="2317"/>
      <c r="N217" s="2317"/>
      <c r="O217" s="2317"/>
      <c r="P217" s="2317"/>
      <c r="Q217" s="2317"/>
      <c r="R217" s="2317"/>
      <c r="S217" s="2317"/>
      <c r="T217" s="2317"/>
      <c r="U217" s="2317"/>
      <c r="V217" s="2317"/>
      <c r="W217" s="2317"/>
      <c r="X217" s="2317"/>
      <c r="Y217" s="2317"/>
      <c r="Z217" s="2317"/>
      <c r="AA217" s="2317"/>
      <c r="AB217" s="2317"/>
    </row>
    <row r="218" spans="1:29" s="2141" customFormat="1">
      <c r="A218" s="2314" t="s">
        <v>2031</v>
      </c>
      <c r="B218" s="2315">
        <v>0.34</v>
      </c>
      <c r="C218" s="2315">
        <v>0.02</v>
      </c>
      <c r="D218" s="2318" t="s">
        <v>1792</v>
      </c>
      <c r="E218" s="2318" t="s">
        <v>1792</v>
      </c>
      <c r="F218" s="2318" t="s">
        <v>1792</v>
      </c>
      <c r="G218" s="2318" t="s">
        <v>1792</v>
      </c>
      <c r="H218" s="2318" t="s">
        <v>1792</v>
      </c>
      <c r="I218" s="2318" t="s">
        <v>1792</v>
      </c>
      <c r="J218" s="2318" t="s">
        <v>1792</v>
      </c>
      <c r="K218" s="2318" t="s">
        <v>1792</v>
      </c>
      <c r="L218" s="2318" t="s">
        <v>1792</v>
      </c>
      <c r="M218" s="2318" t="s">
        <v>1792</v>
      </c>
      <c r="N218" s="2318" t="s">
        <v>1792</v>
      </c>
      <c r="O218" s="2318" t="s">
        <v>1792</v>
      </c>
      <c r="P218" s="2318" t="s">
        <v>1792</v>
      </c>
      <c r="Q218" s="2318" t="s">
        <v>1792</v>
      </c>
      <c r="R218" s="2318" t="s">
        <v>1792</v>
      </c>
      <c r="S218" s="2318" t="s">
        <v>1792</v>
      </c>
      <c r="T218" s="2318" t="s">
        <v>1792</v>
      </c>
      <c r="U218" s="2318" t="s">
        <v>1792</v>
      </c>
      <c r="V218" s="2318" t="s">
        <v>1792</v>
      </c>
      <c r="W218" s="2318" t="s">
        <v>1792</v>
      </c>
      <c r="X218" s="2318" t="s">
        <v>1792</v>
      </c>
      <c r="Y218" s="2318" t="s">
        <v>1792</v>
      </c>
      <c r="Z218" s="2318" t="s">
        <v>1792</v>
      </c>
      <c r="AA218" s="2318" t="s">
        <v>1792</v>
      </c>
      <c r="AB218" s="2318" t="s">
        <v>1792</v>
      </c>
    </row>
    <row r="219" spans="1:29" s="2141" customFormat="1">
      <c r="A219" s="2320" t="s">
        <v>2032</v>
      </c>
      <c r="B219" s="2321" t="s">
        <v>1792</v>
      </c>
      <c r="C219" s="2321" t="s">
        <v>1792</v>
      </c>
      <c r="D219" s="2321" t="s">
        <v>1792</v>
      </c>
      <c r="E219" s="2321">
        <v>98</v>
      </c>
      <c r="F219" s="2240"/>
      <c r="G219" s="2240"/>
      <c r="H219" s="2240"/>
      <c r="I219" s="2240"/>
      <c r="J219" s="2240"/>
      <c r="K219" s="2240"/>
      <c r="L219" s="2240"/>
      <c r="M219" s="2240"/>
      <c r="N219" s="2240"/>
      <c r="O219" s="2240"/>
      <c r="P219" s="2240"/>
      <c r="Q219" s="2240"/>
      <c r="R219" s="2240"/>
      <c r="S219" s="2240"/>
      <c r="T219" s="2240"/>
      <c r="U219" s="2240"/>
      <c r="V219" s="2240"/>
      <c r="W219" s="2240"/>
      <c r="X219" s="2240"/>
      <c r="Y219" s="2240"/>
      <c r="Z219" s="2240"/>
      <c r="AA219" s="2240"/>
      <c r="AB219" s="2240"/>
    </row>
    <row r="220" spans="1:29">
      <c r="A220" s="2322" t="s">
        <v>2033</v>
      </c>
      <c r="B220" s="2306"/>
      <c r="C220" s="2306"/>
      <c r="D220" s="2306"/>
      <c r="E220" s="2306"/>
      <c r="AC220" s="2306"/>
    </row>
    <row r="221" spans="1:29">
      <c r="A221" s="2015"/>
      <c r="B221" s="2015"/>
      <c r="C221" s="2015"/>
      <c r="D221" s="2015"/>
      <c r="E221" s="2015"/>
      <c r="AC221" s="2015"/>
    </row>
    <row r="222" spans="1:29">
      <c r="A222" s="2305" t="s">
        <v>2034</v>
      </c>
      <c r="B222" s="2305"/>
      <c r="C222" s="2305"/>
      <c r="D222" s="2305"/>
      <c r="E222" s="2305"/>
      <c r="AC222" s="2305"/>
    </row>
    <row r="223" spans="1:29">
      <c r="A223" s="2307" t="s">
        <v>364</v>
      </c>
      <c r="B223" s="2306"/>
      <c r="C223" s="2306"/>
      <c r="D223" s="2306"/>
      <c r="E223" s="2306"/>
      <c r="AC223" s="2306"/>
    </row>
    <row r="224" spans="1:29">
      <c r="A224" s="2026" t="s">
        <v>2024</v>
      </c>
      <c r="B224" s="2323">
        <v>2005</v>
      </c>
      <c r="C224" s="2323">
        <v>2009</v>
      </c>
      <c r="D224" s="2324">
        <v>2010</v>
      </c>
      <c r="E224" s="2324">
        <v>2011</v>
      </c>
    </row>
    <row r="225" spans="1:29">
      <c r="A225" s="2311" t="s">
        <v>234</v>
      </c>
      <c r="B225" s="2173">
        <v>25161.27</v>
      </c>
      <c r="C225" s="2173">
        <f>SUM(C226:C232)</f>
        <v>14479.630000000001</v>
      </c>
      <c r="D225" s="2173">
        <v>13481.088</v>
      </c>
      <c r="E225" s="2173">
        <v>13497</v>
      </c>
    </row>
    <row r="226" spans="1:29">
      <c r="A226" s="2314" t="s">
        <v>2025</v>
      </c>
      <c r="B226" s="2318">
        <v>18510</v>
      </c>
      <c r="C226" s="2318">
        <v>5710</v>
      </c>
      <c r="D226" s="2318">
        <v>4759</v>
      </c>
      <c r="E226" s="2318">
        <v>4251</v>
      </c>
    </row>
    <row r="227" spans="1:29">
      <c r="A227" s="2316" t="s">
        <v>2026</v>
      </c>
      <c r="B227" s="2318">
        <v>889</v>
      </c>
      <c r="C227" s="2318">
        <v>2542</v>
      </c>
      <c r="D227" s="2318">
        <v>2927.0990000000002</v>
      </c>
      <c r="E227" s="2318">
        <v>2428</v>
      </c>
    </row>
    <row r="228" spans="1:29">
      <c r="A228" s="2314" t="s">
        <v>2027</v>
      </c>
      <c r="B228" s="2318">
        <v>831.18</v>
      </c>
      <c r="C228" s="2318">
        <v>568.9</v>
      </c>
      <c r="D228" s="2318">
        <v>545.79</v>
      </c>
      <c r="E228" s="2318">
        <v>208</v>
      </c>
    </row>
    <row r="229" spans="1:29">
      <c r="A229" s="2314" t="s">
        <v>2028</v>
      </c>
      <c r="B229" s="2318">
        <v>1958.04</v>
      </c>
      <c r="C229" s="2318">
        <v>2490.84</v>
      </c>
      <c r="D229" s="2318">
        <v>2724</v>
      </c>
      <c r="E229" s="2318">
        <v>2725</v>
      </c>
    </row>
    <row r="230" spans="1:29">
      <c r="A230" s="2314" t="s">
        <v>2029</v>
      </c>
      <c r="B230" s="2318">
        <v>2368</v>
      </c>
      <c r="C230" s="2318">
        <v>1836</v>
      </c>
      <c r="D230" s="2318">
        <v>2350.8490000000002</v>
      </c>
      <c r="E230" s="2318">
        <v>2457</v>
      </c>
    </row>
    <row r="231" spans="1:29">
      <c r="A231" s="2314" t="s">
        <v>2030</v>
      </c>
      <c r="B231" s="2318">
        <v>526.25</v>
      </c>
      <c r="C231" s="2318">
        <v>1326.86</v>
      </c>
      <c r="D231" s="2319">
        <v>174.35</v>
      </c>
      <c r="E231" s="2319">
        <v>912</v>
      </c>
    </row>
    <row r="232" spans="1:29" s="2141" customFormat="1">
      <c r="A232" s="2314" t="s">
        <v>2031</v>
      </c>
      <c r="B232" s="2318">
        <v>78.8</v>
      </c>
      <c r="C232" s="2318">
        <v>5.03</v>
      </c>
      <c r="D232" s="2318" t="s">
        <v>1792</v>
      </c>
      <c r="E232" s="2318" t="s">
        <v>1792</v>
      </c>
      <c r="F232" s="2318" t="s">
        <v>1792</v>
      </c>
      <c r="G232" s="2318" t="s">
        <v>1792</v>
      </c>
      <c r="H232" s="2318" t="s">
        <v>1792</v>
      </c>
      <c r="I232" s="2318" t="s">
        <v>1792</v>
      </c>
      <c r="J232" s="2318" t="s">
        <v>1792</v>
      </c>
      <c r="K232" s="2318" t="s">
        <v>1792</v>
      </c>
      <c r="L232" s="2318" t="s">
        <v>1792</v>
      </c>
      <c r="M232" s="2318" t="s">
        <v>1792</v>
      </c>
      <c r="N232" s="2318" t="s">
        <v>1792</v>
      </c>
      <c r="O232" s="2318" t="s">
        <v>1792</v>
      </c>
      <c r="P232" s="2318" t="s">
        <v>1792</v>
      </c>
      <c r="Q232" s="2318" t="s">
        <v>1792</v>
      </c>
      <c r="R232" s="2318" t="s">
        <v>1792</v>
      </c>
      <c r="S232" s="2318" t="s">
        <v>1792</v>
      </c>
      <c r="T232" s="2318" t="s">
        <v>1792</v>
      </c>
      <c r="U232" s="2318" t="s">
        <v>1792</v>
      </c>
      <c r="V232" s="2318" t="s">
        <v>1792</v>
      </c>
      <c r="W232" s="2318" t="s">
        <v>1792</v>
      </c>
      <c r="X232" s="2318" t="s">
        <v>1792</v>
      </c>
      <c r="Y232" s="2318" t="s">
        <v>1792</v>
      </c>
      <c r="Z232" s="2318" t="s">
        <v>1792</v>
      </c>
      <c r="AA232" s="2318" t="s">
        <v>1792</v>
      </c>
      <c r="AB232" s="2318" t="s">
        <v>1792</v>
      </c>
    </row>
    <row r="233" spans="1:29" s="2141" customFormat="1">
      <c r="A233" s="2325" t="s">
        <v>2032</v>
      </c>
      <c r="B233" s="2321" t="s">
        <v>1792</v>
      </c>
      <c r="C233" s="2321" t="s">
        <v>1792</v>
      </c>
      <c r="D233" s="2321" t="s">
        <v>1792</v>
      </c>
      <c r="E233" s="2321">
        <v>516</v>
      </c>
      <c r="F233" s="2240"/>
      <c r="G233" s="2240"/>
      <c r="H233" s="2240"/>
      <c r="I233" s="2240"/>
      <c r="J233" s="2240"/>
      <c r="K233" s="2240"/>
      <c r="L233" s="2240"/>
      <c r="M233" s="2240"/>
      <c r="N233" s="2240"/>
      <c r="O233" s="2240"/>
      <c r="P233" s="2240"/>
      <c r="Q233" s="2240"/>
      <c r="R233" s="2240"/>
      <c r="S233" s="2240"/>
      <c r="T233" s="2240"/>
      <c r="U233" s="2240"/>
      <c r="V233" s="2240"/>
      <c r="W233" s="2240"/>
      <c r="X233" s="2240"/>
      <c r="Y233" s="2240"/>
      <c r="Z233" s="2240"/>
      <c r="AA233" s="2240"/>
      <c r="AB233" s="2240"/>
    </row>
    <row r="234" spans="1:29">
      <c r="A234" s="2322" t="s">
        <v>2033</v>
      </c>
      <c r="B234" s="2306"/>
      <c r="C234" s="2306"/>
      <c r="D234" s="2306"/>
      <c r="E234" s="2306"/>
      <c r="AC234" s="2306"/>
    </row>
    <row r="235" spans="1:29">
      <c r="A235" s="2306"/>
      <c r="B235" s="2306"/>
      <c r="C235" s="2306"/>
      <c r="D235" s="2306"/>
      <c r="E235" s="2306"/>
      <c r="AC235" s="2306"/>
    </row>
    <row r="236" spans="1:29">
      <c r="A236" s="2305" t="s">
        <v>2035</v>
      </c>
      <c r="B236" s="2306"/>
      <c r="C236" s="2306"/>
      <c r="D236" s="2306"/>
      <c r="E236" s="2306"/>
      <c r="G236" s="2326"/>
      <c r="H236" s="2326"/>
      <c r="I236" s="2326"/>
      <c r="J236" s="2326"/>
      <c r="AC236" s="2306"/>
    </row>
    <row r="237" spans="1:29">
      <c r="A237" s="2307" t="s">
        <v>364</v>
      </c>
      <c r="B237" s="2306"/>
      <c r="C237" s="2306"/>
      <c r="D237" s="2306"/>
      <c r="E237" s="2306"/>
      <c r="AC237" s="2306"/>
    </row>
    <row r="238" spans="1:29">
      <c r="A238" s="2026" t="s">
        <v>2024</v>
      </c>
      <c r="B238" s="2327">
        <v>2005</v>
      </c>
      <c r="C238" s="2327">
        <v>2009</v>
      </c>
      <c r="D238" s="2328">
        <v>2010</v>
      </c>
      <c r="E238" s="2328">
        <v>2011</v>
      </c>
    </row>
    <row r="239" spans="1:29">
      <c r="A239" s="2311" t="s">
        <v>234</v>
      </c>
      <c r="B239" s="2329">
        <f>SUM(B240:B242)</f>
        <v>167.05999999999997</v>
      </c>
      <c r="C239" s="2329">
        <f>SUM(C240:C242)</f>
        <v>231.02999999999997</v>
      </c>
      <c r="D239" s="2329">
        <v>189</v>
      </c>
      <c r="E239" s="2329">
        <v>232</v>
      </c>
    </row>
    <row r="240" spans="1:29">
      <c r="A240" s="2314" t="s">
        <v>2028</v>
      </c>
      <c r="B240" s="2330">
        <v>143.29</v>
      </c>
      <c r="C240" s="2330">
        <v>178.7</v>
      </c>
      <c r="D240" s="2330">
        <v>189</v>
      </c>
      <c r="E240" s="2330">
        <v>196</v>
      </c>
    </row>
    <row r="241" spans="1:37">
      <c r="A241" s="2314" t="s">
        <v>2030</v>
      </c>
      <c r="B241" s="2330">
        <v>20.67</v>
      </c>
      <c r="C241" s="2330">
        <v>52.13</v>
      </c>
      <c r="D241" s="2331" t="s">
        <v>1792</v>
      </c>
      <c r="E241" s="2331">
        <v>36</v>
      </c>
    </row>
    <row r="242" spans="1:37" ht="15.75" thickBot="1">
      <c r="A242" s="2325" t="s">
        <v>2031</v>
      </c>
      <c r="B242" s="2332">
        <v>3.1</v>
      </c>
      <c r="C242" s="2332">
        <v>0.2</v>
      </c>
      <c r="D242" s="2333" t="s">
        <v>1792</v>
      </c>
      <c r="E242" s="2333" t="s">
        <v>1792</v>
      </c>
      <c r="F242" s="2333" t="s">
        <v>1792</v>
      </c>
      <c r="G242" s="2333" t="s">
        <v>1792</v>
      </c>
      <c r="H242" s="2333" t="s">
        <v>1792</v>
      </c>
      <c r="I242" s="2333" t="s">
        <v>1792</v>
      </c>
      <c r="J242" s="2333" t="s">
        <v>1792</v>
      </c>
      <c r="K242" s="2333" t="s">
        <v>1792</v>
      </c>
      <c r="L242" s="2333" t="s">
        <v>1792</v>
      </c>
      <c r="M242" s="2333" t="s">
        <v>1792</v>
      </c>
      <c r="N242" s="2333" t="s">
        <v>1792</v>
      </c>
      <c r="O242" s="2333" t="s">
        <v>1792</v>
      </c>
      <c r="P242" s="2333" t="s">
        <v>1792</v>
      </c>
      <c r="Q242" s="2333" t="s">
        <v>1792</v>
      </c>
      <c r="R242" s="2333" t="s">
        <v>1792</v>
      </c>
      <c r="S242" s="2333" t="s">
        <v>1792</v>
      </c>
      <c r="T242" s="2333" t="s">
        <v>1792</v>
      </c>
      <c r="U242" s="2333" t="s">
        <v>1792</v>
      </c>
      <c r="V242" s="2333" t="s">
        <v>1792</v>
      </c>
      <c r="W242" s="2333" t="s">
        <v>1792</v>
      </c>
      <c r="X242" s="2333" t="s">
        <v>1792</v>
      </c>
      <c r="Y242" s="2333" t="s">
        <v>1792</v>
      </c>
      <c r="Z242" s="2333" t="s">
        <v>1792</v>
      </c>
      <c r="AA242" s="2333" t="s">
        <v>1792</v>
      </c>
      <c r="AB242" s="2333" t="s">
        <v>1792</v>
      </c>
    </row>
    <row r="243" spans="1:37" ht="15.75" thickBot="1">
      <c r="A243" s="2334" t="s">
        <v>2033</v>
      </c>
      <c r="B243" s="2335"/>
      <c r="C243" s="2335"/>
      <c r="D243" s="2335"/>
      <c r="E243" s="2335"/>
      <c r="I243" s="2336" t="s">
        <v>445</v>
      </c>
      <c r="J243" s="2337" t="s">
        <v>2002</v>
      </c>
      <c r="K243" s="2337" t="s">
        <v>1996</v>
      </c>
      <c r="L243" s="2337" t="s">
        <v>1997</v>
      </c>
      <c r="M243" s="2337" t="s">
        <v>1993</v>
      </c>
      <c r="N243" s="2337" t="s">
        <v>2022</v>
      </c>
      <c r="P243" s="2232" t="s">
        <v>445</v>
      </c>
      <c r="Q243" s="2289">
        <v>64915</v>
      </c>
      <c r="R243" s="2289">
        <v>69339</v>
      </c>
      <c r="S243" s="2289">
        <v>66698</v>
      </c>
      <c r="T243" s="2338">
        <v>65475</v>
      </c>
      <c r="V243" s="1745">
        <f t="shared" ref="V243:Y244" si="3">Q243/Q251</f>
        <v>4.6384953311363331E-2</v>
      </c>
      <c r="W243" s="1745">
        <f t="shared" si="3"/>
        <v>4.8120036725541812E-2</v>
      </c>
      <c r="X243" s="1745">
        <f t="shared" si="3"/>
        <v>4.4303242536639281E-2</v>
      </c>
      <c r="Y243" s="1745">
        <f t="shared" si="3"/>
        <v>4.1626772356390021E-2</v>
      </c>
      <c r="AC243" s="2335"/>
    </row>
    <row r="244" spans="1:37" ht="15.75" thickBot="1">
      <c r="A244" s="2339"/>
      <c r="B244" s="2340"/>
      <c r="C244" s="2340"/>
      <c r="D244" s="2340"/>
      <c r="E244" s="2340"/>
      <c r="I244" s="2289">
        <v>57229</v>
      </c>
      <c r="J244" s="2295">
        <v>201</v>
      </c>
      <c r="K244" s="2295">
        <v>8185</v>
      </c>
      <c r="L244" s="2295">
        <v>9022</v>
      </c>
      <c r="M244" s="2295">
        <v>39821</v>
      </c>
      <c r="N244" s="2296">
        <v>2002</v>
      </c>
      <c r="P244" s="2233" t="s">
        <v>2002</v>
      </c>
      <c r="Q244" s="2295">
        <v>700</v>
      </c>
      <c r="R244" s="2295">
        <v>708</v>
      </c>
      <c r="S244" s="2295">
        <v>709</v>
      </c>
      <c r="T244" s="2341">
        <v>783</v>
      </c>
      <c r="V244" s="1745">
        <f t="shared" si="3"/>
        <v>5.0018435366177823E-4</v>
      </c>
      <c r="W244" s="1745">
        <f t="shared" si="3"/>
        <v>4.9133944824245523E-4</v>
      </c>
      <c r="X244" s="1745">
        <f t="shared" si="3"/>
        <v>4.7094364086595176E-4</v>
      </c>
      <c r="Y244" s="1745">
        <f t="shared" si="3"/>
        <v>4.9780470034445801E-4</v>
      </c>
      <c r="AC244" s="2340"/>
    </row>
    <row r="245" spans="1:37" ht="15.75" thickBot="1">
      <c r="A245" s="2342" t="s">
        <v>2036</v>
      </c>
      <c r="B245" s="2305"/>
      <c r="C245" s="2305"/>
      <c r="D245" s="2343"/>
      <c r="E245" s="2343"/>
      <c r="I245" s="2289">
        <v>63345</v>
      </c>
      <c r="J245" s="2295">
        <v>659</v>
      </c>
      <c r="K245" s="2295">
        <v>8218</v>
      </c>
      <c r="L245" s="2295">
        <v>8335</v>
      </c>
      <c r="M245" s="2295">
        <v>46133</v>
      </c>
      <c r="N245" s="2296">
        <v>2003</v>
      </c>
      <c r="P245" s="2233" t="s">
        <v>1996</v>
      </c>
      <c r="Q245" s="2295">
        <v>8222</v>
      </c>
      <c r="R245" s="2295">
        <v>8401</v>
      </c>
      <c r="S245" s="2295">
        <v>8430</v>
      </c>
      <c r="T245" s="2341">
        <v>8310</v>
      </c>
      <c r="V245" s="1745">
        <f>Q245/Q270</f>
        <v>5.8750225082959146E-3</v>
      </c>
      <c r="W245" s="1745">
        <f>R245/R270</f>
        <v>5.830145063114218E-3</v>
      </c>
      <c r="X245" s="1745">
        <f>S245/S270</f>
        <v>5.5995132475316969E-3</v>
      </c>
      <c r="Y245" s="1745">
        <f>T245/T270</f>
        <v>5.2832146358396496E-3</v>
      </c>
      <c r="AC245" s="2343"/>
    </row>
    <row r="246" spans="1:37" ht="15.75" thickBot="1">
      <c r="A246" s="2344" t="s">
        <v>364</v>
      </c>
      <c r="B246" s="2345"/>
      <c r="C246" s="2345"/>
      <c r="D246" s="2345"/>
      <c r="E246" s="2345"/>
      <c r="I246" s="2289">
        <v>64915</v>
      </c>
      <c r="J246" s="2295">
        <v>700</v>
      </c>
      <c r="K246" s="2295">
        <v>8222</v>
      </c>
      <c r="L246" s="2295">
        <v>8503</v>
      </c>
      <c r="M246" s="2295">
        <v>47490</v>
      </c>
      <c r="N246" s="2296">
        <v>2005</v>
      </c>
      <c r="P246" s="2233" t="s">
        <v>1993</v>
      </c>
      <c r="Q246" s="2295">
        <v>47490</v>
      </c>
      <c r="R246" s="2295">
        <v>51476</v>
      </c>
      <c r="S246" s="2295">
        <v>50532</v>
      </c>
      <c r="T246" s="2341">
        <v>50404</v>
      </c>
      <c r="V246" s="1745" t="e">
        <f>Q246/#REF!</f>
        <v>#REF!</v>
      </c>
      <c r="W246" s="1745" t="e">
        <f>R246/#REF!</f>
        <v>#REF!</v>
      </c>
      <c r="X246" s="1745" t="e">
        <f>S246/#REF!</f>
        <v>#REF!</v>
      </c>
      <c r="Y246" s="1745" t="e">
        <f>T246/#REF!</f>
        <v>#REF!</v>
      </c>
      <c r="AC246" s="2345"/>
    </row>
    <row r="247" spans="1:37" ht="15.75" thickBot="1">
      <c r="A247" s="2346" t="s">
        <v>2007</v>
      </c>
      <c r="B247" s="2347">
        <v>2005</v>
      </c>
      <c r="C247" s="2347">
        <v>2009</v>
      </c>
      <c r="D247" s="2348">
        <v>2010</v>
      </c>
      <c r="E247" s="2348">
        <v>2011</v>
      </c>
      <c r="I247" s="2289"/>
      <c r="J247" s="2295"/>
      <c r="K247" s="2295"/>
      <c r="L247" s="2295"/>
      <c r="M247" s="2295"/>
      <c r="N247" s="2296"/>
      <c r="P247" s="2349"/>
      <c r="Q247" s="2295"/>
      <c r="R247" s="2295"/>
      <c r="S247" s="2295"/>
      <c r="T247" s="2341"/>
    </row>
    <row r="248" spans="1:37" ht="15.75" thickBot="1">
      <c r="A248" s="2311" t="s">
        <v>234</v>
      </c>
      <c r="B248" s="2312">
        <f>SUM(B249:B251)</f>
        <v>26469.4</v>
      </c>
      <c r="C248" s="2312">
        <f>SUM(C249:C251)</f>
        <v>20093.7</v>
      </c>
      <c r="D248" s="2312">
        <v>17910.118000000002</v>
      </c>
      <c r="E248" s="2312">
        <v>15863</v>
      </c>
      <c r="I248" s="2289">
        <v>69339</v>
      </c>
      <c r="J248" s="2295">
        <v>708</v>
      </c>
      <c r="K248" s="2295">
        <v>8401</v>
      </c>
      <c r="L248" s="2295">
        <v>8754</v>
      </c>
      <c r="M248" s="2295">
        <v>51476</v>
      </c>
      <c r="N248" s="2296">
        <v>2006</v>
      </c>
      <c r="Q248" s="2296"/>
      <c r="R248" s="2296"/>
      <c r="S248" s="2296"/>
      <c r="T248" s="2350"/>
    </row>
    <row r="249" spans="1:37" ht="15.75" thickBot="1">
      <c r="A249" s="2351" t="s">
        <v>2008</v>
      </c>
      <c r="B249" s="2352">
        <v>1141.07</v>
      </c>
      <c r="C249" s="2353">
        <v>5383.04</v>
      </c>
      <c r="D249" s="2315">
        <v>4240.0300000000007</v>
      </c>
      <c r="E249" s="2315">
        <v>2134</v>
      </c>
      <c r="I249" s="2289">
        <v>66698</v>
      </c>
      <c r="J249" s="2295">
        <v>709</v>
      </c>
      <c r="K249" s="2295">
        <v>8430</v>
      </c>
      <c r="L249" s="2295">
        <v>7027</v>
      </c>
      <c r="M249" s="2295">
        <v>50532</v>
      </c>
      <c r="N249" s="2296">
        <v>2007</v>
      </c>
    </row>
    <row r="250" spans="1:37" ht="15.75" thickBot="1">
      <c r="A250" s="2351" t="s">
        <v>2014</v>
      </c>
      <c r="B250" s="2352">
        <v>25161.27</v>
      </c>
      <c r="C250" s="2352">
        <v>14479.630000000001</v>
      </c>
      <c r="D250" s="2318">
        <v>13481.088</v>
      </c>
      <c r="E250" s="2318">
        <v>13497</v>
      </c>
      <c r="I250" s="2338">
        <v>65475</v>
      </c>
      <c r="J250" s="2341">
        <v>783</v>
      </c>
      <c r="K250" s="2341">
        <v>8310</v>
      </c>
      <c r="L250" s="2341">
        <v>5978</v>
      </c>
      <c r="M250" s="2341">
        <v>50404</v>
      </c>
      <c r="N250" s="2350">
        <v>2008</v>
      </c>
    </row>
    <row r="251" spans="1:37">
      <c r="A251" s="2354" t="s">
        <v>2010</v>
      </c>
      <c r="B251" s="2355">
        <v>167.05999999999997</v>
      </c>
      <c r="C251" s="2355">
        <v>231.02999999999997</v>
      </c>
      <c r="D251" s="2332">
        <v>189</v>
      </c>
      <c r="E251" s="2332">
        <v>232</v>
      </c>
      <c r="Q251" s="1745">
        <v>1399484</v>
      </c>
      <c r="R251" s="1745">
        <v>1440959</v>
      </c>
      <c r="S251" s="1745">
        <v>1505488</v>
      </c>
      <c r="T251" s="1745">
        <v>1572906</v>
      </c>
    </row>
    <row r="252" spans="1:37">
      <c r="A252" s="2356" t="s">
        <v>2033</v>
      </c>
      <c r="B252" s="2357"/>
      <c r="C252" s="2357"/>
      <c r="D252" s="2357"/>
      <c r="E252" s="2358"/>
      <c r="Q252" s="1745">
        <v>1399484</v>
      </c>
      <c r="R252" s="1745">
        <v>1440959</v>
      </c>
      <c r="S252" s="1745">
        <v>1505488</v>
      </c>
      <c r="T252" s="1745">
        <v>1572906</v>
      </c>
    </row>
    <row r="253" spans="1:37">
      <c r="A253" s="2339"/>
      <c r="B253" s="2357"/>
      <c r="C253" s="2357"/>
      <c r="D253" s="2357"/>
      <c r="E253" s="2358"/>
    </row>
    <row r="254" spans="1:37">
      <c r="A254" s="2022" t="s">
        <v>2037</v>
      </c>
      <c r="B254" s="2357"/>
      <c r="C254" s="2357"/>
      <c r="D254" s="2357"/>
      <c r="E254" s="2358"/>
    </row>
    <row r="255" spans="1:37" ht="15.75">
      <c r="A255" s="2258" t="s">
        <v>1502</v>
      </c>
      <c r="B255" s="2357"/>
      <c r="C255" s="2357"/>
      <c r="D255" s="2357"/>
      <c r="E255" s="2358"/>
    </row>
    <row r="256" spans="1:37">
      <c r="A256" s="2339"/>
      <c r="B256" s="2357"/>
      <c r="C256" s="2357"/>
      <c r="D256" s="2357"/>
      <c r="E256" s="2358"/>
      <c r="AD256" s="2251"/>
      <c r="AE256" s="2252">
        <v>2005</v>
      </c>
      <c r="AF256" s="2252">
        <v>2006</v>
      </c>
      <c r="AG256" s="2252">
        <v>2007</v>
      </c>
      <c r="AH256" s="2252">
        <v>2008</v>
      </c>
      <c r="AI256" s="2252">
        <v>2009</v>
      </c>
      <c r="AJ256" s="2252">
        <v>2010</v>
      </c>
      <c r="AK256" s="2359">
        <v>2011</v>
      </c>
    </row>
    <row r="257" spans="1:37">
      <c r="A257" s="2339"/>
      <c r="B257" s="2357"/>
      <c r="C257" s="2357"/>
      <c r="D257" s="2357"/>
      <c r="E257" s="2358"/>
      <c r="AD257" s="2360" t="s">
        <v>2008</v>
      </c>
      <c r="AE257" s="2361">
        <v>1141.07</v>
      </c>
      <c r="AF257" s="2362">
        <v>14369.72</v>
      </c>
      <c r="AG257" s="2362">
        <v>5606.26</v>
      </c>
      <c r="AH257" s="2361">
        <v>1233.47</v>
      </c>
      <c r="AI257" s="2363">
        <v>5383.04</v>
      </c>
      <c r="AJ257" s="2364">
        <v>4240.0300000000007</v>
      </c>
      <c r="AK257" s="2364">
        <v>2134</v>
      </c>
    </row>
    <row r="258" spans="1:37">
      <c r="A258" s="2339"/>
      <c r="B258" s="2357"/>
      <c r="C258" s="2357"/>
      <c r="D258" s="2357"/>
      <c r="E258" s="2358"/>
      <c r="AD258" s="2360" t="s">
        <v>2014</v>
      </c>
      <c r="AE258" s="2361">
        <v>25161.27</v>
      </c>
      <c r="AF258" s="2365">
        <v>24490.5</v>
      </c>
      <c r="AG258" s="2365">
        <v>14512.77</v>
      </c>
      <c r="AH258" s="2361">
        <v>11307.25</v>
      </c>
      <c r="AI258" s="2361">
        <v>14479.630000000001</v>
      </c>
      <c r="AJ258" s="2364">
        <v>13481.088</v>
      </c>
      <c r="AK258" s="2364">
        <v>13497</v>
      </c>
    </row>
    <row r="259" spans="1:37">
      <c r="A259" s="2339"/>
      <c r="B259" s="2357"/>
      <c r="C259" s="2357"/>
      <c r="D259" s="2357"/>
      <c r="E259" s="2358"/>
      <c r="AD259" s="2360" t="s">
        <v>2010</v>
      </c>
      <c r="AE259" s="2361">
        <v>167.05999999999997</v>
      </c>
      <c r="AF259" s="2362">
        <v>158.02000000000001</v>
      </c>
      <c r="AG259" s="2362">
        <v>210.59</v>
      </c>
      <c r="AH259" s="2361">
        <v>224.29</v>
      </c>
      <c r="AI259" s="2361">
        <v>231.02999999999997</v>
      </c>
      <c r="AJ259" s="2364">
        <v>189</v>
      </c>
      <c r="AK259" s="2364">
        <v>232</v>
      </c>
    </row>
    <row r="260" spans="1:37">
      <c r="A260" s="2339"/>
      <c r="B260" s="2357"/>
      <c r="C260" s="2357"/>
      <c r="D260" s="2357"/>
      <c r="E260" s="2358"/>
    </row>
    <row r="261" spans="1:37">
      <c r="A261" s="2339"/>
      <c r="B261" s="2357"/>
      <c r="C261" s="2357"/>
      <c r="D261" s="2357"/>
      <c r="E261" s="2358"/>
    </row>
    <row r="262" spans="1:37">
      <c r="A262" s="2339"/>
      <c r="B262" s="2357"/>
      <c r="C262" s="2357"/>
      <c r="D262" s="2357"/>
      <c r="E262" s="2358"/>
    </row>
    <row r="263" spans="1:37">
      <c r="A263" s="2339"/>
      <c r="B263" s="2357"/>
      <c r="C263" s="2357"/>
      <c r="D263" s="2357"/>
      <c r="E263" s="2358"/>
    </row>
    <row r="264" spans="1:37" ht="15.75" customHeight="1">
      <c r="A264" s="2339"/>
      <c r="B264" s="2357"/>
      <c r="C264" s="2357"/>
      <c r="D264" s="2357"/>
      <c r="E264" s="2358"/>
    </row>
    <row r="265" spans="1:37">
      <c r="A265" s="2339"/>
      <c r="B265" s="2357"/>
      <c r="C265" s="2357"/>
      <c r="D265" s="2357"/>
      <c r="E265" s="2358"/>
    </row>
    <row r="266" spans="1:37">
      <c r="A266" s="2339"/>
      <c r="B266" s="2357"/>
      <c r="C266" s="2357"/>
      <c r="D266" s="2357"/>
      <c r="E266" s="2358"/>
    </row>
    <row r="267" spans="1:37">
      <c r="A267" s="2339"/>
      <c r="B267" s="2357"/>
      <c r="C267" s="2357"/>
      <c r="D267" s="2357"/>
      <c r="E267" s="2358"/>
    </row>
    <row r="268" spans="1:37">
      <c r="A268" s="2339"/>
      <c r="B268" s="2357"/>
      <c r="C268" s="2357"/>
      <c r="D268" s="2357"/>
      <c r="E268" s="2358"/>
    </row>
    <row r="269" spans="1:37" ht="15.75" thickBot="1">
      <c r="A269" s="2339"/>
      <c r="B269" s="2357"/>
      <c r="C269" s="2357"/>
      <c r="D269" s="2357"/>
      <c r="E269" s="2358"/>
    </row>
    <row r="270" spans="1:37" ht="15.75" thickBot="1">
      <c r="A270" s="2720" t="s">
        <v>2038</v>
      </c>
      <c r="B270" s="2720"/>
      <c r="C270" s="1745"/>
      <c r="D270" s="1745"/>
      <c r="E270" s="1745"/>
      <c r="I270" s="2338">
        <v>69339</v>
      </c>
      <c r="J270" s="2341">
        <v>708</v>
      </c>
      <c r="K270" s="2341">
        <v>8401</v>
      </c>
      <c r="L270" s="2341">
        <v>8754</v>
      </c>
      <c r="M270" s="2341">
        <v>51476</v>
      </c>
      <c r="Q270" s="1745">
        <v>1399484</v>
      </c>
      <c r="R270" s="1745">
        <v>1440959</v>
      </c>
      <c r="S270" s="1745">
        <v>1505488</v>
      </c>
      <c r="T270" s="1745">
        <v>1572906</v>
      </c>
    </row>
    <row r="271" spans="1:37">
      <c r="B271" s="1745"/>
      <c r="C271" s="1745"/>
      <c r="D271" s="1745"/>
      <c r="E271" s="1745"/>
      <c r="I271" s="2366"/>
      <c r="J271" s="2367"/>
      <c r="K271" s="2367"/>
      <c r="L271" s="2367"/>
      <c r="M271" s="2367"/>
    </row>
    <row r="272" spans="1:37">
      <c r="A272" s="2343" t="s">
        <v>2039</v>
      </c>
      <c r="B272" s="2343"/>
      <c r="C272" s="2343"/>
      <c r="D272" s="2343"/>
      <c r="E272" s="2343"/>
      <c r="F272" s="2368"/>
    </row>
    <row r="273" spans="1:33">
      <c r="A273" s="2065" t="s">
        <v>2016</v>
      </c>
      <c r="B273" s="2368"/>
      <c r="C273" s="2368"/>
      <c r="D273" s="2368"/>
      <c r="E273" s="2368"/>
      <c r="F273" s="2368"/>
    </row>
    <row r="274" spans="1:33">
      <c r="A274" s="2026" t="s">
        <v>2024</v>
      </c>
      <c r="B274" s="2369">
        <v>2005</v>
      </c>
      <c r="C274" s="2369">
        <v>2009</v>
      </c>
      <c r="D274" s="2370">
        <v>2010</v>
      </c>
      <c r="E274" s="2370">
        <v>2011</v>
      </c>
      <c r="F274" s="2368"/>
    </row>
    <row r="275" spans="1:33">
      <c r="A275" s="2311" t="s">
        <v>234</v>
      </c>
      <c r="B275" s="2371">
        <f>SUM(B276:B282)</f>
        <v>19.758655000000005</v>
      </c>
      <c r="C275" s="2371">
        <f>SUM(C276:C282)</f>
        <v>26.877089000000005</v>
      </c>
      <c r="D275" s="2371">
        <v>27.1</v>
      </c>
      <c r="E275" s="2372">
        <v>28.788637000000001</v>
      </c>
      <c r="F275" s="2368"/>
    </row>
    <row r="276" spans="1:33">
      <c r="A276" s="2373" t="s">
        <v>2025</v>
      </c>
      <c r="B276" s="2352">
        <v>7.2540129999999996</v>
      </c>
      <c r="C276" s="2352">
        <v>7.2277670000000001</v>
      </c>
      <c r="D276" s="2352">
        <v>8.0394769999999998</v>
      </c>
      <c r="E276" s="2374">
        <v>7.231033</v>
      </c>
      <c r="F276" s="2368"/>
      <c r="AF276" s="2375"/>
      <c r="AG276" s="2375"/>
    </row>
    <row r="277" spans="1:33">
      <c r="A277" s="2376" t="s">
        <v>2026</v>
      </c>
      <c r="B277" s="2352">
        <v>2.308354</v>
      </c>
      <c r="C277" s="2352">
        <v>5.246715</v>
      </c>
      <c r="D277" s="2352">
        <v>5.3067169999999999</v>
      </c>
      <c r="E277" s="2374">
        <v>4.9155199999999999</v>
      </c>
      <c r="F277" s="2368"/>
      <c r="AD277" s="2377"/>
      <c r="AF277" s="2375"/>
      <c r="AG277" s="2375"/>
    </row>
    <row r="278" spans="1:33">
      <c r="A278" s="2373" t="s">
        <v>2027</v>
      </c>
      <c r="B278" s="2352">
        <v>2.6609389999999999</v>
      </c>
      <c r="C278" s="2352">
        <v>2.3902290000000002</v>
      </c>
      <c r="D278" s="2352">
        <v>2.486434</v>
      </c>
      <c r="E278" s="2374">
        <v>2.3848159999999998</v>
      </c>
      <c r="F278" s="2368"/>
      <c r="AF278" s="2378"/>
      <c r="AG278" s="2378"/>
    </row>
    <row r="279" spans="1:33">
      <c r="A279" s="2373" t="s">
        <v>2028</v>
      </c>
      <c r="B279" s="2352">
        <v>3.0475530000000002</v>
      </c>
      <c r="C279" s="2352">
        <v>3.8699279999999998</v>
      </c>
      <c r="D279" s="2352">
        <v>4.0845070000000003</v>
      </c>
      <c r="E279" s="2374">
        <v>4.2442479999999998</v>
      </c>
      <c r="F279" s="2368"/>
    </row>
    <row r="280" spans="1:33">
      <c r="A280" s="2373" t="s">
        <v>2029</v>
      </c>
      <c r="B280" s="2352">
        <v>3.966726</v>
      </c>
      <c r="C280" s="2352">
        <v>7.0011419999999998</v>
      </c>
      <c r="D280" s="2352">
        <v>7.1749229999999997</v>
      </c>
      <c r="E280" s="2379">
        <v>8.1987190000000005</v>
      </c>
      <c r="F280" s="2368"/>
      <c r="G280" s="2380"/>
    </row>
    <row r="281" spans="1:33">
      <c r="A281" s="2314" t="s">
        <v>2030</v>
      </c>
      <c r="B281" s="2352">
        <v>0.45107000000000003</v>
      </c>
      <c r="C281" s="2352">
        <v>1.137308</v>
      </c>
      <c r="D281" s="2381">
        <v>1.3058999999999999E-2</v>
      </c>
      <c r="E281" s="2382">
        <v>0.78130299999999997</v>
      </c>
      <c r="F281" s="2368"/>
      <c r="G281" s="2015"/>
    </row>
    <row r="282" spans="1:33">
      <c r="A282" s="2373" t="s">
        <v>2031</v>
      </c>
      <c r="B282" s="2352">
        <v>7.0000000000000007E-2</v>
      </c>
      <c r="C282" s="2352">
        <v>4.0000000000000001E-3</v>
      </c>
      <c r="D282" s="2318" t="s">
        <v>1792</v>
      </c>
      <c r="E282" s="2318" t="s">
        <v>1792</v>
      </c>
      <c r="F282" s="2318" t="s">
        <v>1792</v>
      </c>
      <c r="G282" s="2318" t="s">
        <v>1792</v>
      </c>
      <c r="H282" s="2318" t="s">
        <v>1792</v>
      </c>
      <c r="I282" s="2318" t="s">
        <v>1792</v>
      </c>
      <c r="J282" s="2318" t="s">
        <v>1792</v>
      </c>
      <c r="K282" s="2318" t="s">
        <v>1792</v>
      </c>
      <c r="L282" s="2318" t="s">
        <v>1792</v>
      </c>
      <c r="M282" s="2318" t="s">
        <v>1792</v>
      </c>
      <c r="N282" s="2318" t="s">
        <v>1792</v>
      </c>
      <c r="O282" s="2318" t="s">
        <v>1792</v>
      </c>
      <c r="P282" s="2318" t="s">
        <v>1792</v>
      </c>
      <c r="Q282" s="2318" t="s">
        <v>1792</v>
      </c>
      <c r="R282" s="2318" t="s">
        <v>1792</v>
      </c>
      <c r="S282" s="2318" t="s">
        <v>1792</v>
      </c>
      <c r="T282" s="2318" t="s">
        <v>1792</v>
      </c>
      <c r="U282" s="2318" t="s">
        <v>1792</v>
      </c>
      <c r="V282" s="2318" t="s">
        <v>1792</v>
      </c>
      <c r="W282" s="2318" t="s">
        <v>1792</v>
      </c>
      <c r="X282" s="2318" t="s">
        <v>1792</v>
      </c>
      <c r="Y282" s="2318" t="s">
        <v>1792</v>
      </c>
      <c r="Z282" s="2318" t="s">
        <v>1792</v>
      </c>
      <c r="AA282" s="2318" t="s">
        <v>1792</v>
      </c>
      <c r="AB282" s="2318" t="s">
        <v>1792</v>
      </c>
    </row>
    <row r="283" spans="1:33" s="2141" customFormat="1">
      <c r="A283" s="2320" t="s">
        <v>2032</v>
      </c>
      <c r="B283" s="2355" t="s">
        <v>1792</v>
      </c>
      <c r="C283" s="2355" t="s">
        <v>1792</v>
      </c>
      <c r="D283" s="2321" t="s">
        <v>1792</v>
      </c>
      <c r="E283" s="2383">
        <v>1.0329980000000001</v>
      </c>
      <c r="F283" s="2384"/>
      <c r="G283" s="2385"/>
      <c r="H283" s="2240"/>
      <c r="I283" s="2240"/>
      <c r="J283" s="2240"/>
      <c r="K283" s="2240"/>
      <c r="L283" s="2240"/>
      <c r="M283" s="2240"/>
      <c r="N283" s="2240"/>
      <c r="O283" s="2240"/>
      <c r="P283" s="2240"/>
      <c r="Q283" s="2240"/>
      <c r="R283" s="2240"/>
      <c r="S283" s="2240"/>
      <c r="T283" s="2240"/>
      <c r="U283" s="2240"/>
      <c r="V283" s="2240"/>
      <c r="W283" s="2240"/>
      <c r="X283" s="2240"/>
      <c r="Y283" s="2240"/>
      <c r="Z283" s="2240"/>
      <c r="AA283" s="2240"/>
      <c r="AB283" s="2240"/>
    </row>
    <row r="284" spans="1:33">
      <c r="A284" s="2356" t="s">
        <v>2033</v>
      </c>
      <c r="B284" s="2368"/>
      <c r="C284" s="2368"/>
      <c r="D284" s="2368"/>
      <c r="E284" s="2368"/>
      <c r="F284" s="2368"/>
      <c r="AC284" s="2368"/>
    </row>
    <row r="285" spans="1:33">
      <c r="A285" s="2386"/>
      <c r="B285" s="2368"/>
      <c r="C285" s="2368"/>
      <c r="D285" s="2368"/>
      <c r="E285" s="2368"/>
      <c r="F285" s="2368"/>
      <c r="AC285" s="2368"/>
    </row>
    <row r="286" spans="1:33" ht="18.75">
      <c r="A286" s="2305" t="s">
        <v>2040</v>
      </c>
      <c r="B286" s="2305"/>
      <c r="C286" s="2305"/>
      <c r="D286" s="2343"/>
      <c r="E286" s="2387"/>
      <c r="F286" s="2387"/>
      <c r="G286" s="2387"/>
      <c r="AC286" s="2387"/>
    </row>
    <row r="287" spans="1:33">
      <c r="A287" s="2344" t="s">
        <v>364</v>
      </c>
      <c r="B287" s="2345"/>
      <c r="C287" s="2345"/>
      <c r="D287" s="2345"/>
      <c r="E287" s="2345"/>
      <c r="F287" s="2345"/>
      <c r="G287" s="2345"/>
      <c r="AC287" s="2345"/>
    </row>
    <row r="288" spans="1:33">
      <c r="A288" s="2388" t="s">
        <v>2007</v>
      </c>
      <c r="B288" s="2389">
        <v>2005</v>
      </c>
      <c r="C288" s="2389">
        <v>2009</v>
      </c>
      <c r="D288" s="2390">
        <v>2010</v>
      </c>
      <c r="E288" s="2390">
        <v>2011</v>
      </c>
      <c r="F288" s="2345"/>
      <c r="G288" s="2368"/>
    </row>
    <row r="289" spans="1:29">
      <c r="A289" s="2391" t="s">
        <v>2041</v>
      </c>
      <c r="B289" s="2392">
        <v>3505.6600000000003</v>
      </c>
      <c r="C289" s="2392">
        <v>5360.69</v>
      </c>
      <c r="D289" s="2393">
        <v>5236.3379999999997</v>
      </c>
      <c r="E289" s="2393">
        <v>7338</v>
      </c>
      <c r="F289" s="2345"/>
      <c r="G289" s="2368"/>
    </row>
    <row r="290" spans="1:29">
      <c r="A290" s="2394" t="s">
        <v>2042</v>
      </c>
      <c r="B290" s="2352">
        <v>1.52E-2</v>
      </c>
      <c r="C290" s="2352">
        <v>2.0299999999999999E-2</v>
      </c>
      <c r="D290" s="2381">
        <v>1.7100000000000001E-2</v>
      </c>
      <c r="E290" s="2381">
        <v>0.02</v>
      </c>
      <c r="F290" s="2345"/>
      <c r="G290" s="2368"/>
    </row>
    <row r="291" spans="1:29">
      <c r="A291" s="2394" t="s">
        <v>2043</v>
      </c>
      <c r="B291" s="2352">
        <v>69.940000000000012</v>
      </c>
      <c r="C291" s="2352">
        <v>96.61</v>
      </c>
      <c r="D291" s="2381">
        <v>79</v>
      </c>
      <c r="E291" s="2381">
        <v>96.85</v>
      </c>
      <c r="F291" s="2345"/>
      <c r="G291" s="2368"/>
    </row>
    <row r="292" spans="1:29">
      <c r="A292" s="2395" t="s">
        <v>2044</v>
      </c>
      <c r="B292" s="2355">
        <v>18526.669999999998</v>
      </c>
      <c r="C292" s="2355">
        <v>5730.79</v>
      </c>
      <c r="D292" s="2396">
        <v>4821.9399999999996</v>
      </c>
      <c r="E292" s="2396">
        <v>4273.79</v>
      </c>
      <c r="F292" s="2345"/>
      <c r="G292" s="2368"/>
    </row>
    <row r="293" spans="1:29">
      <c r="A293" s="2356" t="s">
        <v>2033</v>
      </c>
      <c r="B293" s="2357"/>
      <c r="C293" s="2357"/>
      <c r="D293" s="2357"/>
      <c r="E293" s="2357"/>
      <c r="F293" s="2368"/>
      <c r="G293" s="2368"/>
    </row>
    <row r="294" spans="1:29">
      <c r="B294" s="2017"/>
      <c r="C294" s="2017"/>
      <c r="G294" s="2015"/>
    </row>
    <row r="295" spans="1:29" ht="18.75">
      <c r="A295" s="2397" t="s">
        <v>2045</v>
      </c>
    </row>
    <row r="296" spans="1:29">
      <c r="A296" s="2694" t="s">
        <v>2046</v>
      </c>
      <c r="B296" s="2695"/>
      <c r="C296" s="2695"/>
      <c r="D296" s="2695"/>
      <c r="E296" s="2695"/>
      <c r="F296" s="2398"/>
    </row>
    <row r="297" spans="1:29">
      <c r="A297" s="2399"/>
      <c r="B297" s="2399"/>
      <c r="C297" s="2399"/>
      <c r="D297" s="2399"/>
      <c r="E297" s="2399"/>
      <c r="F297" s="2398"/>
      <c r="G297" s="2015"/>
      <c r="H297" s="2015"/>
      <c r="I297" s="2015"/>
      <c r="J297" s="2015"/>
      <c r="K297" s="2015"/>
      <c r="L297" s="2015"/>
      <c r="M297" s="2015"/>
      <c r="N297" s="2015"/>
      <c r="O297" s="2015"/>
      <c r="P297" s="2015"/>
      <c r="Q297" s="2015"/>
      <c r="R297" s="2015"/>
      <c r="S297" s="2015"/>
      <c r="T297" s="2015"/>
      <c r="U297" s="2015"/>
      <c r="V297" s="2015"/>
      <c r="W297" s="2015"/>
      <c r="X297" s="2015"/>
      <c r="Y297" s="2015"/>
      <c r="Z297" s="2015"/>
      <c r="AA297" s="2015"/>
      <c r="AB297" s="2015"/>
      <c r="AC297" s="2015"/>
    </row>
    <row r="299" spans="1:29">
      <c r="A299" s="1849" t="s">
        <v>2047</v>
      </c>
      <c r="B299" s="2400"/>
      <c r="C299" s="2400"/>
      <c r="D299" s="2400"/>
      <c r="F299" s="2127"/>
    </row>
    <row r="300" spans="1:29">
      <c r="A300" s="2220" t="s">
        <v>236</v>
      </c>
      <c r="B300" s="1786">
        <v>2005</v>
      </c>
      <c r="C300" s="1786">
        <v>2009</v>
      </c>
      <c r="D300" s="2401" t="s">
        <v>2048</v>
      </c>
      <c r="E300" s="1653" t="s">
        <v>2017</v>
      </c>
    </row>
    <row r="301" spans="1:29">
      <c r="A301" s="2030" t="s">
        <v>234</v>
      </c>
      <c r="B301" s="2402"/>
      <c r="C301" s="2402"/>
      <c r="D301" s="2151"/>
      <c r="E301" s="2403"/>
    </row>
    <row r="302" spans="1:29">
      <c r="A302" s="2404" t="s">
        <v>2049</v>
      </c>
      <c r="B302" s="2405">
        <v>74870</v>
      </c>
      <c r="C302" s="2405">
        <v>65290</v>
      </c>
      <c r="D302" s="2406">
        <v>68200</v>
      </c>
      <c r="E302" s="2407">
        <v>71165</v>
      </c>
    </row>
    <row r="303" spans="1:29">
      <c r="A303" s="2404" t="s">
        <v>2050</v>
      </c>
      <c r="B303" s="2405">
        <v>41050</v>
      </c>
      <c r="C303" s="2405">
        <v>31330</v>
      </c>
      <c r="D303" s="2406">
        <v>21800</v>
      </c>
      <c r="E303" s="2407">
        <v>22195</v>
      </c>
    </row>
    <row r="304" spans="1:29">
      <c r="A304" s="2408" t="s">
        <v>238</v>
      </c>
      <c r="B304" s="2409"/>
      <c r="C304" s="2409"/>
      <c r="D304" s="2410"/>
      <c r="E304" s="2411"/>
    </row>
    <row r="305" spans="1:32">
      <c r="A305" s="2412" t="s">
        <v>2049</v>
      </c>
      <c r="B305" s="2409">
        <v>4240</v>
      </c>
      <c r="C305" s="2409">
        <v>2980</v>
      </c>
      <c r="D305" s="2410">
        <v>8500</v>
      </c>
      <c r="E305" s="2413">
        <v>9050</v>
      </c>
      <c r="AF305" s="2414"/>
    </row>
    <row r="306" spans="1:32">
      <c r="A306" s="2412" t="s">
        <v>2050</v>
      </c>
      <c r="B306" s="2409">
        <v>2130</v>
      </c>
      <c r="C306" s="2409">
        <v>1100</v>
      </c>
      <c r="D306" s="2410">
        <v>1500</v>
      </c>
      <c r="E306" s="2413">
        <v>1615</v>
      </c>
    </row>
    <row r="307" spans="1:32">
      <c r="A307" s="2408" t="s">
        <v>239</v>
      </c>
      <c r="B307" s="2409"/>
      <c r="C307" s="2409"/>
      <c r="D307" s="2410"/>
      <c r="E307" s="2411"/>
    </row>
    <row r="308" spans="1:32">
      <c r="A308" s="2412" t="s">
        <v>2049</v>
      </c>
      <c r="B308" s="2409">
        <v>41650</v>
      </c>
      <c r="C308" s="2409">
        <v>35460</v>
      </c>
      <c r="D308" s="2410">
        <v>32000</v>
      </c>
      <c r="E308" s="2413">
        <v>33500</v>
      </c>
    </row>
    <row r="309" spans="1:32">
      <c r="A309" s="2412" t="s">
        <v>2050</v>
      </c>
      <c r="B309" s="2409">
        <v>22250</v>
      </c>
      <c r="C309" s="2409">
        <v>16350</v>
      </c>
      <c r="D309" s="2410">
        <v>11000</v>
      </c>
      <c r="E309" s="2413">
        <v>11150</v>
      </c>
    </row>
    <row r="310" spans="1:32">
      <c r="A310" s="2415" t="s">
        <v>1205</v>
      </c>
      <c r="B310" s="2409"/>
      <c r="C310" s="2409"/>
      <c r="D310" s="2410"/>
      <c r="E310" s="2411"/>
    </row>
    <row r="311" spans="1:32">
      <c r="A311" s="2412" t="s">
        <v>2049</v>
      </c>
      <c r="B311" s="2409">
        <v>28980</v>
      </c>
      <c r="C311" s="2409">
        <v>26850</v>
      </c>
      <c r="D311" s="2410">
        <v>27700</v>
      </c>
      <c r="E311" s="2413">
        <v>28615</v>
      </c>
    </row>
    <row r="312" spans="1:32">
      <c r="A312" s="2416" t="s">
        <v>2050</v>
      </c>
      <c r="B312" s="2417">
        <v>16670</v>
      </c>
      <c r="C312" s="2417">
        <v>13880</v>
      </c>
      <c r="D312" s="2418">
        <v>9300</v>
      </c>
      <c r="E312" s="2419">
        <v>9430</v>
      </c>
    </row>
    <row r="313" spans="1:32">
      <c r="A313" s="2420" t="s">
        <v>1970</v>
      </c>
      <c r="B313" s="2409"/>
      <c r="C313" s="2409"/>
      <c r="D313" s="2409"/>
      <c r="E313" s="1656"/>
      <c r="AC313" s="1656"/>
    </row>
    <row r="314" spans="1:32">
      <c r="A314" s="1801" t="s">
        <v>2051</v>
      </c>
      <c r="B314" s="2421"/>
      <c r="C314" s="2421"/>
      <c r="D314" s="2421"/>
      <c r="E314" s="2421"/>
      <c r="AC314" s="2421"/>
    </row>
    <row r="315" spans="1:32">
      <c r="A315" s="2015"/>
      <c r="B315" s="2017"/>
      <c r="C315" s="2017"/>
      <c r="D315" s="2017"/>
      <c r="E315" s="2017"/>
      <c r="F315" s="2398"/>
      <c r="AC315" s="2076"/>
    </row>
    <row r="316" spans="1:32">
      <c r="A316" s="1712" t="s">
        <v>2052</v>
      </c>
      <c r="B316" s="2422"/>
      <c r="C316" s="2422"/>
      <c r="D316" s="2422"/>
      <c r="E316" s="2422"/>
      <c r="F316" s="2015"/>
      <c r="AC316" s="2423"/>
    </row>
    <row r="317" spans="1:32">
      <c r="A317" s="2065" t="s">
        <v>2053</v>
      </c>
      <c r="B317" s="2424"/>
      <c r="C317" s="2424"/>
      <c r="D317" s="2424"/>
      <c r="E317" s="2424"/>
      <c r="G317" s="2015"/>
      <c r="AC317" s="2425"/>
    </row>
    <row r="318" spans="1:32">
      <c r="A318" s="2220" t="s">
        <v>236</v>
      </c>
      <c r="B318" s="1652">
        <v>2005</v>
      </c>
      <c r="C318" s="1654">
        <v>2009</v>
      </c>
      <c r="D318" s="1654">
        <v>2010</v>
      </c>
      <c r="E318" s="1654">
        <v>2011</v>
      </c>
      <c r="AC318" s="2141"/>
    </row>
    <row r="319" spans="1:32">
      <c r="A319" s="2030" t="s">
        <v>234</v>
      </c>
      <c r="B319" s="2426">
        <v>2862.1</v>
      </c>
      <c r="C319" s="2426">
        <v>2400</v>
      </c>
      <c r="D319" s="2426">
        <v>2250.9</v>
      </c>
      <c r="E319" s="2427">
        <v>2217.9</v>
      </c>
      <c r="AC319" s="2141"/>
    </row>
    <row r="320" spans="1:32">
      <c r="A320" s="2223" t="s">
        <v>238</v>
      </c>
      <c r="B320" s="2099">
        <v>158.22809195018192</v>
      </c>
      <c r="C320" s="2099">
        <v>101.3451172156831</v>
      </c>
      <c r="D320" s="2099">
        <v>78</v>
      </c>
      <c r="E320" s="2428">
        <v>77</v>
      </c>
      <c r="AC320" s="2141"/>
      <c r="AE320" s="2429"/>
    </row>
    <row r="321" spans="1:31">
      <c r="A321" s="2223" t="s">
        <v>239</v>
      </c>
      <c r="B321" s="2099">
        <v>1569.9728303272989</v>
      </c>
      <c r="C321" s="2099">
        <v>1286.9386047608484</v>
      </c>
      <c r="D321" s="2099">
        <v>1260.81</v>
      </c>
      <c r="E321" s="2428">
        <v>1251.5999999999999</v>
      </c>
    </row>
    <row r="322" spans="1:31">
      <c r="A322" s="2256" t="s">
        <v>1205</v>
      </c>
      <c r="B322" s="2100">
        <v>1133.9266986416646</v>
      </c>
      <c r="C322" s="2100">
        <v>1011.7159288836116</v>
      </c>
      <c r="D322" s="2100">
        <v>912.04</v>
      </c>
      <c r="E322" s="2430">
        <v>889.3</v>
      </c>
    </row>
    <row r="323" spans="1:31">
      <c r="A323" s="1648" t="s">
        <v>1970</v>
      </c>
      <c r="B323" s="2421"/>
      <c r="C323" s="2421"/>
      <c r="D323" s="2421"/>
      <c r="E323" s="2421"/>
      <c r="AC323" s="2421"/>
    </row>
    <row r="324" spans="1:31">
      <c r="A324" s="2248"/>
      <c r="B324" s="2421"/>
      <c r="C324" s="2421"/>
      <c r="D324" s="2421"/>
      <c r="E324" s="2421"/>
      <c r="AC324" s="2421"/>
    </row>
    <row r="325" spans="1:31">
      <c r="A325" s="1712" t="s">
        <v>2054</v>
      </c>
      <c r="B325" s="2421"/>
      <c r="C325" s="2421"/>
      <c r="D325" s="2421"/>
      <c r="E325" s="2431"/>
      <c r="AC325" s="2431"/>
    </row>
    <row r="326" spans="1:31">
      <c r="A326" s="2065" t="s">
        <v>2053</v>
      </c>
      <c r="B326" s="2421"/>
      <c r="C326" s="2421"/>
      <c r="D326" s="2421"/>
      <c r="E326" s="2421"/>
      <c r="AC326" s="2421"/>
    </row>
    <row r="327" spans="1:31">
      <c r="A327" s="2220" t="s">
        <v>1119</v>
      </c>
      <c r="B327" s="1652">
        <v>2005</v>
      </c>
      <c r="C327" s="1652">
        <v>2009</v>
      </c>
      <c r="D327" s="1652">
        <v>2010</v>
      </c>
      <c r="E327" s="1652">
        <v>2011</v>
      </c>
    </row>
    <row r="328" spans="1:31">
      <c r="A328" s="2030" t="s">
        <v>234</v>
      </c>
      <c r="B328" s="2432">
        <v>646750</v>
      </c>
      <c r="C328" s="2432">
        <v>638410</v>
      </c>
      <c r="D328" s="2432">
        <v>636620</v>
      </c>
      <c r="E328" s="2433">
        <v>635620</v>
      </c>
      <c r="AE328" s="2434"/>
    </row>
    <row r="329" spans="1:31">
      <c r="A329" s="2223" t="s">
        <v>2055</v>
      </c>
      <c r="B329" s="1656">
        <v>16250</v>
      </c>
      <c r="C329" s="1656">
        <v>16410</v>
      </c>
      <c r="D329" s="1656">
        <v>16420</v>
      </c>
      <c r="E329" s="2435">
        <v>16520</v>
      </c>
    </row>
    <row r="330" spans="1:31">
      <c r="A330" s="2223" t="s">
        <v>2056</v>
      </c>
      <c r="B330" s="1656">
        <v>119000</v>
      </c>
      <c r="C330" s="1656">
        <v>114800</v>
      </c>
      <c r="D330" s="1656">
        <v>114000</v>
      </c>
      <c r="E330" s="2435">
        <v>113350</v>
      </c>
    </row>
    <row r="331" spans="1:31">
      <c r="A331" s="2256" t="s">
        <v>2057</v>
      </c>
      <c r="B331" s="1658">
        <v>511500</v>
      </c>
      <c r="C331" s="1658">
        <v>507200</v>
      </c>
      <c r="D331" s="1658">
        <v>506200</v>
      </c>
      <c r="E331" s="2436">
        <v>505750</v>
      </c>
    </row>
    <row r="332" spans="1:31">
      <c r="A332" s="1648" t="s">
        <v>1970</v>
      </c>
      <c r="B332" s="2099"/>
      <c r="C332" s="2099"/>
      <c r="D332" s="2099"/>
      <c r="E332" s="2099"/>
    </row>
    <row r="333" spans="1:31">
      <c r="A333" s="2437"/>
      <c r="B333" s="2099"/>
      <c r="C333" s="2099"/>
      <c r="D333" s="2099"/>
      <c r="E333" s="2099"/>
    </row>
    <row r="334" spans="1:31">
      <c r="A334" s="1649" t="s">
        <v>2058</v>
      </c>
      <c r="B334" s="2099"/>
      <c r="C334" s="2099"/>
      <c r="D334" s="2099"/>
      <c r="E334" s="2099"/>
    </row>
    <row r="335" spans="1:31" ht="15.75">
      <c r="A335" s="2258"/>
      <c r="B335" s="2099"/>
      <c r="C335" s="2099"/>
      <c r="D335" s="2099"/>
      <c r="E335" s="2099"/>
    </row>
    <row r="336" spans="1:31">
      <c r="A336" s="2437"/>
      <c r="B336" s="2099"/>
      <c r="C336" s="2099"/>
      <c r="D336" s="2099"/>
      <c r="E336" s="2099"/>
    </row>
    <row r="337" spans="1:5">
      <c r="A337" s="2437"/>
      <c r="B337" s="2099"/>
      <c r="C337" s="2099"/>
      <c r="D337" s="2099"/>
      <c r="E337" s="2099"/>
    </row>
    <row r="338" spans="1:5">
      <c r="A338" s="2437"/>
      <c r="B338" s="2099"/>
      <c r="C338" s="2099"/>
      <c r="D338" s="2099"/>
      <c r="E338" s="2099"/>
    </row>
    <row r="339" spans="1:5">
      <c r="A339" s="2437"/>
      <c r="B339" s="2099"/>
      <c r="C339" s="2099"/>
      <c r="D339" s="2099"/>
      <c r="E339" s="2099"/>
    </row>
    <row r="340" spans="1:5">
      <c r="A340" s="2437"/>
      <c r="B340" s="2099"/>
      <c r="C340" s="2099"/>
      <c r="D340" s="2099"/>
      <c r="E340" s="2099"/>
    </row>
    <row r="341" spans="1:5">
      <c r="A341" s="2437"/>
      <c r="B341" s="2099"/>
      <c r="C341" s="2099"/>
      <c r="D341" s="2099"/>
      <c r="E341" s="2099"/>
    </row>
    <row r="342" spans="1:5">
      <c r="A342" s="2437"/>
      <c r="B342" s="2099"/>
      <c r="C342" s="2099"/>
      <c r="D342" s="2099"/>
      <c r="E342" s="2099"/>
    </row>
    <row r="343" spans="1:5">
      <c r="A343" s="2437"/>
      <c r="B343" s="2099"/>
      <c r="C343" s="2099"/>
      <c r="D343" s="2099"/>
      <c r="E343" s="2099"/>
    </row>
    <row r="344" spans="1:5">
      <c r="A344" s="2437"/>
      <c r="B344" s="2099"/>
      <c r="C344" s="2099"/>
      <c r="D344" s="2099"/>
      <c r="E344" s="2099"/>
    </row>
    <row r="345" spans="1:5">
      <c r="A345" s="2437"/>
      <c r="B345" s="2099"/>
      <c r="C345" s="2099"/>
      <c r="D345" s="2099"/>
      <c r="E345" s="2099"/>
    </row>
    <row r="346" spans="1:5">
      <c r="A346" s="2437"/>
      <c r="B346" s="2099"/>
      <c r="C346" s="2099"/>
      <c r="D346" s="2099"/>
      <c r="E346" s="2099"/>
    </row>
    <row r="347" spans="1:5">
      <c r="A347" s="2437"/>
      <c r="B347" s="2099"/>
      <c r="C347" s="2099"/>
      <c r="D347" s="2099"/>
      <c r="E347" s="2099"/>
    </row>
    <row r="348" spans="1:5">
      <c r="A348" s="2437"/>
      <c r="B348" s="2099"/>
      <c r="C348" s="2099"/>
      <c r="D348" s="2099"/>
      <c r="E348" s="2099"/>
    </row>
    <row r="349" spans="1:5">
      <c r="A349" s="2438" t="s">
        <v>231</v>
      </c>
      <c r="B349" s="2099"/>
      <c r="C349" s="2099"/>
      <c r="D349" s="2099"/>
      <c r="E349" s="2099"/>
    </row>
    <row r="350" spans="1:5">
      <c r="A350" s="2437"/>
      <c r="B350" s="2099"/>
      <c r="C350" s="2099"/>
      <c r="D350" s="2099"/>
      <c r="E350" s="2099"/>
    </row>
    <row r="351" spans="1:5">
      <c r="A351" s="1712" t="s">
        <v>2059</v>
      </c>
      <c r="B351" s="2421"/>
      <c r="C351" s="2421"/>
      <c r="D351" s="2421"/>
      <c r="E351" s="2431"/>
    </row>
    <row r="352" spans="1:5">
      <c r="A352" s="2065" t="s">
        <v>2053</v>
      </c>
      <c r="B352" s="2421"/>
      <c r="C352" s="2421"/>
      <c r="D352" s="2421"/>
      <c r="E352" s="2421"/>
    </row>
    <row r="353" spans="1:29">
      <c r="A353" s="2220" t="s">
        <v>1119</v>
      </c>
      <c r="B353" s="1652">
        <v>2005</v>
      </c>
      <c r="C353" s="1652">
        <v>2009</v>
      </c>
      <c r="D353" s="2439">
        <v>2010</v>
      </c>
      <c r="E353" s="2439">
        <v>2011</v>
      </c>
    </row>
    <row r="354" spans="1:29">
      <c r="A354" s="2030" t="s">
        <v>234</v>
      </c>
      <c r="B354" s="2440">
        <v>770.03442327676009</v>
      </c>
      <c r="C354" s="2440">
        <v>909.6</v>
      </c>
      <c r="D354" s="2441">
        <v>999.3</v>
      </c>
      <c r="E354" s="2203">
        <v>1095.0288935388</v>
      </c>
    </row>
    <row r="355" spans="1:29">
      <c r="A355" s="2223" t="s">
        <v>2060</v>
      </c>
      <c r="B355" s="2099">
        <v>667.03442327676009</v>
      </c>
      <c r="C355" s="2099">
        <v>790.02439299828006</v>
      </c>
      <c r="D355" s="2285">
        <v>873</v>
      </c>
      <c r="E355" s="2442">
        <v>961.54389353880003</v>
      </c>
      <c r="F355" s="2141"/>
      <c r="G355" s="2141"/>
      <c r="H355" s="2141"/>
      <c r="I355" s="2141"/>
      <c r="J355" s="2141"/>
      <c r="K355" s="2141"/>
      <c r="L355" s="2141"/>
      <c r="M355" s="2141"/>
      <c r="N355" s="2141"/>
      <c r="O355" s="2141"/>
      <c r="P355" s="2141"/>
      <c r="Q355" s="2141"/>
      <c r="R355" s="2141"/>
      <c r="S355" s="2141"/>
      <c r="T355" s="2141"/>
      <c r="U355" s="2141"/>
      <c r="V355" s="2141"/>
      <c r="W355" s="2141"/>
      <c r="X355" s="2141"/>
      <c r="Y355" s="2141"/>
      <c r="Z355" s="2141"/>
      <c r="AA355" s="2141"/>
      <c r="AB355" s="2141"/>
    </row>
    <row r="356" spans="1:29">
      <c r="A356" s="2256" t="s">
        <v>2061</v>
      </c>
      <c r="B356" s="2100">
        <v>103</v>
      </c>
      <c r="C356" s="2100">
        <v>119.6</v>
      </c>
      <c r="D356" s="2443">
        <v>126.3</v>
      </c>
      <c r="E356" s="2444">
        <v>133.48499999999999</v>
      </c>
      <c r="F356" s="2240"/>
      <c r="G356" s="2240"/>
      <c r="H356" s="2240"/>
      <c r="I356" s="2240"/>
      <c r="J356" s="2240"/>
      <c r="K356" s="2240"/>
      <c r="L356" s="2240"/>
      <c r="M356" s="2240"/>
      <c r="N356" s="2240"/>
      <c r="O356" s="2240"/>
      <c r="P356" s="2240"/>
      <c r="Q356" s="2240"/>
      <c r="R356" s="2240"/>
      <c r="S356" s="2240"/>
      <c r="T356" s="2240"/>
      <c r="U356" s="2240"/>
      <c r="V356" s="2240"/>
      <c r="W356" s="2240"/>
      <c r="X356" s="2240"/>
      <c r="Y356" s="2240"/>
      <c r="Z356" s="2240"/>
      <c r="AA356" s="2240"/>
      <c r="AB356" s="2240"/>
    </row>
    <row r="357" spans="1:29">
      <c r="A357" s="2438" t="s">
        <v>231</v>
      </c>
      <c r="B357" s="2445"/>
      <c r="C357" s="2445"/>
      <c r="D357" s="2445"/>
      <c r="E357" s="2445"/>
      <c r="F357" s="2141"/>
      <c r="G357" s="2141"/>
      <c r="H357" s="2141"/>
      <c r="I357" s="2141"/>
      <c r="J357" s="2141"/>
      <c r="K357" s="2141"/>
      <c r="L357" s="2141"/>
      <c r="M357" s="2141"/>
      <c r="N357" s="2141"/>
      <c r="O357" s="2141"/>
      <c r="P357" s="2141"/>
      <c r="Q357" s="2141"/>
      <c r="R357" s="2141"/>
      <c r="S357" s="2141"/>
      <c r="T357" s="2141"/>
      <c r="U357" s="2141"/>
      <c r="V357" s="2141"/>
      <c r="W357" s="2141"/>
      <c r="X357" s="2141"/>
      <c r="Y357" s="2141"/>
      <c r="Z357" s="2141"/>
      <c r="AA357" s="2141"/>
      <c r="AB357" s="2141"/>
      <c r="AC357" s="2445"/>
    </row>
    <row r="358" spans="1:29">
      <c r="A358" s="2446"/>
      <c r="B358" s="2447"/>
      <c r="C358" s="2447"/>
      <c r="D358" s="2447"/>
      <c r="E358" s="2447"/>
      <c r="F358" s="2141"/>
      <c r="G358" s="2141"/>
      <c r="H358" s="2141"/>
      <c r="I358" s="2141"/>
      <c r="J358" s="2141"/>
      <c r="K358" s="2141"/>
      <c r="L358" s="2141"/>
      <c r="M358" s="2141"/>
      <c r="N358" s="2141"/>
      <c r="O358" s="2141"/>
      <c r="P358" s="2141"/>
      <c r="Q358" s="2141"/>
      <c r="R358" s="2141"/>
      <c r="S358" s="2141"/>
      <c r="T358" s="2141"/>
      <c r="U358" s="2141"/>
      <c r="V358" s="2141"/>
      <c r="W358" s="2141"/>
      <c r="X358" s="2141"/>
      <c r="Y358" s="2141"/>
      <c r="Z358" s="2141"/>
      <c r="AA358" s="2141"/>
      <c r="AB358" s="2141"/>
      <c r="AC358" s="2447"/>
    </row>
    <row r="359" spans="1:29">
      <c r="A359" s="2448" t="s">
        <v>2062</v>
      </c>
      <c r="B359" s="2422"/>
      <c r="C359" s="2422"/>
      <c r="D359" s="2422"/>
      <c r="E359" s="2422"/>
      <c r="AC359" s="2423"/>
    </row>
    <row r="360" spans="1:29">
      <c r="A360" s="2065" t="s">
        <v>2053</v>
      </c>
      <c r="B360" s="2424"/>
      <c r="C360" s="2424"/>
      <c r="D360" s="2424"/>
      <c r="E360" s="2424"/>
      <c r="AC360" s="2425"/>
    </row>
    <row r="361" spans="1:29">
      <c r="A361" s="2220" t="s">
        <v>236</v>
      </c>
      <c r="B361" s="2025">
        <v>2005</v>
      </c>
      <c r="C361" s="2025">
        <v>2009</v>
      </c>
      <c r="D361" s="1652">
        <v>2010</v>
      </c>
      <c r="E361" s="2194">
        <v>2011</v>
      </c>
      <c r="AC361" s="1654"/>
    </row>
    <row r="362" spans="1:29">
      <c r="A362" s="2030" t="s">
        <v>234</v>
      </c>
      <c r="B362" s="2426">
        <v>148.30000000000001</v>
      </c>
      <c r="C362" s="2426">
        <v>220.9</v>
      </c>
      <c r="D362" s="2426">
        <v>246.6</v>
      </c>
      <c r="E362" s="2203">
        <v>243.05500000000001</v>
      </c>
      <c r="AC362" s="2440"/>
    </row>
    <row r="363" spans="1:29">
      <c r="A363" s="2223" t="s">
        <v>238</v>
      </c>
      <c r="B363" s="2099">
        <v>113.9</v>
      </c>
      <c r="C363" s="2099">
        <v>165.2</v>
      </c>
      <c r="D363" s="2099">
        <v>183.04</v>
      </c>
      <c r="E363" s="2442">
        <v>181</v>
      </c>
      <c r="F363" s="2015"/>
      <c r="AC363" s="2099"/>
    </row>
    <row r="364" spans="1:29">
      <c r="A364" s="2223" t="s">
        <v>239</v>
      </c>
      <c r="B364" s="2099">
        <v>33</v>
      </c>
      <c r="C364" s="2099">
        <v>48.1</v>
      </c>
      <c r="D364" s="2099">
        <v>54.75</v>
      </c>
      <c r="E364" s="2442">
        <v>52.28</v>
      </c>
      <c r="AC364" s="2099"/>
    </row>
    <row r="365" spans="1:29">
      <c r="A365" s="2256" t="s">
        <v>1205</v>
      </c>
      <c r="B365" s="2100">
        <v>1.4</v>
      </c>
      <c r="C365" s="2100">
        <v>7.6</v>
      </c>
      <c r="D365" s="2100">
        <v>8.7530000000000001</v>
      </c>
      <c r="E365" s="2444">
        <v>9.7750000000000004</v>
      </c>
      <c r="AC365" s="2099"/>
    </row>
    <row r="366" spans="1:29">
      <c r="A366" s="2449" t="s">
        <v>2063</v>
      </c>
      <c r="B366" s="2421"/>
      <c r="C366" s="2421"/>
      <c r="D366" s="2421"/>
      <c r="E366" s="2450"/>
      <c r="AC366" s="2438"/>
    </row>
    <row r="367" spans="1:29">
      <c r="E367" s="2162"/>
      <c r="AC367" s="2245"/>
    </row>
    <row r="368" spans="1:29">
      <c r="A368" s="1603" t="s">
        <v>2064</v>
      </c>
      <c r="B368" s="2023"/>
      <c r="C368" s="2023"/>
      <c r="D368" s="2023"/>
      <c r="E368" s="2451"/>
      <c r="AC368" s="2452"/>
    </row>
    <row r="369" spans="1:29">
      <c r="A369" s="2065" t="s">
        <v>2053</v>
      </c>
      <c r="B369" s="2453"/>
      <c r="C369" s="2453"/>
      <c r="D369" s="2454"/>
      <c r="E369" s="2455"/>
      <c r="AC369" s="2456"/>
    </row>
    <row r="370" spans="1:29">
      <c r="A370" s="2220" t="s">
        <v>236</v>
      </c>
      <c r="B370" s="2025">
        <v>2005</v>
      </c>
      <c r="C370" s="2025">
        <v>2009</v>
      </c>
      <c r="D370" s="1652">
        <v>2010</v>
      </c>
      <c r="E370" s="2194">
        <v>2011</v>
      </c>
      <c r="AC370" s="1654"/>
    </row>
    <row r="371" spans="1:29">
      <c r="A371" s="2030" t="s">
        <v>234</v>
      </c>
      <c r="B371" s="2426">
        <v>103</v>
      </c>
      <c r="C371" s="2426">
        <v>119.6</v>
      </c>
      <c r="D371" s="2426">
        <v>126.3</v>
      </c>
      <c r="E371" s="2203">
        <v>133.48499999999999</v>
      </c>
      <c r="AC371" s="2440"/>
    </row>
    <row r="372" spans="1:29">
      <c r="A372" s="2223" t="s">
        <v>238</v>
      </c>
      <c r="B372" s="2099">
        <v>69.7</v>
      </c>
      <c r="C372" s="2099">
        <v>71.7</v>
      </c>
      <c r="D372" s="2099">
        <v>65.53</v>
      </c>
      <c r="E372" s="2442">
        <v>72.956999999999994</v>
      </c>
      <c r="F372" s="2457"/>
      <c r="G372" s="2457"/>
      <c r="H372" s="2457"/>
      <c r="I372" s="2457"/>
      <c r="J372" s="2457"/>
      <c r="K372" s="2457"/>
      <c r="L372" s="2457"/>
      <c r="M372" s="2457"/>
      <c r="N372" s="2457"/>
      <c r="O372" s="2457"/>
      <c r="P372" s="2457"/>
      <c r="Q372" s="2457"/>
      <c r="R372" s="2457"/>
      <c r="S372" s="2457"/>
      <c r="T372" s="2457"/>
      <c r="U372" s="2457"/>
      <c r="V372" s="2457"/>
      <c r="W372" s="2457"/>
      <c r="X372" s="2457"/>
      <c r="Y372" s="2457"/>
      <c r="Z372" s="2457"/>
      <c r="AA372" s="2457"/>
      <c r="AB372" s="2457"/>
      <c r="AC372" s="2099"/>
    </row>
    <row r="373" spans="1:29">
      <c r="A373" s="2223" t="s">
        <v>239</v>
      </c>
      <c r="B373" s="2099">
        <v>31.9</v>
      </c>
      <c r="C373" s="2099">
        <v>40.630000000000003</v>
      </c>
      <c r="D373" s="2099">
        <v>52.012999999999998</v>
      </c>
      <c r="E373" s="2442">
        <v>51.491</v>
      </c>
      <c r="F373" s="2457"/>
      <c r="G373" s="2457"/>
      <c r="H373" s="2457"/>
      <c r="I373" s="2457"/>
      <c r="J373" s="2457"/>
      <c r="K373" s="2457"/>
      <c r="L373" s="2457"/>
      <c r="M373" s="2457"/>
      <c r="N373" s="2457"/>
      <c r="O373" s="2457"/>
      <c r="P373" s="2457"/>
      <c r="Q373" s="2457"/>
      <c r="R373" s="2457"/>
      <c r="S373" s="2457"/>
      <c r="T373" s="2457"/>
      <c r="U373" s="2457"/>
      <c r="V373" s="2457"/>
      <c r="W373" s="2457"/>
      <c r="X373" s="2457"/>
      <c r="Y373" s="2457"/>
      <c r="Z373" s="2457"/>
      <c r="AA373" s="2457"/>
      <c r="AB373" s="2457"/>
      <c r="AC373" s="2099"/>
    </row>
    <row r="374" spans="1:29">
      <c r="A374" s="2256" t="s">
        <v>1205</v>
      </c>
      <c r="B374" s="2100">
        <v>1.4</v>
      </c>
      <c r="C374" s="2100">
        <v>7.3</v>
      </c>
      <c r="D374" s="2100">
        <v>8.7530000000000001</v>
      </c>
      <c r="E374" s="2444">
        <v>9.0370000000000008</v>
      </c>
      <c r="F374" s="2457"/>
      <c r="G374" s="2457"/>
      <c r="H374" s="2457"/>
      <c r="I374" s="2457"/>
      <c r="J374" s="2457"/>
      <c r="K374" s="2457"/>
      <c r="L374" s="2457"/>
      <c r="M374" s="2457"/>
      <c r="N374" s="2457"/>
      <c r="O374" s="2457"/>
      <c r="P374" s="2457"/>
      <c r="Q374" s="2457"/>
      <c r="R374" s="2457"/>
      <c r="S374" s="2457"/>
      <c r="T374" s="2457"/>
      <c r="U374" s="2457"/>
      <c r="V374" s="2457"/>
      <c r="W374" s="2457"/>
      <c r="X374" s="2457"/>
      <c r="Y374" s="2457"/>
      <c r="Z374" s="2457"/>
      <c r="AA374" s="2457"/>
      <c r="AB374" s="2457"/>
      <c r="AC374" s="2099"/>
    </row>
    <row r="375" spans="1:29">
      <c r="A375" s="2449" t="s">
        <v>2063</v>
      </c>
      <c r="B375" s="2458"/>
      <c r="C375" s="2458"/>
      <c r="D375" s="2458"/>
      <c r="E375" s="2459"/>
      <c r="AC375" s="2460"/>
    </row>
    <row r="376" spans="1:29">
      <c r="A376" s="2461"/>
      <c r="B376" s="2462"/>
      <c r="C376" s="2421"/>
      <c r="D376" s="2421"/>
      <c r="E376" s="2463"/>
      <c r="AC376" s="2438"/>
    </row>
    <row r="377" spans="1:29">
      <c r="A377" s="2464" t="s">
        <v>2065</v>
      </c>
      <c r="E377" s="2162"/>
      <c r="AC377" s="2245"/>
    </row>
    <row r="378" spans="1:29">
      <c r="A378" s="2065" t="s">
        <v>2053</v>
      </c>
      <c r="E378" s="2162"/>
      <c r="AC378" s="2245"/>
    </row>
    <row r="379" spans="1:29">
      <c r="A379" s="2220" t="s">
        <v>236</v>
      </c>
      <c r="B379" s="2025">
        <v>2005</v>
      </c>
      <c r="C379" s="2025">
        <v>2009</v>
      </c>
      <c r="D379" s="1652">
        <v>2010</v>
      </c>
      <c r="E379" s="2194">
        <v>2011</v>
      </c>
      <c r="AC379" s="1654"/>
    </row>
    <row r="380" spans="1:29">
      <c r="A380" s="2030" t="s">
        <v>234</v>
      </c>
      <c r="B380" s="2465" t="s">
        <v>2066</v>
      </c>
      <c r="C380" s="2465">
        <v>183.19799999999998</v>
      </c>
      <c r="D380" s="2465">
        <v>511.363</v>
      </c>
      <c r="E380" s="2466">
        <v>1356.05</v>
      </c>
      <c r="AC380" s="2467"/>
    </row>
    <row r="381" spans="1:29">
      <c r="A381" s="2223" t="s">
        <v>238</v>
      </c>
      <c r="B381" s="2468" t="s">
        <v>2067</v>
      </c>
      <c r="C381" s="2468">
        <v>130.32</v>
      </c>
      <c r="D381" s="2468">
        <v>360.26</v>
      </c>
      <c r="E381" s="2469">
        <v>987</v>
      </c>
      <c r="AC381" s="2470"/>
    </row>
    <row r="382" spans="1:29">
      <c r="A382" s="2223" t="s">
        <v>239</v>
      </c>
      <c r="B382" s="2468" t="s">
        <v>2068</v>
      </c>
      <c r="C382" s="2468">
        <v>41.584999999999994</v>
      </c>
      <c r="D382" s="2468">
        <v>139.76</v>
      </c>
      <c r="E382" s="2469">
        <v>338</v>
      </c>
      <c r="AC382" s="2470"/>
    </row>
    <row r="383" spans="1:29">
      <c r="A383" s="2256" t="s">
        <v>1205</v>
      </c>
      <c r="B383" s="2471" t="s">
        <v>2069</v>
      </c>
      <c r="C383" s="2471">
        <v>11.293000000000001</v>
      </c>
      <c r="D383" s="2471">
        <v>11.343</v>
      </c>
      <c r="E383" s="2472">
        <v>31.049999999999997</v>
      </c>
      <c r="AC383" s="2470"/>
    </row>
    <row r="384" spans="1:29">
      <c r="A384" s="2449" t="s">
        <v>2063</v>
      </c>
      <c r="E384" s="1671"/>
      <c r="AC384" s="2245"/>
    </row>
    <row r="385" spans="1:29">
      <c r="E385" s="1671"/>
      <c r="AC385" s="2245"/>
    </row>
    <row r="386" spans="1:29">
      <c r="A386" s="2473" t="s">
        <v>2070</v>
      </c>
      <c r="E386" s="1671"/>
      <c r="AC386" s="2245"/>
    </row>
    <row r="387" spans="1:29">
      <c r="A387" s="2065" t="s">
        <v>2053</v>
      </c>
      <c r="E387" s="1671"/>
      <c r="AC387" s="2245"/>
    </row>
    <row r="388" spans="1:29">
      <c r="A388" s="2220" t="s">
        <v>236</v>
      </c>
      <c r="B388" s="2025">
        <v>2005</v>
      </c>
      <c r="C388" s="2025">
        <v>2009</v>
      </c>
      <c r="D388" s="1652">
        <v>2010</v>
      </c>
      <c r="E388" s="2194">
        <v>2011</v>
      </c>
      <c r="G388" s="2141"/>
      <c r="AC388" s="1654"/>
    </row>
    <row r="389" spans="1:29">
      <c r="A389" s="2030" t="s">
        <v>234</v>
      </c>
      <c r="B389" s="2465">
        <v>134.39099999999999</v>
      </c>
      <c r="C389" s="2465">
        <f>SUM(C390:C392)</f>
        <v>171.60499999999999</v>
      </c>
      <c r="D389" s="2465">
        <v>488.78</v>
      </c>
      <c r="E389" s="2466">
        <v>1294.5</v>
      </c>
      <c r="G389" s="2366"/>
      <c r="H389" s="1598"/>
      <c r="AC389" s="2467"/>
    </row>
    <row r="390" spans="1:29">
      <c r="A390" s="2223" t="s">
        <v>238</v>
      </c>
      <c r="B390" s="2468">
        <v>95.872</v>
      </c>
      <c r="C390" s="2468">
        <v>124.845</v>
      </c>
      <c r="D390" s="2468">
        <v>343.83</v>
      </c>
      <c r="E390" s="2469">
        <v>942</v>
      </c>
      <c r="G390" s="2141"/>
      <c r="AC390" s="2470"/>
    </row>
    <row r="391" spans="1:29">
      <c r="A391" s="2223" t="s">
        <v>239</v>
      </c>
      <c r="B391" s="2468">
        <v>29.210999999999999</v>
      </c>
      <c r="C391" s="2468">
        <v>35.69</v>
      </c>
      <c r="D391" s="2468">
        <v>133.87</v>
      </c>
      <c r="E391" s="2469">
        <v>321.60000000000002</v>
      </c>
      <c r="G391" s="2366"/>
      <c r="AC391" s="2470"/>
    </row>
    <row r="392" spans="1:29">
      <c r="A392" s="2256" t="s">
        <v>1205</v>
      </c>
      <c r="B392" s="2471">
        <v>9.3079999999999998</v>
      </c>
      <c r="C392" s="2471">
        <v>11.07</v>
      </c>
      <c r="D392" s="2471">
        <v>11.08</v>
      </c>
      <c r="E392" s="2472">
        <v>30.9</v>
      </c>
      <c r="G392" s="2366"/>
      <c r="AC392" s="2470"/>
    </row>
    <row r="393" spans="1:29">
      <c r="A393" s="2449" t="s">
        <v>2063</v>
      </c>
      <c r="E393" s="1671"/>
      <c r="G393" s="2366"/>
      <c r="AC393" s="2245"/>
    </row>
    <row r="394" spans="1:29">
      <c r="E394" s="1671"/>
      <c r="G394" s="2366"/>
      <c r="AC394" s="2245"/>
    </row>
    <row r="395" spans="1:29">
      <c r="A395" s="2473" t="s">
        <v>2071</v>
      </c>
      <c r="E395" s="1671"/>
      <c r="G395" s="2366"/>
      <c r="AC395" s="2245"/>
    </row>
    <row r="396" spans="1:29">
      <c r="A396" s="2065" t="s">
        <v>2053</v>
      </c>
      <c r="E396" s="1671"/>
      <c r="G396" s="2366"/>
      <c r="AC396" s="2245"/>
    </row>
    <row r="397" spans="1:29">
      <c r="A397" s="2220" t="s">
        <v>236</v>
      </c>
      <c r="B397" s="2025">
        <v>2005</v>
      </c>
      <c r="C397" s="2025">
        <v>2009</v>
      </c>
      <c r="D397" s="1652">
        <v>2010</v>
      </c>
      <c r="E397" s="2194">
        <v>2011</v>
      </c>
      <c r="G397" s="2366"/>
      <c r="AC397" s="1654"/>
    </row>
    <row r="398" spans="1:29">
      <c r="A398" s="2030" t="s">
        <v>234</v>
      </c>
      <c r="B398" s="2474">
        <v>1.4</v>
      </c>
      <c r="C398" s="2465">
        <f>SUM(C399:C401)</f>
        <v>11.593</v>
      </c>
      <c r="D398" s="2465">
        <v>22.583000000000002</v>
      </c>
      <c r="E398" s="2466">
        <v>61.55</v>
      </c>
      <c r="AC398" s="2467"/>
    </row>
    <row r="399" spans="1:29">
      <c r="A399" s="2223" t="s">
        <v>238</v>
      </c>
      <c r="B399" s="2468" t="s">
        <v>644</v>
      </c>
      <c r="C399" s="2468">
        <v>5.4749999999999996</v>
      </c>
      <c r="D399" s="2468">
        <v>16.43</v>
      </c>
      <c r="E399" s="2469">
        <v>45</v>
      </c>
      <c r="AC399" s="2470"/>
    </row>
    <row r="400" spans="1:29">
      <c r="A400" s="2223" t="s">
        <v>239</v>
      </c>
      <c r="B400" s="2468" t="s">
        <v>2072</v>
      </c>
      <c r="C400" s="2468">
        <v>5.8949999999999996</v>
      </c>
      <c r="D400" s="2468">
        <v>5.89</v>
      </c>
      <c r="E400" s="2469">
        <v>16.399999999999999</v>
      </c>
      <c r="AC400" s="2470"/>
    </row>
    <row r="401" spans="1:29">
      <c r="A401" s="2256" t="s">
        <v>1205</v>
      </c>
      <c r="B401" s="2471" t="s">
        <v>2073</v>
      </c>
      <c r="C401" s="2471">
        <v>0.223</v>
      </c>
      <c r="D401" s="2471">
        <v>0.26300000000000001</v>
      </c>
      <c r="E401" s="2472">
        <v>0.15</v>
      </c>
      <c r="AC401" s="2470"/>
    </row>
    <row r="402" spans="1:29">
      <c r="A402" s="2449" t="s">
        <v>2063</v>
      </c>
      <c r="AC402" s="2089"/>
    </row>
    <row r="403" spans="1:29" ht="19.5">
      <c r="A403" s="2461"/>
      <c r="B403" s="2462"/>
      <c r="C403" s="2475"/>
      <c r="D403" s="2421"/>
      <c r="E403" s="2421"/>
      <c r="AC403" s="2421"/>
    </row>
    <row r="404" spans="1:29">
      <c r="A404" s="2022" t="s">
        <v>2074</v>
      </c>
      <c r="AC404" s="2245"/>
    </row>
    <row r="405" spans="1:29">
      <c r="A405" s="2065" t="s">
        <v>2053</v>
      </c>
      <c r="AC405" s="2245"/>
    </row>
    <row r="406" spans="1:29">
      <c r="A406" s="1652" t="s">
        <v>232</v>
      </c>
      <c r="B406" s="2476">
        <v>2008</v>
      </c>
      <c r="C406" s="2476">
        <v>2009</v>
      </c>
      <c r="D406" s="2476">
        <v>2010</v>
      </c>
      <c r="E406" s="2476">
        <v>2011</v>
      </c>
      <c r="I406" s="2141"/>
      <c r="J406" s="2141"/>
      <c r="K406" s="2141"/>
      <c r="L406" s="2141"/>
      <c r="M406" s="2141"/>
      <c r="N406" s="2141"/>
      <c r="AC406" s="1654"/>
    </row>
    <row r="407" spans="1:29">
      <c r="A407" s="2477" t="s">
        <v>2075</v>
      </c>
      <c r="B407" s="2478">
        <v>2585.6</v>
      </c>
      <c r="C407" s="2478">
        <v>2400</v>
      </c>
      <c r="D407" s="2478">
        <v>2250.9</v>
      </c>
      <c r="E407" s="2479">
        <v>2217.9</v>
      </c>
      <c r="I407" s="2366"/>
      <c r="J407" s="2366"/>
      <c r="K407" s="2366"/>
      <c r="L407" s="2366"/>
      <c r="M407" s="2366"/>
      <c r="N407" s="2141"/>
      <c r="AC407" s="2428"/>
    </row>
    <row r="408" spans="1:29">
      <c r="A408" s="2477" t="s">
        <v>2060</v>
      </c>
      <c r="B408" s="2480">
        <v>26.5</v>
      </c>
      <c r="C408" s="2481">
        <v>41.3</v>
      </c>
      <c r="D408" s="2481">
        <v>34.9</v>
      </c>
      <c r="E408" s="2482">
        <v>30.7</v>
      </c>
      <c r="I408" s="2141"/>
      <c r="J408" s="2141"/>
      <c r="K408" s="2141"/>
      <c r="L408" s="2141"/>
      <c r="M408" s="2141"/>
      <c r="N408" s="2141"/>
      <c r="AC408" s="2483"/>
    </row>
    <row r="409" spans="1:29">
      <c r="A409" s="2477" t="s">
        <v>2061</v>
      </c>
      <c r="B409" s="2484">
        <v>124.1</v>
      </c>
      <c r="C409" s="2484">
        <v>119.6</v>
      </c>
      <c r="D409" s="2484">
        <v>126.3</v>
      </c>
      <c r="E409" s="2479">
        <v>133.5</v>
      </c>
      <c r="I409" s="2141"/>
      <c r="J409" s="2141"/>
      <c r="K409" s="2141"/>
      <c r="L409" s="2141"/>
      <c r="M409" s="2141"/>
      <c r="N409" s="2141"/>
      <c r="AC409" s="2485"/>
    </row>
    <row r="410" spans="1:29">
      <c r="A410" s="2486" t="s">
        <v>2076</v>
      </c>
      <c r="B410" s="2487">
        <v>2736.2</v>
      </c>
      <c r="C410" s="2487">
        <v>2560.9</v>
      </c>
      <c r="D410" s="2487">
        <v>2412.1000000000004</v>
      </c>
      <c r="E410" s="2488">
        <v>2382.1</v>
      </c>
      <c r="I410" s="2489"/>
      <c r="J410" s="2489"/>
      <c r="K410" s="2141"/>
      <c r="L410" s="2141"/>
      <c r="M410" s="2141"/>
      <c r="N410" s="2141"/>
      <c r="AC410" s="2490"/>
    </row>
    <row r="411" spans="1:29">
      <c r="A411" s="2491" t="s">
        <v>2077</v>
      </c>
      <c r="B411" s="2492">
        <v>235169.09</v>
      </c>
      <c r="C411" s="2480">
        <v>235741.61499999999</v>
      </c>
      <c r="D411" s="2480">
        <v>234954.82</v>
      </c>
      <c r="E411" s="2484">
        <v>235234.97</v>
      </c>
      <c r="I411" s="2489"/>
      <c r="J411" s="2489"/>
      <c r="K411" s="2141"/>
      <c r="L411" s="2141"/>
      <c r="M411" s="2141"/>
      <c r="N411" s="2141"/>
      <c r="AC411" s="2428"/>
    </row>
    <row r="412" spans="1:29" ht="26.25">
      <c r="A412" s="2493" t="s">
        <v>2078</v>
      </c>
      <c r="B412" s="2484">
        <v>11635.032478120318</v>
      </c>
      <c r="C412" s="2484">
        <v>10863.164740769253</v>
      </c>
      <c r="D412" s="2484">
        <v>10266.229056292612</v>
      </c>
      <c r="E412" s="2484">
        <v>10126.470566854918</v>
      </c>
      <c r="I412" s="2489"/>
      <c r="J412" s="2489"/>
      <c r="K412" s="2141"/>
      <c r="L412" s="2141"/>
      <c r="M412" s="2141"/>
      <c r="N412" s="2141"/>
      <c r="AC412" s="2485"/>
    </row>
    <row r="413" spans="1:29" ht="26.25">
      <c r="A413" s="2493" t="s">
        <v>2079</v>
      </c>
      <c r="B413" s="2494" t="s">
        <v>1792</v>
      </c>
      <c r="C413" s="2494">
        <v>6.6339972733429233</v>
      </c>
      <c r="D413" s="2494">
        <v>5.4950440200575468</v>
      </c>
      <c r="E413" s="2494">
        <v>1.3613420143984629</v>
      </c>
      <c r="I413" s="2489"/>
      <c r="J413" s="2489"/>
      <c r="K413" s="2141"/>
      <c r="L413" s="2141"/>
      <c r="M413" s="2141"/>
      <c r="N413" s="2141"/>
      <c r="AC413" s="2495"/>
    </row>
    <row r="414" spans="1:29">
      <c r="A414" s="2727" t="s">
        <v>2080</v>
      </c>
      <c r="B414" s="2727"/>
      <c r="C414" s="2727"/>
      <c r="D414" s="2727"/>
      <c r="E414" s="2727"/>
      <c r="I414" s="2489"/>
      <c r="J414" s="2489"/>
      <c r="K414" s="2141"/>
      <c r="L414" s="2141"/>
      <c r="M414" s="2141"/>
      <c r="N414" s="2141"/>
      <c r="AC414" s="2141"/>
    </row>
    <row r="415" spans="1:29">
      <c r="A415" s="2496" t="s">
        <v>2081</v>
      </c>
      <c r="B415" s="2017"/>
      <c r="C415" s="2017"/>
      <c r="D415" s="2017"/>
      <c r="E415" s="2017"/>
      <c r="G415" s="2497"/>
      <c r="I415" s="2141"/>
      <c r="J415" s="2141"/>
      <c r="K415" s="2141"/>
      <c r="L415" s="2141"/>
      <c r="M415" s="2141"/>
      <c r="N415" s="2141"/>
      <c r="AC415" s="2141"/>
    </row>
    <row r="416" spans="1:29" ht="18.75">
      <c r="A416" s="2498" t="s">
        <v>2082</v>
      </c>
    </row>
    <row r="417" spans="1:9">
      <c r="A417" s="2694" t="s">
        <v>2083</v>
      </c>
      <c r="B417" s="2695"/>
      <c r="C417" s="2695"/>
      <c r="D417" s="2695"/>
      <c r="E417" s="2695"/>
    </row>
    <row r="418" spans="1:9">
      <c r="A418" s="2015"/>
      <c r="B418" s="2017"/>
      <c r="C418" s="2017"/>
      <c r="D418" s="2017"/>
      <c r="E418" s="2017"/>
    </row>
    <row r="419" spans="1:9">
      <c r="A419" s="2499" t="s">
        <v>2084</v>
      </c>
      <c r="B419" s="2133"/>
      <c r="C419" s="2133"/>
      <c r="D419" s="2422"/>
      <c r="E419" s="2422"/>
    </row>
    <row r="420" spans="1:9">
      <c r="A420" s="2065" t="s">
        <v>364</v>
      </c>
      <c r="B420" s="2453"/>
      <c r="C420" s="2453"/>
      <c r="D420" s="2453"/>
      <c r="E420" s="2453"/>
    </row>
    <row r="421" spans="1:9">
      <c r="A421" s="2220" t="s">
        <v>2024</v>
      </c>
      <c r="B421" s="2025" t="s">
        <v>234</v>
      </c>
      <c r="C421" s="2025" t="s">
        <v>238</v>
      </c>
      <c r="D421" s="2092" t="s">
        <v>456</v>
      </c>
      <c r="E421" s="2092" t="s">
        <v>1205</v>
      </c>
    </row>
    <row r="422" spans="1:9">
      <c r="A422" s="2500" t="s">
        <v>454</v>
      </c>
      <c r="B422" s="1773">
        <v>10336635</v>
      </c>
      <c r="C422" s="2501">
        <v>8484489</v>
      </c>
      <c r="D422" s="2501">
        <v>1226421</v>
      </c>
      <c r="E422" s="2501">
        <v>625725</v>
      </c>
      <c r="I422" s="2141"/>
    </row>
    <row r="423" spans="1:9">
      <c r="A423" s="2502" t="s">
        <v>2085</v>
      </c>
      <c r="B423" s="2503">
        <v>28319.547945205501</v>
      </c>
      <c r="C423" s="1669">
        <v>23245.175342465755</v>
      </c>
      <c r="D423" s="1669">
        <v>3360.0575342465754</v>
      </c>
      <c r="E423" s="1669">
        <v>1714.3150684931506</v>
      </c>
      <c r="I423" s="2141"/>
    </row>
    <row r="424" spans="1:9">
      <c r="A424" s="2491" t="s">
        <v>2086</v>
      </c>
      <c r="B424" s="2503">
        <v>7624575</v>
      </c>
      <c r="C424" s="1657">
        <v>6785331</v>
      </c>
      <c r="D424" s="1657">
        <v>724914</v>
      </c>
      <c r="E424" s="1657">
        <v>114330</v>
      </c>
      <c r="I424" s="2141"/>
    </row>
    <row r="425" spans="1:9">
      <c r="A425" s="2491" t="s">
        <v>2087</v>
      </c>
      <c r="B425" s="2503">
        <v>643338</v>
      </c>
      <c r="C425" s="1657">
        <v>590808</v>
      </c>
      <c r="D425" s="1657">
        <v>37080</v>
      </c>
      <c r="E425" s="1657">
        <v>15450</v>
      </c>
      <c r="G425" s="1598"/>
      <c r="I425" s="2141"/>
    </row>
    <row r="426" spans="1:9">
      <c r="A426" s="2491" t="s">
        <v>2088</v>
      </c>
      <c r="B426" s="2503">
        <v>816069</v>
      </c>
      <c r="C426" s="1657">
        <v>239166</v>
      </c>
      <c r="D426" s="1657">
        <v>175203</v>
      </c>
      <c r="E426" s="1657">
        <v>401700</v>
      </c>
    </row>
    <row r="427" spans="1:9">
      <c r="A427" s="2491" t="s">
        <v>2089</v>
      </c>
      <c r="B427" s="2503">
        <v>1105602</v>
      </c>
      <c r="C427" s="1657">
        <v>726768</v>
      </c>
      <c r="D427" s="1657">
        <v>287679</v>
      </c>
      <c r="E427" s="1657">
        <v>91155</v>
      </c>
    </row>
    <row r="428" spans="1:9">
      <c r="A428" s="2491" t="s">
        <v>2090</v>
      </c>
      <c r="B428" s="2504">
        <v>147051</v>
      </c>
      <c r="C428" s="1659">
        <v>142416</v>
      </c>
      <c r="D428" s="1659">
        <v>1545</v>
      </c>
      <c r="E428" s="1659">
        <v>3090</v>
      </c>
    </row>
    <row r="429" spans="1:9">
      <c r="A429" s="2505" t="s">
        <v>2091</v>
      </c>
      <c r="B429" s="2250"/>
      <c r="C429" s="2250"/>
      <c r="D429" s="2250"/>
    </row>
    <row r="430" spans="1:9">
      <c r="A430" s="1805" t="s">
        <v>2092</v>
      </c>
      <c r="B430" s="2408"/>
      <c r="C430" s="2408"/>
      <c r="D430" s="2408"/>
    </row>
    <row r="431" spans="1:9">
      <c r="A431" s="2496" t="s">
        <v>2093</v>
      </c>
      <c r="B431" s="2043"/>
      <c r="C431" s="2043"/>
      <c r="D431" s="2043"/>
    </row>
    <row r="432" spans="1:9">
      <c r="A432" s="2506"/>
      <c r="B432" s="2043"/>
      <c r="C432" s="2043"/>
      <c r="D432" s="2043"/>
    </row>
    <row r="433" spans="1:4" s="1745" customFormat="1">
      <c r="A433" s="1649" t="s">
        <v>2094</v>
      </c>
      <c r="B433" s="2043"/>
      <c r="C433" s="2043"/>
      <c r="D433" s="2043"/>
    </row>
    <row r="434" spans="1:4" s="1745" customFormat="1">
      <c r="A434" s="2022"/>
      <c r="B434" s="2043"/>
      <c r="C434" s="2043"/>
      <c r="D434" s="2043"/>
    </row>
    <row r="435" spans="1:4" s="1745" customFormat="1">
      <c r="A435" s="2022"/>
      <c r="B435" s="2043"/>
      <c r="C435" s="2043"/>
      <c r="D435" s="2043"/>
    </row>
    <row r="436" spans="1:4" s="1745" customFormat="1">
      <c r="A436" s="2506"/>
      <c r="B436" s="2043"/>
      <c r="C436" s="2043"/>
      <c r="D436" s="2043"/>
    </row>
    <row r="437" spans="1:4" s="1745" customFormat="1">
      <c r="A437" s="2506"/>
      <c r="B437" s="2043"/>
      <c r="C437" s="2043"/>
      <c r="D437" s="2043"/>
    </row>
    <row r="438" spans="1:4" s="1745" customFormat="1">
      <c r="A438" s="2506"/>
      <c r="B438" s="2043"/>
      <c r="C438" s="2043"/>
      <c r="D438" s="2043"/>
    </row>
    <row r="439" spans="1:4" s="1745" customFormat="1">
      <c r="A439" s="2506"/>
      <c r="B439" s="2043"/>
      <c r="C439" s="2043"/>
      <c r="D439" s="2043"/>
    </row>
    <row r="440" spans="1:4" s="1745" customFormat="1">
      <c r="A440" s="2506"/>
      <c r="B440" s="2043"/>
      <c r="C440" s="2043"/>
      <c r="D440" s="2043"/>
    </row>
    <row r="441" spans="1:4" s="1745" customFormat="1">
      <c r="A441" s="2506"/>
      <c r="B441" s="2043"/>
      <c r="C441" s="2043"/>
      <c r="D441" s="2043"/>
    </row>
    <row r="442" spans="1:4" s="1745" customFormat="1">
      <c r="A442" s="2506"/>
      <c r="B442" s="2043"/>
      <c r="C442" s="2043"/>
      <c r="D442" s="2043"/>
    </row>
    <row r="443" spans="1:4" s="1745" customFormat="1">
      <c r="A443" s="2506"/>
      <c r="B443" s="2043"/>
      <c r="C443" s="2043"/>
      <c r="D443" s="2043"/>
    </row>
    <row r="444" spans="1:4" s="1745" customFormat="1">
      <c r="A444" s="2506"/>
      <c r="B444" s="2043"/>
      <c r="C444" s="2043"/>
      <c r="D444" s="2043"/>
    </row>
    <row r="445" spans="1:4" s="1745" customFormat="1">
      <c r="A445" s="2506"/>
      <c r="B445" s="2043"/>
      <c r="C445" s="2043"/>
      <c r="D445" s="2043"/>
    </row>
    <row r="446" spans="1:4" s="1745" customFormat="1">
      <c r="A446" s="2506"/>
      <c r="B446" s="2043"/>
      <c r="C446" s="2043"/>
      <c r="D446" s="2043"/>
    </row>
    <row r="447" spans="1:4" s="1745" customFormat="1">
      <c r="B447" s="2043"/>
      <c r="C447" s="2043"/>
      <c r="D447" s="2043"/>
    </row>
    <row r="448" spans="1:4" s="1745" customFormat="1">
      <c r="A448" s="2438" t="s">
        <v>231</v>
      </c>
      <c r="B448" s="2043"/>
      <c r="C448" s="2043"/>
      <c r="D448" s="2043"/>
    </row>
    <row r="449" spans="1:31" ht="18.75">
      <c r="A449" s="2507" t="s">
        <v>2095</v>
      </c>
      <c r="B449" s="2408"/>
      <c r="C449" s="2408"/>
      <c r="D449" s="2408"/>
    </row>
    <row r="450" spans="1:31" s="2089" customFormat="1">
      <c r="A450" s="2728" t="s">
        <v>2096</v>
      </c>
      <c r="B450" s="2728"/>
      <c r="C450" s="2728"/>
      <c r="D450" s="2728"/>
      <c r="E450" s="2728"/>
      <c r="F450" s="1745"/>
      <c r="G450" s="1745"/>
      <c r="H450" s="1745"/>
      <c r="I450" s="1745"/>
      <c r="J450" s="1745"/>
      <c r="K450" s="1745"/>
      <c r="L450" s="1745"/>
      <c r="M450" s="1745"/>
      <c r="N450" s="1745"/>
      <c r="O450" s="1745"/>
      <c r="P450" s="1745"/>
      <c r="Q450" s="1745"/>
      <c r="R450" s="1745"/>
      <c r="S450" s="1745"/>
      <c r="T450" s="1745"/>
      <c r="U450" s="1745"/>
      <c r="V450" s="1745"/>
      <c r="W450" s="1745"/>
      <c r="X450" s="1745"/>
      <c r="Y450" s="1745"/>
      <c r="Z450" s="1745"/>
      <c r="AA450" s="1745"/>
      <c r="AB450" s="1745"/>
      <c r="AC450" s="1745"/>
      <c r="AD450" s="1745"/>
      <c r="AE450" s="1745"/>
    </row>
    <row r="452" spans="1:31">
      <c r="A452" s="1603" t="s">
        <v>2097</v>
      </c>
      <c r="B452" s="1604"/>
      <c r="C452" s="1604"/>
      <c r="D452" s="1604"/>
      <c r="E452" s="1604"/>
      <c r="AC452" s="2141"/>
      <c r="AD452" s="2141"/>
    </row>
    <row r="453" spans="1:31">
      <c r="A453" s="1762" t="s">
        <v>2098</v>
      </c>
      <c r="B453" s="2508">
        <v>2008</v>
      </c>
      <c r="C453" s="2508">
        <v>2009</v>
      </c>
      <c r="D453" s="2508">
        <v>2010</v>
      </c>
      <c r="E453" s="2509">
        <v>2011</v>
      </c>
      <c r="AC453" s="2510"/>
      <c r="AD453" s="2141"/>
    </row>
    <row r="454" spans="1:31">
      <c r="A454" s="2511" t="s">
        <v>234</v>
      </c>
      <c r="B454" s="2512">
        <v>489</v>
      </c>
      <c r="C454" s="2512">
        <v>1114</v>
      </c>
      <c r="D454" s="2512">
        <v>1259</v>
      </c>
      <c r="E454" s="2513">
        <v>1356</v>
      </c>
      <c r="AC454" s="2512"/>
      <c r="AD454" s="2141"/>
    </row>
    <row r="455" spans="1:31">
      <c r="A455" s="1812" t="s">
        <v>1425</v>
      </c>
      <c r="B455" s="1696">
        <v>47</v>
      </c>
      <c r="C455" s="1696">
        <v>205</v>
      </c>
      <c r="D455" s="1696">
        <v>90</v>
      </c>
      <c r="E455" s="2514" t="s">
        <v>1792</v>
      </c>
      <c r="AC455" s="1696"/>
      <c r="AD455" s="2141"/>
    </row>
    <row r="456" spans="1:31">
      <c r="A456" s="1812" t="s">
        <v>2099</v>
      </c>
      <c r="B456" s="1696">
        <v>85</v>
      </c>
      <c r="C456" s="1696">
        <v>309</v>
      </c>
      <c r="D456" s="1696">
        <v>471</v>
      </c>
      <c r="E456" s="2514">
        <v>667</v>
      </c>
      <c r="AC456" s="1696"/>
      <c r="AD456" s="2141"/>
    </row>
    <row r="457" spans="1:31">
      <c r="A457" s="1812" t="s">
        <v>2100</v>
      </c>
      <c r="B457" s="1696">
        <v>117</v>
      </c>
      <c r="C457" s="1696">
        <v>133</v>
      </c>
      <c r="D457" s="1696">
        <v>335</v>
      </c>
      <c r="E457" s="2514">
        <v>394</v>
      </c>
      <c r="AC457" s="1696"/>
      <c r="AD457" s="2515"/>
    </row>
    <row r="458" spans="1:31">
      <c r="A458" s="1812" t="s">
        <v>2101</v>
      </c>
      <c r="B458" s="1696">
        <v>212</v>
      </c>
      <c r="C458" s="1696">
        <v>181</v>
      </c>
      <c r="D458" s="1696">
        <v>193</v>
      </c>
      <c r="E458" s="2514">
        <v>138</v>
      </c>
      <c r="AC458" s="1696"/>
      <c r="AD458" s="2141"/>
    </row>
    <row r="459" spans="1:31">
      <c r="A459" s="1696" t="s">
        <v>1412</v>
      </c>
      <c r="B459" s="1696" t="s">
        <v>1792</v>
      </c>
      <c r="C459" s="1696">
        <v>36</v>
      </c>
      <c r="D459" s="1696">
        <v>55</v>
      </c>
      <c r="E459" s="2514">
        <v>82</v>
      </c>
      <c r="AC459" s="1696"/>
      <c r="AD459" s="2141"/>
    </row>
    <row r="460" spans="1:31">
      <c r="A460" s="1696" t="s">
        <v>1414</v>
      </c>
      <c r="B460" s="1696" t="s">
        <v>1792</v>
      </c>
      <c r="C460" s="1696">
        <v>52</v>
      </c>
      <c r="D460" s="1696">
        <v>51</v>
      </c>
      <c r="E460" s="2514" t="s">
        <v>1792</v>
      </c>
      <c r="AC460" s="1696"/>
      <c r="AD460" s="2141"/>
    </row>
    <row r="461" spans="1:31">
      <c r="A461" s="1696" t="s">
        <v>1435</v>
      </c>
      <c r="B461" s="1696" t="s">
        <v>1792</v>
      </c>
      <c r="C461" s="1696">
        <v>123</v>
      </c>
      <c r="D461" s="1696" t="s">
        <v>1792</v>
      </c>
      <c r="E461" s="2514" t="s">
        <v>1792</v>
      </c>
      <c r="AC461" s="1696"/>
      <c r="AD461" s="2141"/>
    </row>
    <row r="462" spans="1:31">
      <c r="A462" s="1812" t="s">
        <v>2102</v>
      </c>
      <c r="B462" s="1696">
        <v>12</v>
      </c>
      <c r="C462" s="1696">
        <v>30</v>
      </c>
      <c r="D462" s="1696">
        <v>12</v>
      </c>
      <c r="E462" s="2514" t="s">
        <v>1792</v>
      </c>
      <c r="AC462" s="1696"/>
      <c r="AD462" s="2141"/>
    </row>
    <row r="463" spans="1:31">
      <c r="A463" s="1696" t="s">
        <v>1413</v>
      </c>
      <c r="B463" s="1696" t="s">
        <v>1792</v>
      </c>
      <c r="C463" s="1696">
        <v>45</v>
      </c>
      <c r="D463" s="1696">
        <v>52</v>
      </c>
      <c r="E463" s="2514">
        <v>75</v>
      </c>
      <c r="AC463" s="1696"/>
      <c r="AD463" s="2141"/>
    </row>
    <row r="464" spans="1:31">
      <c r="A464" s="1729" t="s">
        <v>87</v>
      </c>
      <c r="B464" s="2516">
        <v>16</v>
      </c>
      <c r="C464" s="2516" t="s">
        <v>1792</v>
      </c>
      <c r="D464" s="2516" t="s">
        <v>1792</v>
      </c>
      <c r="E464" s="2517" t="s">
        <v>1792</v>
      </c>
      <c r="AC464" s="1696"/>
      <c r="AD464" s="2141"/>
    </row>
    <row r="465" spans="1:31">
      <c r="A465" s="2518" t="s">
        <v>2103</v>
      </c>
      <c r="B465" s="2421"/>
      <c r="C465" s="2421"/>
      <c r="D465" s="2421"/>
      <c r="E465" s="2421"/>
      <c r="AC465" s="2438"/>
      <c r="AD465" s="2141"/>
    </row>
    <row r="466" spans="1:31">
      <c r="A466" s="2519"/>
      <c r="B466" s="2421"/>
      <c r="C466" s="2421"/>
      <c r="D466" s="2421"/>
      <c r="E466" s="2421"/>
      <c r="AC466" s="2438"/>
      <c r="AD466" s="2141"/>
    </row>
    <row r="467" spans="1:31" s="2089" customFormat="1" ht="15.75">
      <c r="A467" s="2520" t="s">
        <v>2104</v>
      </c>
      <c r="B467" s="2017"/>
      <c r="C467" s="2017"/>
      <c r="D467" s="2017"/>
      <c r="E467" s="2141"/>
      <c r="F467" s="2521"/>
      <c r="G467" s="1745"/>
      <c r="H467" s="1745"/>
      <c r="I467" s="1745"/>
      <c r="J467" s="1745"/>
      <c r="K467" s="1745"/>
      <c r="L467" s="1745"/>
      <c r="M467" s="1745"/>
      <c r="N467" s="1745"/>
      <c r="O467" s="1745"/>
      <c r="P467" s="1745"/>
      <c r="Q467" s="1745"/>
      <c r="R467" s="1745"/>
      <c r="S467" s="1745"/>
      <c r="T467" s="1745"/>
      <c r="U467" s="1745"/>
      <c r="V467" s="1745"/>
      <c r="W467" s="1745"/>
      <c r="X467" s="1745"/>
      <c r="Y467" s="1745"/>
      <c r="Z467" s="1745"/>
      <c r="AA467" s="1745"/>
      <c r="AB467" s="1745"/>
      <c r="AC467" s="2141"/>
      <c r="AD467" s="2141"/>
      <c r="AE467" s="1745"/>
    </row>
    <row r="468" spans="1:31">
      <c r="A468" s="1762" t="s">
        <v>1507</v>
      </c>
      <c r="B468" s="2194">
        <v>2008</v>
      </c>
      <c r="C468" s="2522">
        <v>2009</v>
      </c>
      <c r="D468" s="2522">
        <v>2010</v>
      </c>
      <c r="E468" s="2522">
        <v>2011</v>
      </c>
      <c r="F468" s="2521"/>
      <c r="AC468" s="1620"/>
      <c r="AD468" s="2141"/>
    </row>
    <row r="469" spans="1:31">
      <c r="A469" s="2511" t="s">
        <v>234</v>
      </c>
      <c r="B469" s="2523">
        <v>76</v>
      </c>
      <c r="C469" s="2523">
        <v>108</v>
      </c>
      <c r="D469" s="2523">
        <v>101</v>
      </c>
      <c r="E469" s="2523">
        <v>83</v>
      </c>
      <c r="F469" s="2521"/>
      <c r="AC469" s="2524"/>
      <c r="AD469" s="2141"/>
    </row>
    <row r="470" spans="1:31">
      <c r="A470" s="1812" t="s">
        <v>2105</v>
      </c>
      <c r="B470" s="2525">
        <v>68</v>
      </c>
      <c r="C470" s="2526">
        <v>82</v>
      </c>
      <c r="D470" s="2526">
        <v>75</v>
      </c>
      <c r="E470" s="2526">
        <v>71</v>
      </c>
      <c r="F470" s="2521"/>
      <c r="AC470" s="1812"/>
      <c r="AD470" s="2141"/>
    </row>
    <row r="471" spans="1:31">
      <c r="A471" s="1812" t="s">
        <v>2106</v>
      </c>
      <c r="B471" s="2525">
        <v>8</v>
      </c>
      <c r="C471" s="2527">
        <v>26</v>
      </c>
      <c r="D471" s="2527">
        <v>26</v>
      </c>
      <c r="E471" s="2527">
        <v>12</v>
      </c>
      <c r="F471" s="2521"/>
      <c r="G471" s="2141"/>
      <c r="AC471" s="1812"/>
      <c r="AD471" s="2141"/>
    </row>
    <row r="472" spans="1:31">
      <c r="A472" s="2528" t="s">
        <v>2107</v>
      </c>
      <c r="B472" s="2212">
        <v>1.8957345971563981</v>
      </c>
      <c r="C472" s="2529">
        <v>6.0465116279069768</v>
      </c>
      <c r="D472" s="2529">
        <v>7.4285714285714288</v>
      </c>
      <c r="E472" s="2529">
        <v>3.6363636363636362</v>
      </c>
      <c r="F472" s="2521"/>
      <c r="G472" s="2530"/>
      <c r="AC472" s="1812"/>
      <c r="AD472" s="2141"/>
    </row>
    <row r="473" spans="1:31">
      <c r="A473" s="2531" t="s">
        <v>2103</v>
      </c>
      <c r="B473" s="2017"/>
      <c r="C473" s="2017"/>
      <c r="D473" s="2017"/>
      <c r="E473" s="2278"/>
      <c r="F473" s="2521"/>
      <c r="G473" s="2532"/>
      <c r="AC473" s="2533"/>
      <c r="AD473" s="2141"/>
    </row>
    <row r="474" spans="1:31">
      <c r="A474" s="2534"/>
      <c r="B474" s="2017"/>
      <c r="C474" s="2017"/>
      <c r="D474" s="2017"/>
      <c r="E474" s="2017"/>
      <c r="F474" s="2521"/>
      <c r="G474" s="2532"/>
      <c r="AC474" s="2076"/>
      <c r="AD474" s="2141"/>
    </row>
    <row r="475" spans="1:31">
      <c r="A475" s="2535" t="s">
        <v>2108</v>
      </c>
      <c r="B475" s="2017"/>
      <c r="C475" s="2017"/>
      <c r="D475" s="2017"/>
      <c r="E475" s="2017"/>
      <c r="AC475" s="2076"/>
      <c r="AD475" s="2141"/>
    </row>
    <row r="476" spans="1:31">
      <c r="A476" s="2220" t="s">
        <v>232</v>
      </c>
      <c r="B476" s="1681">
        <v>2005</v>
      </c>
      <c r="C476" s="2025">
        <v>2009</v>
      </c>
      <c r="D476" s="2220">
        <v>2010</v>
      </c>
      <c r="E476" s="2220">
        <v>2011</v>
      </c>
      <c r="AC476" s="2141"/>
      <c r="AD476" s="2141"/>
    </row>
    <row r="477" spans="1:31">
      <c r="A477" s="1812" t="s">
        <v>2109</v>
      </c>
      <c r="B477" s="2536">
        <v>6</v>
      </c>
      <c r="C477" s="2537">
        <v>7</v>
      </c>
      <c r="D477" s="2248">
        <v>4</v>
      </c>
      <c r="E477" s="2248">
        <v>18</v>
      </c>
    </row>
    <row r="478" spans="1:31">
      <c r="A478" s="1812" t="s">
        <v>2110</v>
      </c>
      <c r="B478" s="1552" t="s">
        <v>644</v>
      </c>
      <c r="C478" s="2538">
        <v>7</v>
      </c>
      <c r="D478" s="2248">
        <v>11</v>
      </c>
      <c r="E478" s="2248">
        <v>19</v>
      </c>
    </row>
    <row r="479" spans="1:31">
      <c r="A479" s="2539" t="s">
        <v>2111</v>
      </c>
      <c r="B479" s="1552">
        <v>0</v>
      </c>
      <c r="C479" s="2538">
        <v>1</v>
      </c>
      <c r="D479" s="2540">
        <v>0</v>
      </c>
      <c r="E479" s="2540">
        <v>17</v>
      </c>
    </row>
    <row r="480" spans="1:31">
      <c r="A480" s="1812" t="s">
        <v>2112</v>
      </c>
      <c r="B480" s="1552">
        <v>53</v>
      </c>
      <c r="C480" s="2538">
        <v>75</v>
      </c>
      <c r="D480" s="2248">
        <v>66</v>
      </c>
      <c r="E480" s="2248">
        <v>110</v>
      </c>
    </row>
    <row r="481" spans="1:28">
      <c r="A481" s="1812" t="s">
        <v>2113</v>
      </c>
      <c r="B481" s="1552">
        <v>123</v>
      </c>
      <c r="C481" s="2538">
        <v>93</v>
      </c>
      <c r="D481" s="2248">
        <v>144</v>
      </c>
      <c r="E481" s="2248">
        <v>279</v>
      </c>
    </row>
    <row r="482" spans="1:28">
      <c r="A482" s="1812" t="s">
        <v>2114</v>
      </c>
      <c r="B482" s="1552">
        <v>41</v>
      </c>
      <c r="C482" s="2538">
        <v>44</v>
      </c>
      <c r="D482" s="2248">
        <v>58</v>
      </c>
      <c r="E482" s="2248">
        <v>1</v>
      </c>
    </row>
    <row r="483" spans="1:28">
      <c r="A483" s="2539" t="s">
        <v>2115</v>
      </c>
      <c r="B483" s="1552" t="s">
        <v>644</v>
      </c>
      <c r="C483" s="2538" t="s">
        <v>644</v>
      </c>
      <c r="D483" s="2539" t="s">
        <v>644</v>
      </c>
      <c r="E483" s="2539" t="s">
        <v>644</v>
      </c>
    </row>
    <row r="484" spans="1:28">
      <c r="A484" s="1812" t="s">
        <v>2116</v>
      </c>
      <c r="B484" s="1552" t="s">
        <v>644</v>
      </c>
      <c r="C484" s="2538" t="s">
        <v>644</v>
      </c>
      <c r="D484" s="1812" t="s">
        <v>644</v>
      </c>
      <c r="E484" s="1812" t="s">
        <v>644</v>
      </c>
    </row>
    <row r="485" spans="1:28">
      <c r="A485" s="2539" t="s">
        <v>2117</v>
      </c>
      <c r="B485" s="1552" t="s">
        <v>644</v>
      </c>
      <c r="C485" s="2538" t="s">
        <v>644</v>
      </c>
      <c r="D485" s="2539" t="s">
        <v>644</v>
      </c>
      <c r="E485" s="2539" t="s">
        <v>644</v>
      </c>
    </row>
    <row r="486" spans="1:28">
      <c r="A486" s="1812" t="s">
        <v>2118</v>
      </c>
      <c r="B486" s="1812">
        <v>171</v>
      </c>
      <c r="C486" s="2541">
        <v>135</v>
      </c>
      <c r="D486" s="2248">
        <v>177</v>
      </c>
      <c r="E486" s="2248">
        <v>284</v>
      </c>
    </row>
    <row r="487" spans="1:28">
      <c r="A487" s="1729" t="s">
        <v>2119</v>
      </c>
      <c r="B487" s="1729" t="s">
        <v>644</v>
      </c>
      <c r="C487" s="2436">
        <v>24419</v>
      </c>
      <c r="D487" s="2436">
        <v>30186</v>
      </c>
      <c r="E487" s="2436">
        <v>50624</v>
      </c>
    </row>
    <row r="488" spans="1:28">
      <c r="A488" s="1648" t="s">
        <v>513</v>
      </c>
      <c r="B488" s="2017"/>
      <c r="C488" s="2017"/>
      <c r="D488" s="2017"/>
      <c r="E488" s="2017"/>
    </row>
    <row r="489" spans="1:28">
      <c r="A489" s="2015"/>
      <c r="B489" s="2017"/>
      <c r="C489" s="2017"/>
      <c r="D489" s="2017"/>
      <c r="E489" s="2017"/>
    </row>
    <row r="490" spans="1:28">
      <c r="A490" s="2022" t="s">
        <v>2120</v>
      </c>
      <c r="B490" s="2017"/>
      <c r="C490" s="2017"/>
      <c r="D490" s="2017"/>
      <c r="E490" s="2017"/>
    </row>
    <row r="491" spans="1:28">
      <c r="A491" s="2220" t="s">
        <v>232</v>
      </c>
      <c r="B491" s="1681">
        <v>2005</v>
      </c>
      <c r="C491" s="2025">
        <v>2009</v>
      </c>
      <c r="D491" s="2220">
        <v>2010</v>
      </c>
      <c r="E491" s="2220">
        <v>2011</v>
      </c>
    </row>
    <row r="492" spans="1:28">
      <c r="A492" s="1812" t="s">
        <v>2121</v>
      </c>
      <c r="B492" s="2542">
        <v>171</v>
      </c>
      <c r="C492" s="2300">
        <v>313</v>
      </c>
      <c r="D492" s="2543">
        <v>355</v>
      </c>
      <c r="E492" s="2543">
        <v>588.54</v>
      </c>
    </row>
    <row r="493" spans="1:28">
      <c r="A493" s="1812" t="s">
        <v>2122</v>
      </c>
      <c r="B493" s="1552">
        <v>0.31</v>
      </c>
      <c r="C493" s="2538">
        <v>0.24</v>
      </c>
      <c r="D493" s="2248">
        <v>0.19</v>
      </c>
      <c r="E493" s="2248">
        <v>0.19</v>
      </c>
    </row>
    <row r="494" spans="1:28">
      <c r="A494" s="2539" t="s">
        <v>2123</v>
      </c>
      <c r="B494" s="1552" t="s">
        <v>644</v>
      </c>
      <c r="C494" s="2538" t="s">
        <v>644</v>
      </c>
      <c r="D494" s="2539" t="s">
        <v>644</v>
      </c>
      <c r="E494" s="2539" t="s">
        <v>644</v>
      </c>
      <c r="F494" s="2539" t="s">
        <v>644</v>
      </c>
      <c r="G494" s="2539" t="s">
        <v>644</v>
      </c>
      <c r="H494" s="2539" t="s">
        <v>644</v>
      </c>
      <c r="I494" s="2539" t="s">
        <v>644</v>
      </c>
      <c r="J494" s="2539" t="s">
        <v>644</v>
      </c>
      <c r="K494" s="2539" t="s">
        <v>644</v>
      </c>
      <c r="L494" s="2539" t="s">
        <v>644</v>
      </c>
      <c r="M494" s="2539" t="s">
        <v>644</v>
      </c>
      <c r="N494" s="2539" t="s">
        <v>644</v>
      </c>
      <c r="O494" s="2539" t="s">
        <v>644</v>
      </c>
      <c r="P494" s="2539" t="s">
        <v>644</v>
      </c>
      <c r="Q494" s="2539" t="s">
        <v>644</v>
      </c>
      <c r="R494" s="2539" t="s">
        <v>644</v>
      </c>
      <c r="S494" s="2539" t="s">
        <v>644</v>
      </c>
      <c r="T494" s="2539" t="s">
        <v>644</v>
      </c>
      <c r="U494" s="2539" t="s">
        <v>644</v>
      </c>
      <c r="V494" s="2539" t="s">
        <v>644</v>
      </c>
      <c r="W494" s="2539" t="s">
        <v>644</v>
      </c>
      <c r="X494" s="2539" t="s">
        <v>644</v>
      </c>
      <c r="Y494" s="2539" t="s">
        <v>644</v>
      </c>
      <c r="Z494" s="2539" t="s">
        <v>644</v>
      </c>
      <c r="AA494" s="2539" t="s">
        <v>644</v>
      </c>
      <c r="AB494" s="2539" t="s">
        <v>644</v>
      </c>
    </row>
    <row r="495" spans="1:28">
      <c r="A495" s="1812" t="s">
        <v>2124</v>
      </c>
      <c r="B495" s="1552">
        <v>1.27</v>
      </c>
      <c r="C495" s="2538">
        <v>0.68</v>
      </c>
      <c r="D495" s="2248">
        <v>0.76</v>
      </c>
      <c r="E495" s="2248">
        <v>0.57999999999999996</v>
      </c>
    </row>
    <row r="496" spans="1:28">
      <c r="A496" s="1729" t="s">
        <v>2125</v>
      </c>
      <c r="B496" s="1729">
        <v>3.5</v>
      </c>
      <c r="C496" s="2544">
        <v>2.23</v>
      </c>
      <c r="D496" s="1957">
        <v>1.1299999999999999</v>
      </c>
      <c r="E496" s="1957">
        <v>3.06</v>
      </c>
    </row>
    <row r="497" spans="1:5">
      <c r="A497" s="1648" t="s">
        <v>513</v>
      </c>
      <c r="B497" s="2017"/>
      <c r="C497" s="2017"/>
      <c r="D497" s="2017"/>
      <c r="E497" s="2017"/>
    </row>
    <row r="498" spans="1:5">
      <c r="A498" s="2248"/>
      <c r="B498" s="2017"/>
      <c r="C498" s="2017"/>
      <c r="D498" s="2017"/>
      <c r="E498" s="2017"/>
    </row>
    <row r="499" spans="1:5">
      <c r="A499" s="2535" t="s">
        <v>2126</v>
      </c>
      <c r="B499" s="2017"/>
      <c r="C499" s="2017"/>
      <c r="D499" s="2017"/>
      <c r="E499" s="2017"/>
    </row>
    <row r="500" spans="1:5">
      <c r="A500" s="2220" t="s">
        <v>232</v>
      </c>
      <c r="B500" s="1681">
        <v>2005</v>
      </c>
      <c r="C500" s="1681">
        <v>2009</v>
      </c>
      <c r="D500" s="1652">
        <v>2010</v>
      </c>
      <c r="E500" s="1652">
        <v>2011</v>
      </c>
    </row>
    <row r="501" spans="1:5">
      <c r="A501" s="1812" t="s">
        <v>2109</v>
      </c>
      <c r="B501" s="1552">
        <v>1</v>
      </c>
      <c r="C501" s="1552">
        <v>3</v>
      </c>
      <c r="D501" s="2540">
        <v>6</v>
      </c>
      <c r="E501" s="2540">
        <v>0</v>
      </c>
    </row>
    <row r="502" spans="1:5">
      <c r="A502" s="1812" t="s">
        <v>2110</v>
      </c>
      <c r="B502" s="1552">
        <v>0</v>
      </c>
      <c r="C502" s="1552">
        <v>0</v>
      </c>
      <c r="D502" s="2248">
        <v>0</v>
      </c>
      <c r="E502" s="2248">
        <v>0</v>
      </c>
    </row>
    <row r="503" spans="1:5">
      <c r="A503" s="2539" t="s">
        <v>2111</v>
      </c>
      <c r="B503" s="1552">
        <v>0</v>
      </c>
      <c r="C503" s="1552">
        <v>0</v>
      </c>
      <c r="D503" s="2248">
        <v>1</v>
      </c>
      <c r="E503" s="2248">
        <v>0</v>
      </c>
    </row>
    <row r="504" spans="1:5">
      <c r="A504" s="1812" t="s">
        <v>2112</v>
      </c>
      <c r="B504" s="1552">
        <v>9</v>
      </c>
      <c r="C504" s="1552">
        <v>19</v>
      </c>
      <c r="D504" s="2540">
        <v>22</v>
      </c>
      <c r="E504" s="2540">
        <v>12</v>
      </c>
    </row>
    <row r="505" spans="1:5">
      <c r="A505" s="1812" t="s">
        <v>2113</v>
      </c>
      <c r="B505" s="1552">
        <v>5</v>
      </c>
      <c r="C505" s="1552">
        <v>531</v>
      </c>
      <c r="D505" s="2248">
        <v>472</v>
      </c>
      <c r="E505" s="2248">
        <v>8</v>
      </c>
    </row>
    <row r="506" spans="1:5">
      <c r="A506" s="1812" t="s">
        <v>2114</v>
      </c>
      <c r="B506" s="1552">
        <v>0</v>
      </c>
      <c r="C506" s="1552">
        <v>4</v>
      </c>
      <c r="D506" s="2248">
        <v>1</v>
      </c>
      <c r="E506" s="2248">
        <v>0</v>
      </c>
    </row>
    <row r="507" spans="1:5">
      <c r="A507" s="2539" t="s">
        <v>2115</v>
      </c>
      <c r="B507" s="1552">
        <v>0</v>
      </c>
      <c r="C507" s="1552">
        <v>3</v>
      </c>
      <c r="D507" s="2248">
        <v>0</v>
      </c>
      <c r="E507" s="1812" t="s">
        <v>1792</v>
      </c>
    </row>
    <row r="508" spans="1:5">
      <c r="A508" s="1812" t="s">
        <v>2116</v>
      </c>
      <c r="B508" s="1552">
        <v>0</v>
      </c>
      <c r="C508" s="1552">
        <v>9</v>
      </c>
      <c r="D508" s="2248">
        <v>4</v>
      </c>
      <c r="E508" s="2248">
        <v>10</v>
      </c>
    </row>
    <row r="509" spans="1:5">
      <c r="A509" s="2539" t="s">
        <v>2117</v>
      </c>
      <c r="B509" s="1552">
        <v>0</v>
      </c>
      <c r="C509" s="1552">
        <v>0</v>
      </c>
      <c r="D509" s="2540">
        <v>0</v>
      </c>
      <c r="E509" s="2540">
        <v>0</v>
      </c>
    </row>
    <row r="510" spans="1:5">
      <c r="A510" s="1812" t="s">
        <v>2118</v>
      </c>
      <c r="B510" s="1552">
        <v>44</v>
      </c>
      <c r="C510" s="1552">
        <v>8</v>
      </c>
      <c r="D510" s="2248">
        <v>3</v>
      </c>
      <c r="E510" s="2248">
        <v>1</v>
      </c>
    </row>
    <row r="511" spans="1:5">
      <c r="A511" s="1729" t="s">
        <v>2119</v>
      </c>
      <c r="B511" s="1729">
        <v>47</v>
      </c>
      <c r="C511" s="2545">
        <v>1495</v>
      </c>
      <c r="D511" s="2436">
        <v>596</v>
      </c>
      <c r="E511" s="2436">
        <v>1355</v>
      </c>
    </row>
    <row r="512" spans="1:5">
      <c r="A512" s="1648" t="s">
        <v>2033</v>
      </c>
      <c r="B512" s="2017"/>
      <c r="C512" s="2017"/>
      <c r="D512" s="2017"/>
      <c r="E512" s="2017"/>
    </row>
    <row r="513" spans="1:28">
      <c r="A513" s="2546"/>
      <c r="B513" s="2017"/>
      <c r="C513" s="2017"/>
      <c r="D513" s="2017"/>
      <c r="E513" s="2017"/>
    </row>
    <row r="514" spans="1:28">
      <c r="A514" s="2022" t="s">
        <v>2127</v>
      </c>
      <c r="B514" s="2547"/>
      <c r="C514" s="2017"/>
      <c r="D514" s="2017"/>
      <c r="E514" s="2017"/>
    </row>
    <row r="515" spans="1:28">
      <c r="A515" s="2220" t="s">
        <v>232</v>
      </c>
      <c r="B515" s="1652">
        <v>2005</v>
      </c>
      <c r="C515" s="1652">
        <v>2009</v>
      </c>
      <c r="D515" s="1652">
        <v>2010</v>
      </c>
      <c r="E515" s="1652" t="s">
        <v>2017</v>
      </c>
    </row>
    <row r="516" spans="1:28">
      <c r="A516" s="1812" t="s">
        <v>2121</v>
      </c>
      <c r="B516" s="2548">
        <v>9.8549790000000002</v>
      </c>
      <c r="C516" s="2548">
        <v>50.568640000000002</v>
      </c>
      <c r="D516" s="2548">
        <v>42.131225999999998</v>
      </c>
      <c r="E516" s="2548">
        <v>36.079008000000002</v>
      </c>
    </row>
    <row r="517" spans="1:28">
      <c r="A517" s="1812" t="s">
        <v>2122</v>
      </c>
      <c r="B517" s="2548">
        <v>0.91324395516215717</v>
      </c>
      <c r="C517" s="2548">
        <v>0.37572693273934199</v>
      </c>
      <c r="D517" s="2548">
        <v>0.52217801589728252</v>
      </c>
      <c r="E517" s="2548">
        <v>0.33200000000000002</v>
      </c>
    </row>
    <row r="518" spans="1:28">
      <c r="A518" s="2539" t="s">
        <v>2123</v>
      </c>
      <c r="B518" s="2548">
        <v>2.1</v>
      </c>
      <c r="C518" s="2548">
        <v>4.7</v>
      </c>
      <c r="D518" s="2548">
        <v>17.100000000000001</v>
      </c>
      <c r="E518" s="2548">
        <v>7.5110000000000001</v>
      </c>
    </row>
    <row r="519" spans="1:28">
      <c r="A519" s="1729" t="s">
        <v>2128</v>
      </c>
      <c r="B519" s="2549">
        <v>0.1</v>
      </c>
      <c r="C519" s="2549">
        <v>10.6</v>
      </c>
      <c r="D519" s="2549">
        <v>11.3</v>
      </c>
      <c r="E519" s="2549">
        <v>0.498</v>
      </c>
      <c r="F519" s="2141"/>
      <c r="G519" s="2141"/>
      <c r="H519" s="2141"/>
      <c r="I519" s="2141"/>
      <c r="J519" s="2141"/>
      <c r="K519" s="2141"/>
      <c r="L519" s="2141"/>
      <c r="M519" s="2141"/>
      <c r="N519" s="2141"/>
      <c r="O519" s="2141"/>
      <c r="P519" s="2141"/>
      <c r="Q519" s="2141"/>
      <c r="R519" s="2141"/>
      <c r="S519" s="2141"/>
      <c r="T519" s="2141"/>
      <c r="U519" s="2141"/>
      <c r="V519" s="2141"/>
      <c r="W519" s="2141"/>
      <c r="X519" s="2141"/>
      <c r="Y519" s="2141"/>
      <c r="Z519" s="2141"/>
      <c r="AA519" s="2141"/>
      <c r="AB519" s="2141"/>
    </row>
    <row r="520" spans="1:28">
      <c r="A520" s="1648" t="s">
        <v>2033</v>
      </c>
      <c r="B520" s="2550"/>
      <c r="C520" s="2550"/>
      <c r="D520" s="2551"/>
      <c r="E520" s="2551"/>
    </row>
    <row r="521" spans="1:28">
      <c r="A521" s="1805" t="s">
        <v>2129</v>
      </c>
      <c r="B521" s="2550"/>
      <c r="C521" s="2550"/>
      <c r="D521" s="2551"/>
      <c r="E521" s="2551"/>
    </row>
    <row r="522" spans="1:28">
      <c r="A522" s="2546" t="s">
        <v>2130</v>
      </c>
      <c r="B522" s="2552"/>
      <c r="C522" s="2552"/>
      <c r="D522" s="2553"/>
      <c r="E522" s="2553"/>
    </row>
  </sheetData>
  <protectedRanges>
    <protectedRange sqref="B332:E350 B355:B358 AC357:AC358 C357:E358 C355:C356" name="Range1_1"/>
    <protectedRange sqref="B372:B374" name="Range1_1_6"/>
    <protectedRange sqref="B363:B365" name="Range1_2"/>
    <protectedRange sqref="B320:B322" name="Range1_4"/>
    <protectedRange sqref="C320:C322" name="Range1_6"/>
    <protectedRange sqref="B329:B331" name="Range1_7"/>
    <protectedRange sqref="C329:C331" name="Range1_9"/>
    <protectedRange sqref="D329:D331" name="Range1_10"/>
    <protectedRange sqref="B7:B9" name="Range1_1_3"/>
    <protectedRange sqref="D7:D9" name="Range1_1_8"/>
    <protectedRange sqref="E9 E7" name="Range1_1_9"/>
    <protectedRange sqref="E330:E331" name="Range1_11"/>
    <protectedRange sqref="C426:C428" name="Range1_2_1"/>
    <protectedRange sqref="D426:D428" name="Range1_2_1_1_2"/>
    <protectedRange sqref="E426:E428" name="Range1_2_1_2_1"/>
  </protectedRanges>
  <mergeCells count="15">
    <mergeCell ref="A414:E414"/>
    <mergeCell ref="A417:E417"/>
    <mergeCell ref="A450:E450"/>
    <mergeCell ref="B12:C12"/>
    <mergeCell ref="E50:G50"/>
    <mergeCell ref="AH50:AJ50"/>
    <mergeCell ref="A175:B175"/>
    <mergeCell ref="A270:B270"/>
    <mergeCell ref="A296:E296"/>
    <mergeCell ref="A2:E2"/>
    <mergeCell ref="A5:A6"/>
    <mergeCell ref="B5:C5"/>
    <mergeCell ref="E5:F5"/>
    <mergeCell ref="AD5:AD6"/>
    <mergeCell ref="AE5:AF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N859"/>
  <sheetViews>
    <sheetView rightToLeft="1" view="pageBreakPreview" topLeftCell="A157" zoomScale="90" zoomScaleSheetLayoutView="90" workbookViewId="0">
      <selection activeCell="A74" sqref="A74"/>
    </sheetView>
  </sheetViews>
  <sheetFormatPr defaultRowHeight="14.25"/>
  <cols>
    <col min="1" max="1" width="45.7109375" style="137" customWidth="1"/>
    <col min="2" max="5" width="11.7109375" style="137" customWidth="1"/>
    <col min="6" max="14" width="9.140625" style="156"/>
    <col min="15" max="16384" width="9.140625" style="137"/>
  </cols>
  <sheetData>
    <row r="1" spans="1:9" ht="24.95" customHeight="1">
      <c r="A1" s="44" t="s">
        <v>437</v>
      </c>
    </row>
    <row r="2" spans="1:9" ht="42" customHeight="1">
      <c r="A2" s="2576" t="s">
        <v>853</v>
      </c>
      <c r="B2" s="2576"/>
      <c r="C2" s="2576"/>
      <c r="D2" s="2576"/>
      <c r="E2" s="2576"/>
    </row>
    <row r="3" spans="1:9" ht="60" customHeight="1">
      <c r="A3" s="2576" t="s">
        <v>794</v>
      </c>
      <c r="B3" s="2576"/>
      <c r="C3" s="2576"/>
      <c r="D3" s="2576"/>
      <c r="E3" s="2576"/>
    </row>
    <row r="4" spans="1:9" ht="9.9499999999999993" customHeight="1">
      <c r="A4" s="2581"/>
      <c r="B4" s="2581"/>
      <c r="C4" s="2581"/>
      <c r="D4" s="2581"/>
      <c r="E4" s="2581"/>
    </row>
    <row r="5" spans="1:9" ht="39" customHeight="1">
      <c r="A5" s="2576" t="s">
        <v>854</v>
      </c>
      <c r="B5" s="2580"/>
      <c r="C5" s="2580"/>
      <c r="D5" s="2580"/>
      <c r="E5" s="2580"/>
    </row>
    <row r="6" spans="1:9" ht="9.9499999999999993" customHeight="1">
      <c r="A6" s="154"/>
      <c r="B6" s="154"/>
      <c r="C6" s="154"/>
      <c r="D6" s="154"/>
      <c r="E6" s="154"/>
    </row>
    <row r="7" spans="1:9" ht="39" customHeight="1">
      <c r="A7" s="2576" t="s">
        <v>766</v>
      </c>
      <c r="B7" s="2580"/>
      <c r="C7" s="2580"/>
      <c r="D7" s="2580"/>
      <c r="E7" s="2580"/>
    </row>
    <row r="8" spans="1:9" ht="9.9499999999999993" customHeight="1">
      <c r="A8" s="154"/>
      <c r="B8" s="154"/>
      <c r="C8" s="154"/>
      <c r="D8" s="154"/>
      <c r="E8" s="154"/>
    </row>
    <row r="9" spans="1:9" ht="42" customHeight="1">
      <c r="A9" s="2576" t="s">
        <v>897</v>
      </c>
      <c r="B9" s="2576"/>
      <c r="C9" s="2576"/>
      <c r="D9" s="2576"/>
      <c r="E9" s="2576"/>
    </row>
    <row r="10" spans="1:9" ht="9.9499999999999993" customHeight="1">
      <c r="A10" s="576"/>
      <c r="B10" s="576"/>
      <c r="C10" s="576"/>
      <c r="D10" s="576"/>
      <c r="E10" s="576"/>
    </row>
    <row r="11" spans="1:9" ht="39" customHeight="1">
      <c r="A11" s="2576" t="s">
        <v>855</v>
      </c>
      <c r="B11" s="2576"/>
      <c r="C11" s="2576"/>
      <c r="D11" s="2576"/>
      <c r="E11" s="2576"/>
    </row>
    <row r="12" spans="1:9" ht="9.9499999999999993" customHeight="1">
      <c r="A12" s="154"/>
      <c r="B12" s="154"/>
      <c r="C12" s="154"/>
      <c r="D12" s="154"/>
      <c r="E12" s="154"/>
    </row>
    <row r="13" spans="1:9" ht="39" customHeight="1">
      <c r="A13" s="2576" t="s">
        <v>856</v>
      </c>
      <c r="B13" s="2576"/>
      <c r="C13" s="2576"/>
      <c r="D13" s="2576"/>
      <c r="E13" s="2576"/>
    </row>
    <row r="14" spans="1:9" ht="15" customHeight="1">
      <c r="A14" s="154"/>
      <c r="B14" s="154"/>
      <c r="C14" s="154"/>
      <c r="D14" s="154"/>
      <c r="E14" s="154"/>
    </row>
    <row r="15" spans="1:9" ht="20.100000000000001" customHeight="1">
      <c r="A15" s="574" t="s">
        <v>884</v>
      </c>
      <c r="B15" s="155"/>
      <c r="C15" s="155"/>
      <c r="D15" s="155"/>
      <c r="E15" s="155"/>
    </row>
    <row r="16" spans="1:9" ht="15" customHeight="1">
      <c r="A16" s="566"/>
      <c r="B16" s="155"/>
      <c r="C16" s="155"/>
      <c r="D16" s="155"/>
      <c r="E16" s="155"/>
      <c r="G16" s="489"/>
      <c r="H16" s="489"/>
      <c r="I16" s="497"/>
    </row>
    <row r="17" spans="1:12" ht="15" customHeight="1">
      <c r="A17" s="155"/>
      <c r="B17" s="155"/>
      <c r="C17" s="155"/>
      <c r="D17" s="155"/>
      <c r="E17" s="155"/>
      <c r="G17" s="489"/>
      <c r="H17" s="157">
        <v>2005</v>
      </c>
      <c r="I17" s="158">
        <v>6.2</v>
      </c>
    </row>
    <row r="18" spans="1:12" ht="15" customHeight="1">
      <c r="A18" s="155"/>
      <c r="B18" s="155"/>
      <c r="C18" s="155"/>
      <c r="D18" s="155"/>
      <c r="E18" s="155"/>
      <c r="G18" s="489"/>
      <c r="H18" s="157">
        <v>2006</v>
      </c>
      <c r="I18" s="158">
        <v>8.3000000000000007</v>
      </c>
    </row>
    <row r="19" spans="1:12" ht="15" customHeight="1">
      <c r="A19" s="155"/>
      <c r="B19" s="155"/>
      <c r="C19" s="155"/>
      <c r="D19" s="155"/>
      <c r="E19" s="155"/>
      <c r="G19" s="489"/>
      <c r="H19" s="157">
        <v>2007</v>
      </c>
      <c r="I19" s="158">
        <v>10.7</v>
      </c>
    </row>
    <row r="20" spans="1:12" ht="15" customHeight="1">
      <c r="A20" s="155"/>
      <c r="B20" s="155"/>
      <c r="C20" s="155"/>
      <c r="D20" s="155"/>
      <c r="E20" s="155"/>
      <c r="G20" s="489"/>
      <c r="H20" s="157">
        <v>2008</v>
      </c>
      <c r="I20" s="158">
        <v>14.88</v>
      </c>
    </row>
    <row r="21" spans="1:12" ht="15" customHeight="1">
      <c r="A21" s="155"/>
      <c r="B21" s="155"/>
      <c r="C21" s="155"/>
      <c r="D21" s="155"/>
      <c r="E21" s="155"/>
      <c r="G21" s="489"/>
      <c r="H21" s="157">
        <v>2009</v>
      </c>
      <c r="I21" s="158">
        <v>0.8</v>
      </c>
    </row>
    <row r="22" spans="1:12" ht="15" customHeight="1">
      <c r="A22" s="155"/>
      <c r="B22" s="155"/>
      <c r="C22" s="155"/>
      <c r="D22" s="155"/>
      <c r="E22" s="155"/>
      <c r="G22" s="489"/>
      <c r="H22" s="159">
        <v>2010</v>
      </c>
      <c r="I22" s="158">
        <v>3.0611235310251033</v>
      </c>
    </row>
    <row r="23" spans="1:12" ht="15" customHeight="1">
      <c r="A23" s="155"/>
      <c r="B23" s="155"/>
      <c r="C23" s="155"/>
      <c r="D23" s="155"/>
      <c r="E23" s="155"/>
      <c r="G23" s="489"/>
      <c r="H23" s="159">
        <v>2011</v>
      </c>
      <c r="I23" s="158">
        <v>1.8771568834009997</v>
      </c>
    </row>
    <row r="24" spans="1:12" ht="15" customHeight="1">
      <c r="A24" s="155"/>
      <c r="B24" s="155"/>
      <c r="C24" s="155"/>
      <c r="D24" s="155"/>
      <c r="E24" s="155"/>
      <c r="G24" s="489"/>
      <c r="H24" s="157"/>
      <c r="I24" s="157"/>
    </row>
    <row r="25" spans="1:12" ht="15" customHeight="1">
      <c r="A25" s="155"/>
      <c r="B25" s="155"/>
      <c r="C25" s="155"/>
      <c r="D25" s="155"/>
      <c r="E25" s="155"/>
      <c r="G25" s="489"/>
      <c r="H25" s="489"/>
      <c r="I25" s="489"/>
    </row>
    <row r="26" spans="1:12" ht="15" customHeight="1">
      <c r="A26" s="155"/>
      <c r="B26" s="155"/>
      <c r="C26" s="155"/>
      <c r="D26" s="155"/>
      <c r="E26" s="155"/>
    </row>
    <row r="27" spans="1:12" ht="15" customHeight="1">
      <c r="A27" s="155"/>
      <c r="B27" s="155"/>
      <c r="C27" s="155"/>
      <c r="D27" s="155"/>
      <c r="E27" s="155"/>
    </row>
    <row r="28" spans="1:12" ht="15" customHeight="1">
      <c r="A28" s="155"/>
      <c r="B28" s="155"/>
      <c r="C28" s="155"/>
      <c r="D28" s="155"/>
      <c r="E28" s="155"/>
    </row>
    <row r="29" spans="1:12" ht="15" customHeight="1">
      <c r="A29" s="155"/>
      <c r="B29" s="155"/>
      <c r="C29" s="155"/>
      <c r="D29" s="155"/>
      <c r="E29" s="155"/>
    </row>
    <row r="30" spans="1:12" ht="15" customHeight="1">
      <c r="A30" s="155"/>
      <c r="B30" s="155"/>
      <c r="C30" s="155"/>
      <c r="D30" s="155"/>
      <c r="E30" s="155"/>
    </row>
    <row r="31" spans="1:12" ht="20.100000000000001" customHeight="1">
      <c r="A31" s="2570" t="s">
        <v>581</v>
      </c>
      <c r="B31" s="2570"/>
      <c r="C31" s="2570"/>
      <c r="D31" s="2570"/>
      <c r="E31" s="2570"/>
      <c r="F31" s="498"/>
      <c r="G31" s="463"/>
      <c r="H31" s="463"/>
      <c r="I31" s="463"/>
      <c r="J31" s="463"/>
      <c r="K31" s="463"/>
      <c r="L31" s="463"/>
    </row>
    <row r="32" spans="1:12" ht="15" customHeight="1">
      <c r="A32" s="30" t="s">
        <v>260</v>
      </c>
      <c r="B32" s="160"/>
      <c r="C32" s="160"/>
      <c r="D32" s="160"/>
      <c r="E32" s="160"/>
    </row>
    <row r="33" spans="1:14" s="141" customFormat="1" ht="30" customHeight="1">
      <c r="A33" s="27" t="s">
        <v>158</v>
      </c>
      <c r="B33" s="592" t="s">
        <v>181</v>
      </c>
      <c r="C33" s="592" t="s">
        <v>159</v>
      </c>
      <c r="D33" s="592" t="s">
        <v>160</v>
      </c>
      <c r="E33" s="87"/>
      <c r="F33" s="278"/>
      <c r="G33" s="278"/>
      <c r="H33" s="278"/>
      <c r="I33" s="278"/>
      <c r="J33" s="278"/>
      <c r="K33" s="278"/>
      <c r="L33" s="278"/>
      <c r="M33" s="278"/>
      <c r="N33" s="278"/>
    </row>
    <row r="34" spans="1:14" s="141" customFormat="1" ht="20.100000000000001" customHeight="1">
      <c r="A34" s="45" t="s">
        <v>161</v>
      </c>
      <c r="B34" s="186">
        <v>16.100000000000001</v>
      </c>
      <c r="C34" s="183">
        <v>7.5479857031688624</v>
      </c>
      <c r="D34" s="183">
        <v>67.673451624791355</v>
      </c>
      <c r="E34" s="75"/>
      <c r="F34" s="278"/>
      <c r="G34" s="278"/>
      <c r="H34" s="278"/>
      <c r="I34" s="278"/>
      <c r="J34" s="278"/>
      <c r="K34" s="278"/>
      <c r="L34" s="278"/>
      <c r="M34" s="278"/>
      <c r="N34" s="278"/>
    </row>
    <row r="35" spans="1:14" s="141" customFormat="1" ht="20.100000000000001" customHeight="1">
      <c r="A35" s="45" t="s">
        <v>527</v>
      </c>
      <c r="B35" s="186">
        <v>0.3</v>
      </c>
      <c r="C35" s="183">
        <v>2.4776670949389512</v>
      </c>
      <c r="D35" s="183">
        <v>0.33117872830992767</v>
      </c>
      <c r="E35" s="75"/>
      <c r="F35" s="278"/>
      <c r="G35" s="278"/>
      <c r="H35" s="278"/>
      <c r="I35" s="278"/>
      <c r="J35" s="278"/>
      <c r="K35" s="278"/>
      <c r="L35" s="278"/>
      <c r="M35" s="278"/>
      <c r="N35" s="278"/>
    </row>
    <row r="36" spans="1:14" s="141" customFormat="1" ht="20.100000000000001" customHeight="1">
      <c r="A36" s="45" t="s">
        <v>162</v>
      </c>
      <c r="B36" s="186">
        <v>9.8000000000000007</v>
      </c>
      <c r="C36" s="184">
        <v>-13.768653804138182</v>
      </c>
      <c r="D36" s="184">
        <v>-67.438253897315519</v>
      </c>
      <c r="E36" s="75"/>
      <c r="F36" s="278"/>
      <c r="G36" s="278"/>
      <c r="H36" s="278"/>
      <c r="I36" s="278"/>
      <c r="J36" s="278"/>
      <c r="K36" s="278"/>
      <c r="L36" s="278"/>
      <c r="M36" s="278"/>
      <c r="N36" s="278"/>
    </row>
    <row r="37" spans="1:14" s="141" customFormat="1" ht="20.100000000000001" customHeight="1">
      <c r="A37" s="45" t="s">
        <v>163</v>
      </c>
      <c r="B37" s="186">
        <v>37.9</v>
      </c>
      <c r="C37" s="183">
        <v>1.528897807561961</v>
      </c>
      <c r="D37" s="183">
        <v>31.858432198537134</v>
      </c>
      <c r="E37" s="75"/>
      <c r="F37" s="278"/>
      <c r="G37" s="278"/>
      <c r="H37" s="278"/>
      <c r="I37" s="278"/>
      <c r="J37" s="278"/>
      <c r="K37" s="278"/>
      <c r="L37" s="278"/>
      <c r="M37" s="278"/>
      <c r="N37" s="278"/>
    </row>
    <row r="38" spans="1:14" s="141" customFormat="1" ht="20.100000000000001" customHeight="1">
      <c r="A38" s="45" t="s">
        <v>857</v>
      </c>
      <c r="B38" s="186">
        <v>4.8</v>
      </c>
      <c r="C38" s="183">
        <v>3.9072932848047515</v>
      </c>
      <c r="D38" s="183">
        <v>9.8346739296561125</v>
      </c>
      <c r="E38" s="75"/>
      <c r="F38" s="278"/>
      <c r="G38" s="278"/>
      <c r="H38" s="278"/>
      <c r="I38" s="278"/>
      <c r="J38" s="278"/>
      <c r="K38" s="278"/>
      <c r="L38" s="278"/>
      <c r="M38" s="278"/>
      <c r="N38" s="278"/>
    </row>
    <row r="39" spans="1:14" s="141" customFormat="1" ht="20.100000000000001" customHeight="1">
      <c r="A39" s="45" t="s">
        <v>81</v>
      </c>
      <c r="B39" s="186">
        <v>0.8</v>
      </c>
      <c r="C39" s="183">
        <v>0</v>
      </c>
      <c r="D39" s="183">
        <v>1.8150961195343299E-3</v>
      </c>
      <c r="E39" s="75"/>
      <c r="F39" s="278"/>
      <c r="G39" s="278"/>
      <c r="H39" s="278"/>
      <c r="I39" s="278"/>
      <c r="J39" s="278"/>
      <c r="K39" s="278"/>
      <c r="L39" s="278"/>
      <c r="M39" s="278"/>
      <c r="N39" s="278"/>
    </row>
    <row r="40" spans="1:14" s="141" customFormat="1" ht="20.100000000000001" customHeight="1">
      <c r="A40" s="45" t="s">
        <v>164</v>
      </c>
      <c r="B40" s="186">
        <v>9.6999999999999993</v>
      </c>
      <c r="C40" s="183">
        <v>5.0899287444226502</v>
      </c>
      <c r="D40" s="183">
        <v>25.398904743773599</v>
      </c>
      <c r="E40" s="75"/>
      <c r="F40" s="278"/>
      <c r="G40" s="278"/>
      <c r="H40" s="278"/>
      <c r="I40" s="278"/>
      <c r="J40" s="278"/>
      <c r="K40" s="278"/>
      <c r="L40" s="278"/>
      <c r="M40" s="278"/>
      <c r="N40" s="278"/>
    </row>
    <row r="41" spans="1:14" s="141" customFormat="1" ht="20.100000000000001" customHeight="1">
      <c r="A41" s="45" t="s">
        <v>165</v>
      </c>
      <c r="B41" s="186">
        <v>7.7</v>
      </c>
      <c r="C41" s="184">
        <v>3.7251757006045807</v>
      </c>
      <c r="D41" s="184">
        <v>12.323027301577772</v>
      </c>
      <c r="E41" s="75"/>
      <c r="F41" s="278"/>
      <c r="G41" s="278"/>
      <c r="H41" s="278"/>
      <c r="I41" s="278"/>
      <c r="J41" s="278"/>
      <c r="K41" s="278"/>
      <c r="L41" s="278"/>
      <c r="M41" s="278"/>
      <c r="N41" s="278"/>
    </row>
    <row r="42" spans="1:14" s="141" customFormat="1" ht="20.100000000000001" customHeight="1">
      <c r="A42" s="45" t="s">
        <v>166</v>
      </c>
      <c r="B42" s="186">
        <v>2.4</v>
      </c>
      <c r="C42" s="183">
        <v>0.99553440862621301</v>
      </c>
      <c r="D42" s="183">
        <v>1.1533298216480339</v>
      </c>
      <c r="E42" s="75"/>
      <c r="F42" s="278"/>
      <c r="G42" s="278"/>
      <c r="H42" s="278"/>
      <c r="I42" s="278"/>
      <c r="J42" s="278"/>
      <c r="K42" s="278"/>
      <c r="L42" s="278"/>
      <c r="M42" s="278"/>
      <c r="N42" s="278"/>
    </row>
    <row r="43" spans="1:14" s="141" customFormat="1" ht="20.100000000000001" customHeight="1">
      <c r="A43" s="45" t="s">
        <v>167</v>
      </c>
      <c r="B43" s="186">
        <v>2.6</v>
      </c>
      <c r="C43" s="183">
        <v>4.4525392097127963</v>
      </c>
      <c r="D43" s="183">
        <v>7.7888933765236867</v>
      </c>
      <c r="E43" s="75"/>
      <c r="F43" s="278"/>
      <c r="G43" s="278"/>
      <c r="H43" s="278"/>
      <c r="I43" s="278"/>
      <c r="J43" s="278"/>
      <c r="K43" s="278"/>
      <c r="L43" s="278"/>
      <c r="M43" s="278"/>
      <c r="N43" s="278"/>
    </row>
    <row r="44" spans="1:14" s="141" customFormat="1" ht="20.100000000000001" customHeight="1">
      <c r="A44" s="45" t="s">
        <v>582</v>
      </c>
      <c r="B44" s="186">
        <v>3.4</v>
      </c>
      <c r="C44" s="183">
        <v>3.2740191886366858</v>
      </c>
      <c r="D44" s="183">
        <v>6.1801697036973611</v>
      </c>
      <c r="E44" s="75"/>
      <c r="F44" s="278"/>
      <c r="G44" s="278"/>
      <c r="H44" s="278"/>
      <c r="I44" s="278"/>
      <c r="J44" s="278"/>
      <c r="K44" s="278"/>
      <c r="L44" s="278"/>
      <c r="M44" s="278"/>
      <c r="N44" s="278"/>
    </row>
    <row r="45" spans="1:14" s="141" customFormat="1" ht="20.100000000000001" customHeight="1">
      <c r="A45" s="46" t="s">
        <v>168</v>
      </c>
      <c r="B45" s="187">
        <v>4.5999999999999996</v>
      </c>
      <c r="C45" s="185">
        <v>2.0423881604842791</v>
      </c>
      <c r="D45" s="185">
        <v>4.8980075649196806</v>
      </c>
      <c r="E45" s="75"/>
      <c r="F45" s="278"/>
      <c r="G45" s="278"/>
      <c r="H45" s="278"/>
      <c r="I45" s="278"/>
      <c r="J45" s="278"/>
      <c r="K45" s="278"/>
      <c r="L45" s="278"/>
      <c r="M45" s="278"/>
      <c r="N45" s="278"/>
    </row>
    <row r="46" spans="1:14" ht="15" customHeight="1">
      <c r="A46" s="2582" t="s">
        <v>231</v>
      </c>
      <c r="B46" s="2582"/>
      <c r="C46" s="2582"/>
      <c r="D46" s="2582"/>
      <c r="E46" s="2583"/>
    </row>
    <row r="47" spans="1:14" ht="15" customHeight="1">
      <c r="A47" s="161"/>
      <c r="B47" s="161"/>
      <c r="C47" s="161"/>
      <c r="D47" s="161"/>
      <c r="E47" s="161"/>
    </row>
    <row r="48" spans="1:14" ht="20.100000000000001" customHeight="1">
      <c r="A48" s="2570" t="s">
        <v>885</v>
      </c>
      <c r="B48" s="2570"/>
      <c r="C48" s="2570"/>
      <c r="D48" s="2570"/>
      <c r="E48" s="2570"/>
    </row>
    <row r="50" spans="1:5">
      <c r="A50" s="161"/>
      <c r="B50" s="161"/>
      <c r="C50" s="161"/>
      <c r="D50" s="161"/>
      <c r="E50" s="161"/>
    </row>
    <row r="51" spans="1:5">
      <c r="A51" s="161"/>
      <c r="B51" s="161"/>
      <c r="C51" s="161"/>
      <c r="D51" s="161"/>
      <c r="E51" s="161"/>
    </row>
    <row r="52" spans="1:5">
      <c r="A52" s="161"/>
      <c r="B52" s="161"/>
      <c r="C52" s="161"/>
      <c r="D52" s="161"/>
      <c r="E52" s="161"/>
    </row>
    <row r="53" spans="1:5">
      <c r="A53" s="161"/>
      <c r="B53" s="161"/>
      <c r="C53" s="161"/>
      <c r="D53" s="161"/>
      <c r="E53" s="161"/>
    </row>
    <row r="54" spans="1:5">
      <c r="A54" s="161"/>
      <c r="B54" s="161"/>
      <c r="C54" s="161"/>
      <c r="D54" s="161"/>
      <c r="E54" s="161"/>
    </row>
    <row r="55" spans="1:5">
      <c r="A55" s="161"/>
      <c r="B55" s="161"/>
      <c r="C55" s="161"/>
      <c r="D55" s="161"/>
      <c r="E55" s="161"/>
    </row>
    <row r="56" spans="1:5">
      <c r="A56" s="161"/>
      <c r="B56" s="161"/>
      <c r="C56" s="161"/>
      <c r="D56" s="161"/>
      <c r="E56" s="161"/>
    </row>
    <row r="57" spans="1:5">
      <c r="A57" s="161"/>
      <c r="B57" s="161"/>
      <c r="C57" s="161"/>
      <c r="D57" s="161"/>
      <c r="E57" s="161"/>
    </row>
    <row r="58" spans="1:5">
      <c r="A58" s="161"/>
      <c r="B58" s="161"/>
      <c r="C58" s="161"/>
      <c r="D58" s="161"/>
      <c r="E58" s="161"/>
    </row>
    <row r="59" spans="1:5">
      <c r="A59" s="161"/>
      <c r="B59" s="161"/>
      <c r="C59" s="161"/>
      <c r="D59" s="161"/>
      <c r="E59" s="161"/>
    </row>
    <row r="60" spans="1:5">
      <c r="A60" s="161"/>
      <c r="B60" s="161"/>
      <c r="C60" s="161"/>
      <c r="D60" s="161"/>
      <c r="E60" s="161"/>
    </row>
    <row r="61" spans="1:5">
      <c r="A61" s="161"/>
      <c r="B61" s="161"/>
      <c r="C61" s="161"/>
      <c r="D61" s="161"/>
      <c r="E61" s="161"/>
    </row>
    <row r="62" spans="1:5">
      <c r="A62" s="161"/>
      <c r="B62" s="161"/>
      <c r="C62" s="161"/>
      <c r="D62" s="161"/>
      <c r="E62" s="161"/>
    </row>
    <row r="63" spans="1:5" ht="31.5" customHeight="1">
      <c r="A63" s="161"/>
      <c r="B63" s="161"/>
      <c r="C63" s="161"/>
      <c r="D63" s="161"/>
      <c r="E63" s="161"/>
    </row>
    <row r="64" spans="1:5" ht="31.5" customHeight="1">
      <c r="A64" s="161"/>
      <c r="B64" s="161"/>
      <c r="C64" s="161"/>
      <c r="D64" s="161"/>
      <c r="E64" s="161"/>
    </row>
    <row r="65" spans="1:14" ht="15" customHeight="1">
      <c r="A65" s="161"/>
      <c r="B65" s="161"/>
      <c r="C65" s="161"/>
      <c r="D65" s="161"/>
      <c r="E65" s="161"/>
    </row>
    <row r="66" spans="1:14" ht="20.100000000000001" customHeight="1">
      <c r="A66" s="2570" t="s">
        <v>583</v>
      </c>
      <c r="B66" s="2570"/>
      <c r="C66" s="2570"/>
      <c r="D66" s="2570"/>
      <c r="E66" s="2570"/>
    </row>
    <row r="67" spans="1:14" ht="15" customHeight="1">
      <c r="A67" s="30" t="s">
        <v>227</v>
      </c>
      <c r="B67" s="39"/>
      <c r="C67" s="39"/>
      <c r="D67" s="39"/>
      <c r="E67" s="39"/>
    </row>
    <row r="68" spans="1:14" s="141" customFormat="1" ht="15" customHeight="1">
      <c r="A68" s="2562" t="s">
        <v>158</v>
      </c>
      <c r="B68" s="2585" t="s">
        <v>181</v>
      </c>
      <c r="C68" s="2587" t="s">
        <v>586</v>
      </c>
      <c r="D68" s="2588"/>
      <c r="F68" s="278"/>
      <c r="G68" s="278"/>
      <c r="H68" s="278"/>
      <c r="I68" s="278"/>
      <c r="J68" s="278"/>
      <c r="K68" s="278"/>
      <c r="L68" s="278"/>
      <c r="M68" s="278"/>
      <c r="N68" s="278"/>
    </row>
    <row r="69" spans="1:14" s="141" customFormat="1" ht="20.100000000000001" customHeight="1">
      <c r="A69" s="2563"/>
      <c r="B69" s="2586"/>
      <c r="C69" s="581">
        <v>2010</v>
      </c>
      <c r="D69" s="582">
        <v>2011</v>
      </c>
      <c r="F69" s="278"/>
      <c r="G69" s="278"/>
      <c r="H69" s="278"/>
      <c r="I69" s="278"/>
      <c r="J69" s="278"/>
      <c r="K69" s="278"/>
      <c r="L69" s="278"/>
      <c r="M69" s="278"/>
      <c r="N69" s="278"/>
    </row>
    <row r="70" spans="1:14" s="141" customFormat="1" ht="20.100000000000001" customHeight="1">
      <c r="A70" s="45" t="s">
        <v>161</v>
      </c>
      <c r="B70" s="236">
        <v>16.100000000000001</v>
      </c>
      <c r="C70" s="183">
        <v>6.9466706977997319</v>
      </c>
      <c r="D70" s="183">
        <v>7.5479857031688624</v>
      </c>
      <c r="F70" s="278"/>
      <c r="G70" s="278"/>
      <c r="H70" s="278"/>
      <c r="I70" s="278"/>
      <c r="J70" s="278"/>
      <c r="K70" s="278"/>
      <c r="L70" s="278"/>
      <c r="M70" s="278"/>
      <c r="N70" s="278"/>
    </row>
    <row r="71" spans="1:14" s="141" customFormat="1" ht="20.100000000000001" customHeight="1">
      <c r="A71" s="45" t="s">
        <v>527</v>
      </c>
      <c r="B71" s="236">
        <v>0.3</v>
      </c>
      <c r="C71" s="183">
        <v>2.9349650669070968</v>
      </c>
      <c r="D71" s="183">
        <v>2.4776670949389512</v>
      </c>
      <c r="F71" s="278"/>
      <c r="G71" s="278"/>
      <c r="H71" s="278"/>
      <c r="I71" s="278"/>
      <c r="J71" s="278"/>
      <c r="K71" s="278"/>
      <c r="L71" s="278"/>
      <c r="M71" s="278"/>
      <c r="N71" s="278"/>
    </row>
    <row r="72" spans="1:14" s="141" customFormat="1" ht="20.100000000000001" customHeight="1">
      <c r="A72" s="45" t="s">
        <v>162</v>
      </c>
      <c r="B72" s="236">
        <v>9.8000000000000007</v>
      </c>
      <c r="C72" s="183" t="s">
        <v>749</v>
      </c>
      <c r="D72" s="183" t="s">
        <v>733</v>
      </c>
      <c r="F72" s="278"/>
      <c r="G72" s="278"/>
      <c r="H72" s="278"/>
      <c r="I72" s="278"/>
      <c r="J72" s="278"/>
      <c r="K72" s="278"/>
      <c r="L72" s="278"/>
      <c r="M72" s="278"/>
      <c r="N72" s="278"/>
    </row>
    <row r="73" spans="1:14" s="141" customFormat="1" ht="20.100000000000001" customHeight="1">
      <c r="A73" s="45" t="s">
        <v>163</v>
      </c>
      <c r="B73" s="236">
        <v>37.9</v>
      </c>
      <c r="C73" s="183">
        <v>4.3883642984431646</v>
      </c>
      <c r="D73" s="183">
        <v>1.528897807561961</v>
      </c>
      <c r="F73" s="278"/>
      <c r="G73" s="278"/>
      <c r="H73" s="278"/>
      <c r="I73" s="278"/>
      <c r="J73" s="278"/>
      <c r="K73" s="278"/>
      <c r="L73" s="278"/>
      <c r="M73" s="278"/>
      <c r="N73" s="278"/>
    </row>
    <row r="74" spans="1:14" s="141" customFormat="1" ht="20.100000000000001" customHeight="1">
      <c r="A74" s="45" t="s">
        <v>857</v>
      </c>
      <c r="B74" s="236">
        <v>4.8</v>
      </c>
      <c r="C74" s="183">
        <v>3.7501083064198895</v>
      </c>
      <c r="D74" s="183">
        <v>3.9072932848047515</v>
      </c>
      <c r="F74" s="278"/>
      <c r="G74" s="278"/>
      <c r="H74" s="278"/>
      <c r="I74" s="278"/>
      <c r="J74" s="278"/>
      <c r="K74" s="278"/>
      <c r="L74" s="278"/>
      <c r="M74" s="278"/>
      <c r="N74" s="278"/>
    </row>
    <row r="75" spans="1:14" s="141" customFormat="1" ht="20.100000000000001" customHeight="1">
      <c r="A75" s="45" t="s">
        <v>81</v>
      </c>
      <c r="B75" s="236">
        <v>0.8</v>
      </c>
      <c r="C75" s="183">
        <v>0.76123291083736433</v>
      </c>
      <c r="D75" s="183">
        <v>4.2364967542596298E-3</v>
      </c>
      <c r="F75" s="278"/>
      <c r="G75" s="278"/>
      <c r="H75" s="278"/>
      <c r="I75" s="278"/>
      <c r="J75" s="278"/>
      <c r="K75" s="278"/>
      <c r="L75" s="278"/>
      <c r="M75" s="278"/>
      <c r="N75" s="278"/>
    </row>
    <row r="76" spans="1:14" s="141" customFormat="1" ht="20.100000000000001" customHeight="1">
      <c r="A76" s="45" t="s">
        <v>164</v>
      </c>
      <c r="B76" s="236">
        <v>9.6999999999999993</v>
      </c>
      <c r="C76" s="183">
        <v>6.4785658559374184</v>
      </c>
      <c r="D76" s="183">
        <v>5.0899287444226502</v>
      </c>
      <c r="F76" s="278"/>
      <c r="G76" s="278"/>
      <c r="H76" s="278"/>
      <c r="I76" s="278"/>
      <c r="J76" s="278"/>
      <c r="K76" s="278"/>
      <c r="L76" s="278"/>
      <c r="M76" s="278"/>
      <c r="N76" s="278"/>
    </row>
    <row r="77" spans="1:14" s="141" customFormat="1" ht="20.100000000000001" customHeight="1">
      <c r="A77" s="45" t="s">
        <v>165</v>
      </c>
      <c r="B77" s="236">
        <v>7.7</v>
      </c>
      <c r="C77" s="183" t="s">
        <v>750</v>
      </c>
      <c r="D77" s="183">
        <v>3.7251757006045807</v>
      </c>
      <c r="F77" s="278"/>
      <c r="G77" s="278"/>
      <c r="H77" s="278"/>
      <c r="I77" s="278"/>
      <c r="J77" s="278"/>
      <c r="K77" s="278"/>
      <c r="L77" s="278"/>
      <c r="M77" s="278"/>
      <c r="N77" s="278"/>
    </row>
    <row r="78" spans="1:14" s="141" customFormat="1" ht="20.100000000000001" customHeight="1">
      <c r="A78" s="45" t="s">
        <v>166</v>
      </c>
      <c r="B78" s="236">
        <v>2.4</v>
      </c>
      <c r="C78" s="183">
        <v>1.3016127194922689</v>
      </c>
      <c r="D78" s="183">
        <v>0.99553440862621301</v>
      </c>
      <c r="F78" s="278"/>
      <c r="G78" s="278"/>
      <c r="H78" s="278"/>
      <c r="I78" s="278"/>
      <c r="J78" s="278"/>
      <c r="K78" s="278"/>
      <c r="L78" s="278"/>
      <c r="M78" s="278"/>
      <c r="N78" s="278"/>
    </row>
    <row r="79" spans="1:14" s="141" customFormat="1" ht="20.100000000000001" customHeight="1">
      <c r="A79" s="45" t="s">
        <v>167</v>
      </c>
      <c r="B79" s="236">
        <v>2.6</v>
      </c>
      <c r="C79" s="183">
        <v>14.161537472591419</v>
      </c>
      <c r="D79" s="183">
        <v>4.4525392097127963</v>
      </c>
      <c r="F79" s="278"/>
      <c r="G79" s="278"/>
      <c r="H79" s="278"/>
      <c r="I79" s="278"/>
      <c r="J79" s="278"/>
      <c r="K79" s="278"/>
      <c r="L79" s="278"/>
      <c r="M79" s="278"/>
      <c r="N79" s="278"/>
    </row>
    <row r="80" spans="1:14" s="141" customFormat="1" ht="20.100000000000001" customHeight="1">
      <c r="A80" s="45" t="s">
        <v>582</v>
      </c>
      <c r="B80" s="236">
        <v>3.4</v>
      </c>
      <c r="C80" s="183">
        <v>1.2864254311749477</v>
      </c>
      <c r="D80" s="183">
        <v>3.2740191886366858</v>
      </c>
      <c r="F80" s="278"/>
      <c r="G80" s="278"/>
      <c r="H80" s="278"/>
      <c r="I80" s="278"/>
      <c r="J80" s="278"/>
      <c r="K80" s="278"/>
      <c r="L80" s="278"/>
      <c r="M80" s="278"/>
      <c r="N80" s="278"/>
    </row>
    <row r="81" spans="1:14" s="141" customFormat="1" ht="20.100000000000001" customHeight="1">
      <c r="A81" s="46" t="s">
        <v>168</v>
      </c>
      <c r="B81" s="237">
        <v>4.5999999999999996</v>
      </c>
      <c r="C81" s="185">
        <v>1.7172894149097857</v>
      </c>
      <c r="D81" s="185">
        <v>2.0423881604842791</v>
      </c>
      <c r="E81" s="75"/>
      <c r="F81" s="278"/>
      <c r="G81" s="278"/>
      <c r="H81" s="278"/>
      <c r="I81" s="278"/>
      <c r="J81" s="278"/>
      <c r="K81" s="278"/>
      <c r="L81" s="278"/>
      <c r="M81" s="278"/>
      <c r="N81" s="278"/>
    </row>
    <row r="82" spans="1:14" s="88" customFormat="1" ht="15" customHeight="1">
      <c r="A82" s="2583" t="s">
        <v>231</v>
      </c>
      <c r="B82" s="2582"/>
      <c r="C82" s="2582"/>
      <c r="D82" s="2582"/>
      <c r="E82" s="2583"/>
      <c r="F82" s="361"/>
      <c r="G82" s="361"/>
      <c r="H82" s="361"/>
      <c r="I82" s="361"/>
      <c r="J82" s="361"/>
      <c r="K82" s="361"/>
      <c r="L82" s="361"/>
      <c r="M82" s="361"/>
      <c r="N82" s="361"/>
    </row>
    <row r="83" spans="1:14" ht="15" customHeight="1"/>
    <row r="84" spans="1:14" ht="20.100000000000001" customHeight="1">
      <c r="A84" s="2570" t="s">
        <v>883</v>
      </c>
      <c r="B84" s="2570"/>
      <c r="C84" s="2570"/>
      <c r="D84" s="2570"/>
      <c r="E84" s="2570"/>
    </row>
    <row r="85" spans="1:14" ht="15">
      <c r="A85" s="48"/>
      <c r="B85" s="48"/>
      <c r="C85" s="48"/>
      <c r="D85" s="48"/>
      <c r="E85" s="48"/>
    </row>
    <row r="86" spans="1:14" ht="15">
      <c r="A86" s="48"/>
      <c r="B86" s="48"/>
      <c r="C86" s="48"/>
      <c r="D86" s="48"/>
      <c r="E86" s="48"/>
      <c r="G86" s="162" t="s">
        <v>169</v>
      </c>
      <c r="H86" s="163">
        <v>3.4626329946145518</v>
      </c>
    </row>
    <row r="87" spans="1:14" ht="15">
      <c r="A87" s="48"/>
      <c r="B87" s="48"/>
      <c r="C87" s="48"/>
      <c r="D87" s="48"/>
      <c r="E87" s="48"/>
      <c r="G87" s="162" t="s">
        <v>170</v>
      </c>
      <c r="H87" s="163">
        <v>3.1136324515602922</v>
      </c>
    </row>
    <row r="88" spans="1:14" ht="15">
      <c r="A88" s="48"/>
      <c r="B88" s="48"/>
      <c r="C88" s="48"/>
      <c r="D88" s="48"/>
      <c r="E88" s="48"/>
      <c r="G88" s="162" t="s">
        <v>171</v>
      </c>
      <c r="H88" s="163">
        <v>1.9439186928163821</v>
      </c>
    </row>
    <row r="89" spans="1:14" ht="15">
      <c r="A89" s="48"/>
      <c r="B89" s="48"/>
      <c r="C89" s="48"/>
      <c r="D89" s="48"/>
      <c r="E89" s="48"/>
      <c r="G89" s="162" t="s">
        <v>172</v>
      </c>
      <c r="H89" s="163">
        <v>2.0398842127771246</v>
      </c>
    </row>
    <row r="90" spans="1:14" ht="15">
      <c r="A90" s="48"/>
      <c r="B90" s="48"/>
      <c r="C90" s="48"/>
      <c r="D90" s="48"/>
      <c r="E90" s="48"/>
      <c r="G90" s="162" t="s">
        <v>173</v>
      </c>
      <c r="H90" s="163">
        <v>2.0844246945902256</v>
      </c>
    </row>
    <row r="91" spans="1:14" ht="15">
      <c r="A91" s="48"/>
      <c r="B91" s="48"/>
      <c r="C91" s="48"/>
      <c r="D91" s="48"/>
      <c r="E91" s="48"/>
      <c r="G91" s="162" t="s">
        <v>174</v>
      </c>
      <c r="H91" s="163">
        <v>2.3927979699060842</v>
      </c>
    </row>
    <row r="92" spans="1:14" ht="15">
      <c r="A92" s="48"/>
      <c r="B92" s="48"/>
      <c r="C92" s="48"/>
      <c r="D92" s="48"/>
      <c r="E92" s="48"/>
      <c r="G92" s="162" t="s">
        <v>175</v>
      </c>
      <c r="H92" s="163">
        <v>2.2980215105428528</v>
      </c>
    </row>
    <row r="93" spans="1:14" ht="15">
      <c r="A93" s="48"/>
      <c r="B93" s="48"/>
      <c r="C93" s="48"/>
      <c r="D93" s="48"/>
      <c r="E93" s="48"/>
      <c r="G93" s="162" t="s">
        <v>176</v>
      </c>
      <c r="H93" s="163">
        <v>1.6252661308683685</v>
      </c>
    </row>
    <row r="94" spans="1:14" ht="15">
      <c r="A94" s="48"/>
      <c r="B94" s="48"/>
      <c r="C94" s="48"/>
      <c r="D94" s="48"/>
      <c r="E94" s="48"/>
      <c r="G94" s="162" t="s">
        <v>177</v>
      </c>
      <c r="H94" s="163">
        <v>0.9736314142809448</v>
      </c>
    </row>
    <row r="95" spans="1:14" ht="15">
      <c r="A95" s="48"/>
      <c r="B95" s="48"/>
      <c r="C95" s="48"/>
      <c r="D95" s="48"/>
      <c r="E95" s="48"/>
      <c r="G95" s="162" t="s">
        <v>178</v>
      </c>
      <c r="H95" s="163">
        <v>0.86640390824048552</v>
      </c>
    </row>
    <row r="96" spans="1:14" ht="15">
      <c r="A96" s="48"/>
      <c r="B96" s="48"/>
      <c r="C96" s="48"/>
      <c r="D96" s="48"/>
      <c r="E96" s="48"/>
      <c r="G96" s="162" t="s">
        <v>179</v>
      </c>
      <c r="H96" s="163">
        <v>0.61662799536452439</v>
      </c>
    </row>
    <row r="97" spans="1:10" ht="15">
      <c r="A97" s="48"/>
      <c r="B97" s="48"/>
      <c r="C97" s="48"/>
      <c r="D97" s="48"/>
      <c r="E97" s="48"/>
      <c r="G97" s="162" t="s">
        <v>180</v>
      </c>
      <c r="H97" s="163">
        <v>1.2378487790762449</v>
      </c>
    </row>
    <row r="98" spans="1:10" ht="15">
      <c r="A98" s="48"/>
      <c r="B98" s="48"/>
      <c r="C98" s="48"/>
      <c r="D98" s="48"/>
      <c r="E98" s="48"/>
      <c r="H98" s="164"/>
    </row>
    <row r="99" spans="1:10" ht="15">
      <c r="A99" s="48"/>
      <c r="B99" s="48"/>
      <c r="C99" s="48"/>
      <c r="D99" s="48"/>
      <c r="E99" s="48"/>
      <c r="H99" s="164"/>
    </row>
    <row r="100" spans="1:10" ht="15">
      <c r="A100" s="48"/>
      <c r="B100" s="48"/>
      <c r="C100" s="48"/>
      <c r="D100" s="48"/>
      <c r="E100" s="48"/>
      <c r="H100" s="164"/>
    </row>
    <row r="101" spans="1:10" ht="20.100000000000001" customHeight="1">
      <c r="A101" s="2570" t="s">
        <v>430</v>
      </c>
      <c r="B101" s="2570"/>
      <c r="C101" s="2570"/>
      <c r="D101" s="2570"/>
      <c r="E101" s="2570"/>
    </row>
    <row r="102" spans="1:10" ht="15" customHeight="1">
      <c r="A102" s="30" t="s">
        <v>227</v>
      </c>
      <c r="B102" s="165"/>
      <c r="C102" s="165"/>
      <c r="D102" s="165"/>
      <c r="E102" s="166"/>
    </row>
    <row r="103" spans="1:10" ht="15" customHeight="1">
      <c r="A103" s="2562" t="s">
        <v>185</v>
      </c>
      <c r="B103" s="2578">
        <v>2010</v>
      </c>
      <c r="C103" s="2579"/>
      <c r="D103" s="2578">
        <v>2011</v>
      </c>
      <c r="E103" s="2579"/>
    </row>
    <row r="104" spans="1:10" ht="25.5">
      <c r="A104" s="2563"/>
      <c r="B104" s="581" t="s">
        <v>183</v>
      </c>
      <c r="C104" s="238" t="s">
        <v>184</v>
      </c>
      <c r="D104" s="238" t="s">
        <v>183</v>
      </c>
      <c r="E104" s="582" t="s">
        <v>184</v>
      </c>
      <c r="J104" s="499"/>
    </row>
    <row r="105" spans="1:10" ht="20.100000000000001" customHeight="1">
      <c r="A105" s="167" t="s">
        <v>169</v>
      </c>
      <c r="B105" s="239">
        <v>116.99063846263418</v>
      </c>
      <c r="C105" s="184">
        <v>-7.831594611408832E-2</v>
      </c>
      <c r="D105" s="239">
        <v>121.04159491065158</v>
      </c>
      <c r="E105" s="184">
        <v>0.13038121564147787</v>
      </c>
      <c r="H105" s="164"/>
      <c r="J105" s="164"/>
    </row>
    <row r="106" spans="1:10" ht="20.100000000000001" customHeight="1">
      <c r="A106" s="167" t="s">
        <v>170</v>
      </c>
      <c r="B106" s="239">
        <v>117.55052227203339</v>
      </c>
      <c r="C106" s="183">
        <v>0.55988380939921001</v>
      </c>
      <c r="D106" s="239">
        <v>121.21061348047404</v>
      </c>
      <c r="E106" s="183">
        <v>0.16901856982245533</v>
      </c>
      <c r="H106" s="164"/>
      <c r="I106" s="164"/>
      <c r="J106" s="164"/>
    </row>
    <row r="107" spans="1:10" ht="20.100000000000001" customHeight="1">
      <c r="A107" s="167" t="s">
        <v>171</v>
      </c>
      <c r="B107" s="239">
        <v>118.3725813507871</v>
      </c>
      <c r="C107" s="183">
        <v>0.82205907875371054</v>
      </c>
      <c r="D107" s="239">
        <v>120.67364808683432</v>
      </c>
      <c r="E107" s="184">
        <v>-0.53696539363971851</v>
      </c>
      <c r="H107" s="164"/>
      <c r="I107" s="164"/>
      <c r="J107" s="164"/>
    </row>
    <row r="108" spans="1:10" ht="20.100000000000001" customHeight="1">
      <c r="A108" s="167" t="s">
        <v>172</v>
      </c>
      <c r="B108" s="239">
        <v>117.89300235491137</v>
      </c>
      <c r="C108" s="184">
        <v>-0.47957899587572683</v>
      </c>
      <c r="D108" s="239">
        <v>120.29788309791816</v>
      </c>
      <c r="E108" s="184">
        <v>-0.37576498891615984</v>
      </c>
      <c r="H108" s="164"/>
      <c r="I108" s="164"/>
      <c r="J108" s="164"/>
    </row>
    <row r="109" spans="1:10" ht="20.100000000000001" customHeight="1">
      <c r="A109" s="167" t="s">
        <v>173</v>
      </c>
      <c r="B109" s="239">
        <v>118.2201084982847</v>
      </c>
      <c r="C109" s="183">
        <v>0.327106143373328</v>
      </c>
      <c r="D109" s="239">
        <v>120.68431763379431</v>
      </c>
      <c r="E109" s="183">
        <v>0.38643453587614829</v>
      </c>
      <c r="H109" s="164"/>
      <c r="I109" s="164"/>
      <c r="J109" s="164"/>
    </row>
    <row r="110" spans="1:10" ht="20.100000000000001" customHeight="1">
      <c r="A110" s="167" t="s">
        <v>174</v>
      </c>
      <c r="B110" s="239">
        <v>118.46883826274706</v>
      </c>
      <c r="C110" s="183">
        <v>0.24872976446235384</v>
      </c>
      <c r="D110" s="239">
        <v>121.30355821966938</v>
      </c>
      <c r="E110" s="183">
        <v>0.61924058587507602</v>
      </c>
      <c r="H110" s="164"/>
      <c r="I110" s="164"/>
      <c r="J110" s="164"/>
    </row>
    <row r="111" spans="1:10" ht="20.100000000000001" customHeight="1">
      <c r="A111" s="167" t="s">
        <v>175</v>
      </c>
      <c r="B111" s="239">
        <v>118.94758300655161</v>
      </c>
      <c r="C111" s="183">
        <v>0.47874474380455467</v>
      </c>
      <c r="D111" s="239">
        <v>121.68102405031298</v>
      </c>
      <c r="E111" s="183">
        <v>0.37746583064360095</v>
      </c>
      <c r="H111" s="164"/>
      <c r="I111" s="164"/>
      <c r="J111" s="164"/>
    </row>
    <row r="112" spans="1:10" ht="20.100000000000001" customHeight="1">
      <c r="A112" s="167" t="s">
        <v>176</v>
      </c>
      <c r="B112" s="239">
        <v>119.90694739509486</v>
      </c>
      <c r="C112" s="183">
        <v>0.9593643885432499</v>
      </c>
      <c r="D112" s="239">
        <v>121.8557543996655</v>
      </c>
      <c r="E112" s="183">
        <v>0.17473034935251519</v>
      </c>
      <c r="H112" s="164"/>
      <c r="I112" s="164"/>
      <c r="J112" s="164"/>
    </row>
    <row r="113" spans="1:14" ht="20.100000000000001" customHeight="1">
      <c r="A113" s="167" t="s">
        <v>177</v>
      </c>
      <c r="B113" s="239">
        <v>121.15147921084855</v>
      </c>
      <c r="C113" s="183">
        <v>1.2445318157536889</v>
      </c>
      <c r="D113" s="239">
        <v>122.33104807131143</v>
      </c>
      <c r="E113" s="183">
        <v>0.47529367164592884</v>
      </c>
      <c r="H113" s="164"/>
      <c r="I113" s="164"/>
      <c r="J113" s="164"/>
    </row>
    <row r="114" spans="1:14" ht="20.100000000000001" customHeight="1">
      <c r="A114" s="167" t="s">
        <v>178</v>
      </c>
      <c r="B114" s="239">
        <v>121.667865528063</v>
      </c>
      <c r="C114" s="183">
        <v>0.51638631721451134</v>
      </c>
      <c r="D114" s="239">
        <v>122.72200067007097</v>
      </c>
      <c r="E114" s="183">
        <v>0.39095259875954014</v>
      </c>
      <c r="H114" s="164"/>
      <c r="I114" s="164"/>
      <c r="J114" s="164"/>
    </row>
    <row r="115" spans="1:14" ht="20.100000000000001" customHeight="1">
      <c r="A115" s="167" t="s">
        <v>179</v>
      </c>
      <c r="B115" s="239">
        <v>121.87762892547632</v>
      </c>
      <c r="C115" s="183">
        <v>0.20976339741325489</v>
      </c>
      <c r="D115" s="239">
        <v>122.62916050551731</v>
      </c>
      <c r="E115" s="184">
        <v>-9.284016455366384E-2</v>
      </c>
      <c r="H115" s="164"/>
      <c r="I115" s="164"/>
      <c r="J115" s="164"/>
    </row>
    <row r="116" spans="1:14" ht="20.100000000000001" customHeight="1">
      <c r="A116" s="167" t="s">
        <v>180</v>
      </c>
      <c r="B116" s="239">
        <v>120.9112136950101</v>
      </c>
      <c r="C116" s="184">
        <v>-0.96641523046621103</v>
      </c>
      <c r="D116" s="239">
        <v>122.40791167750007</v>
      </c>
      <c r="E116" s="184">
        <v>-0.221248828017238</v>
      </c>
      <c r="H116" s="164"/>
      <c r="I116" s="164"/>
      <c r="J116" s="164"/>
    </row>
    <row r="117" spans="1:14" s="88" customFormat="1" ht="15" customHeight="1">
      <c r="A117" s="2584" t="s">
        <v>231</v>
      </c>
      <c r="B117" s="2584"/>
      <c r="C117" s="2584"/>
      <c r="D117" s="2584"/>
      <c r="E117" s="2584"/>
      <c r="F117" s="361"/>
      <c r="G117" s="361"/>
      <c r="H117" s="168"/>
      <c r="I117" s="168"/>
      <c r="J117" s="168"/>
      <c r="K117" s="361"/>
      <c r="L117" s="361"/>
      <c r="M117" s="361"/>
      <c r="N117" s="361"/>
    </row>
    <row r="118" spans="1:14" ht="15" customHeight="1">
      <c r="A118" s="169"/>
      <c r="B118" s="169"/>
      <c r="C118" s="169"/>
      <c r="D118" s="169"/>
      <c r="E118" s="169"/>
    </row>
    <row r="119" spans="1:14" ht="20.100000000000001" customHeight="1">
      <c r="A119" s="2570" t="s">
        <v>886</v>
      </c>
      <c r="B119" s="2570"/>
      <c r="C119" s="2570"/>
      <c r="D119" s="2570"/>
      <c r="E119" s="2570"/>
    </row>
    <row r="120" spans="1:14">
      <c r="A120" s="169"/>
      <c r="B120" s="169"/>
      <c r="C120" s="169"/>
      <c r="D120" s="169"/>
      <c r="E120" s="169"/>
    </row>
    <row r="121" spans="1:14" ht="15">
      <c r="A121" s="169"/>
      <c r="B121" s="169"/>
      <c r="C121" s="169"/>
      <c r="D121" s="169"/>
      <c r="E121" s="169"/>
      <c r="I121" s="162"/>
      <c r="J121" s="162"/>
      <c r="K121" s="162"/>
      <c r="L121" s="162"/>
      <c r="M121" s="162"/>
      <c r="N121" s="162"/>
    </row>
    <row r="122" spans="1:14" ht="15">
      <c r="A122" s="169"/>
      <c r="B122" s="169"/>
      <c r="C122" s="169"/>
      <c r="D122" s="169"/>
      <c r="E122" s="169"/>
      <c r="I122" s="162"/>
      <c r="J122" s="162"/>
      <c r="K122" s="162">
        <v>2010</v>
      </c>
      <c r="L122" s="162">
        <v>2011</v>
      </c>
      <c r="M122" s="162"/>
      <c r="N122" s="162"/>
    </row>
    <row r="123" spans="1:14" ht="15">
      <c r="A123" s="169"/>
      <c r="B123" s="169"/>
      <c r="C123" s="169"/>
      <c r="D123" s="169"/>
      <c r="E123" s="169"/>
      <c r="I123" s="162"/>
      <c r="J123" s="240" t="s">
        <v>169</v>
      </c>
      <c r="K123" s="163">
        <v>116.99063846263418</v>
      </c>
      <c r="L123" s="158">
        <v>121.04159491065158</v>
      </c>
      <c r="M123" s="162"/>
      <c r="N123" s="162"/>
    </row>
    <row r="124" spans="1:14" ht="15">
      <c r="A124" s="169"/>
      <c r="B124" s="169"/>
      <c r="C124" s="169"/>
      <c r="D124" s="169"/>
      <c r="E124" s="169"/>
      <c r="I124" s="162"/>
      <c r="J124" s="240" t="s">
        <v>170</v>
      </c>
      <c r="K124" s="163">
        <v>117.55052227203339</v>
      </c>
      <c r="L124" s="158">
        <v>121.21061348047404</v>
      </c>
      <c r="M124" s="162"/>
      <c r="N124" s="162"/>
    </row>
    <row r="125" spans="1:14" ht="15">
      <c r="A125" s="169"/>
      <c r="B125" s="169"/>
      <c r="C125" s="169"/>
      <c r="D125" s="169"/>
      <c r="E125" s="169"/>
      <c r="I125" s="162"/>
      <c r="J125" s="240" t="s">
        <v>171</v>
      </c>
      <c r="K125" s="163">
        <v>118.3725813507871</v>
      </c>
      <c r="L125" s="158">
        <v>120.67364808683432</v>
      </c>
      <c r="M125" s="162"/>
      <c r="N125" s="162"/>
    </row>
    <row r="126" spans="1:14" ht="15">
      <c r="A126" s="169"/>
      <c r="B126" s="169"/>
      <c r="C126" s="169"/>
      <c r="D126" s="169"/>
      <c r="E126" s="169"/>
      <c r="I126" s="162"/>
      <c r="J126" s="240" t="s">
        <v>172</v>
      </c>
      <c r="K126" s="163">
        <v>117.89300235491137</v>
      </c>
      <c r="L126" s="158">
        <v>120.29788309791816</v>
      </c>
      <c r="M126" s="162"/>
      <c r="N126" s="162"/>
    </row>
    <row r="127" spans="1:14" ht="15">
      <c r="A127" s="169"/>
      <c r="B127" s="169"/>
      <c r="C127" s="169"/>
      <c r="D127" s="169"/>
      <c r="E127" s="169"/>
      <c r="I127" s="162"/>
      <c r="J127" s="240" t="s">
        <v>173</v>
      </c>
      <c r="K127" s="163">
        <v>118.2201084982847</v>
      </c>
      <c r="L127" s="158">
        <v>120.68431763379431</v>
      </c>
      <c r="M127" s="162"/>
      <c r="N127" s="162"/>
    </row>
    <row r="128" spans="1:14" ht="15">
      <c r="A128" s="169"/>
      <c r="B128" s="169"/>
      <c r="C128" s="169"/>
      <c r="D128" s="169"/>
      <c r="E128" s="169"/>
      <c r="I128" s="162"/>
      <c r="J128" s="240" t="s">
        <v>174</v>
      </c>
      <c r="K128" s="163">
        <v>118.46883826274706</v>
      </c>
      <c r="L128" s="158">
        <v>121.30355821966938</v>
      </c>
      <c r="M128" s="162"/>
      <c r="N128" s="162"/>
    </row>
    <row r="129" spans="1:14" ht="15">
      <c r="A129" s="169"/>
      <c r="B129" s="169"/>
      <c r="C129" s="169"/>
      <c r="D129" s="169"/>
      <c r="E129" s="169"/>
      <c r="I129" s="162"/>
      <c r="J129" s="240" t="s">
        <v>175</v>
      </c>
      <c r="K129" s="163">
        <v>118.94758300655161</v>
      </c>
      <c r="L129" s="158">
        <v>121.68102405031298</v>
      </c>
      <c r="M129" s="162"/>
      <c r="N129" s="162"/>
    </row>
    <row r="130" spans="1:14" ht="15">
      <c r="A130" s="169"/>
      <c r="B130" s="169"/>
      <c r="C130" s="169"/>
      <c r="D130" s="169"/>
      <c r="E130" s="169"/>
      <c r="I130" s="162"/>
      <c r="J130" s="240" t="s">
        <v>176</v>
      </c>
      <c r="K130" s="163">
        <v>119.90694739509486</v>
      </c>
      <c r="L130" s="158">
        <v>121.8557543996655</v>
      </c>
      <c r="M130" s="162"/>
      <c r="N130" s="162"/>
    </row>
    <row r="131" spans="1:14" ht="15">
      <c r="A131" s="169"/>
      <c r="B131" s="169"/>
      <c r="C131" s="169"/>
      <c r="D131" s="169"/>
      <c r="E131" s="169"/>
      <c r="I131" s="162"/>
      <c r="J131" s="240" t="s">
        <v>177</v>
      </c>
      <c r="K131" s="163">
        <v>121.15147921084855</v>
      </c>
      <c r="L131" s="158">
        <v>122.33104807131143</v>
      </c>
      <c r="M131" s="162"/>
      <c r="N131" s="162"/>
    </row>
    <row r="132" spans="1:14" ht="15">
      <c r="A132" s="169"/>
      <c r="B132" s="169"/>
      <c r="C132" s="169"/>
      <c r="D132" s="169"/>
      <c r="E132" s="169"/>
      <c r="I132" s="162"/>
      <c r="J132" s="240" t="s">
        <v>178</v>
      </c>
      <c r="K132" s="163">
        <v>121.66786552806306</v>
      </c>
      <c r="L132" s="158">
        <v>122.72200067007097</v>
      </c>
      <c r="M132" s="162"/>
      <c r="N132" s="162"/>
    </row>
    <row r="133" spans="1:14" ht="15" customHeight="1">
      <c r="A133" s="169"/>
      <c r="B133" s="169"/>
      <c r="C133" s="169"/>
      <c r="D133" s="169"/>
      <c r="E133" s="169"/>
      <c r="I133" s="162"/>
      <c r="J133" s="240" t="s">
        <v>179</v>
      </c>
      <c r="K133" s="163">
        <v>121.87762892547632</v>
      </c>
      <c r="L133" s="158">
        <v>122.62916050551731</v>
      </c>
      <c r="M133" s="162"/>
      <c r="N133" s="162"/>
    </row>
    <row r="134" spans="1:14" ht="15">
      <c r="A134" s="153"/>
      <c r="B134" s="153"/>
      <c r="C134" s="153"/>
      <c r="D134" s="153"/>
      <c r="E134" s="153"/>
      <c r="I134" s="162"/>
      <c r="J134" s="241" t="s">
        <v>180</v>
      </c>
      <c r="K134" s="163">
        <v>120.9112136950101</v>
      </c>
      <c r="L134" s="158">
        <v>122.40791167750007</v>
      </c>
      <c r="M134" s="162"/>
      <c r="N134" s="162"/>
    </row>
    <row r="135" spans="1:14" ht="15">
      <c r="A135" s="153"/>
      <c r="B135" s="153"/>
      <c r="C135" s="153"/>
      <c r="D135" s="153"/>
      <c r="E135" s="153"/>
      <c r="I135" s="162"/>
      <c r="J135" s="162"/>
      <c r="K135" s="162"/>
      <c r="L135" s="162"/>
      <c r="M135" s="162"/>
      <c r="N135" s="162"/>
    </row>
    <row r="136" spans="1:14" ht="15">
      <c r="A136" s="153"/>
      <c r="B136" s="153"/>
      <c r="C136" s="153"/>
      <c r="D136" s="153"/>
      <c r="E136" s="153"/>
      <c r="I136" s="162"/>
      <c r="J136" s="162"/>
      <c r="K136" s="162"/>
      <c r="L136" s="162"/>
      <c r="M136" s="162"/>
      <c r="N136" s="162"/>
    </row>
    <row r="137" spans="1:14">
      <c r="A137" s="153"/>
      <c r="B137" s="153"/>
      <c r="C137" s="153"/>
      <c r="D137" s="153"/>
      <c r="E137" s="153"/>
    </row>
    <row r="138" spans="1:14" ht="15" customHeight="1">
      <c r="A138" s="153"/>
      <c r="B138" s="153"/>
      <c r="C138" s="153"/>
      <c r="D138" s="153"/>
      <c r="E138" s="153"/>
    </row>
    <row r="139" spans="1:14" ht="20.100000000000001" customHeight="1">
      <c r="A139" s="566" t="s">
        <v>499</v>
      </c>
      <c r="B139" s="170"/>
      <c r="C139" s="180"/>
      <c r="D139" s="170"/>
      <c r="E139" s="170"/>
    </row>
    <row r="140" spans="1:14" s="141" customFormat="1" ht="30" customHeight="1">
      <c r="A140" s="47" t="s">
        <v>262</v>
      </c>
      <c r="B140" s="122" t="s">
        <v>183</v>
      </c>
      <c r="C140" s="47" t="s">
        <v>187</v>
      </c>
      <c r="E140" s="153"/>
      <c r="F140" s="278"/>
      <c r="G140" s="278"/>
      <c r="H140" s="278"/>
      <c r="I140" s="278"/>
      <c r="J140" s="278"/>
      <c r="K140" s="278"/>
      <c r="L140" s="278"/>
      <c r="M140" s="278"/>
      <c r="N140" s="278"/>
    </row>
    <row r="141" spans="1:14" s="141" customFormat="1" ht="20.100000000000001" customHeight="1">
      <c r="A141" s="171">
        <v>2007</v>
      </c>
      <c r="B141" s="172">
        <v>100</v>
      </c>
      <c r="C141" s="173" t="s">
        <v>432</v>
      </c>
      <c r="D141" s="153"/>
      <c r="F141" s="278"/>
      <c r="G141" s="278"/>
      <c r="H141" s="278"/>
      <c r="I141" s="278"/>
      <c r="J141" s="278"/>
      <c r="K141" s="278"/>
      <c r="L141" s="278"/>
      <c r="M141" s="278"/>
      <c r="N141" s="278"/>
    </row>
    <row r="142" spans="1:14" s="141" customFormat="1" ht="20.100000000000001" customHeight="1">
      <c r="A142" s="113">
        <v>2008</v>
      </c>
      <c r="B142" s="174">
        <v>114.88</v>
      </c>
      <c r="C142" s="173">
        <v>14.88</v>
      </c>
      <c r="F142" s="278"/>
      <c r="G142" s="278"/>
      <c r="H142" s="278"/>
      <c r="I142" s="278"/>
      <c r="J142" s="278"/>
      <c r="K142" s="278"/>
      <c r="L142" s="278"/>
      <c r="M142" s="278"/>
      <c r="N142" s="278"/>
    </row>
    <row r="143" spans="1:14" s="141" customFormat="1" ht="20.100000000000001" customHeight="1">
      <c r="A143" s="113">
        <v>2009</v>
      </c>
      <c r="B143" s="174">
        <v>115.79</v>
      </c>
      <c r="C143" s="173">
        <v>0.78</v>
      </c>
      <c r="F143" s="278"/>
      <c r="G143" s="278"/>
      <c r="H143" s="278"/>
      <c r="I143" s="278"/>
      <c r="J143" s="278"/>
      <c r="K143" s="278"/>
      <c r="L143" s="278"/>
      <c r="M143" s="278"/>
      <c r="N143" s="278"/>
    </row>
    <row r="144" spans="1:14" s="141" customFormat="1" ht="20.100000000000001" customHeight="1">
      <c r="A144" s="113">
        <v>2010</v>
      </c>
      <c r="B144" s="174">
        <v>119.33</v>
      </c>
      <c r="C144" s="173">
        <v>3.06</v>
      </c>
      <c r="D144" s="153"/>
      <c r="F144" s="278"/>
      <c r="G144" s="278"/>
      <c r="H144" s="278"/>
      <c r="I144" s="278"/>
      <c r="J144" s="278"/>
      <c r="K144" s="278"/>
      <c r="L144" s="278"/>
      <c r="M144" s="278"/>
      <c r="N144" s="278"/>
    </row>
    <row r="145" spans="1:14" s="141" customFormat="1" ht="20.100000000000001" customHeight="1">
      <c r="A145" s="109">
        <v>2011</v>
      </c>
      <c r="B145" s="175">
        <v>121.569876233643</v>
      </c>
      <c r="C145" s="176">
        <v>1.8771568834009997</v>
      </c>
      <c r="D145" s="153"/>
      <c r="F145" s="278"/>
      <c r="G145" s="278"/>
      <c r="H145" s="278"/>
      <c r="I145" s="278"/>
      <c r="J145" s="278"/>
      <c r="K145" s="278"/>
      <c r="L145" s="278"/>
      <c r="M145" s="278"/>
      <c r="N145" s="278"/>
    </row>
    <row r="146" spans="1:14" s="88" customFormat="1" ht="15" customHeight="1">
      <c r="A146" s="177" t="s">
        <v>231</v>
      </c>
      <c r="B146" s="177"/>
      <c r="C146" s="177"/>
      <c r="D146" s="138"/>
      <c r="F146" s="361"/>
      <c r="G146" s="361"/>
      <c r="H146" s="361"/>
      <c r="I146" s="361"/>
      <c r="J146" s="361"/>
      <c r="K146" s="361"/>
      <c r="L146" s="361"/>
      <c r="M146" s="361"/>
      <c r="N146" s="361"/>
    </row>
    <row r="147" spans="1:14" ht="15">
      <c r="A147" s="49"/>
      <c r="B147" s="49"/>
      <c r="C147" s="49"/>
      <c r="D147" s="49"/>
      <c r="E147" s="49"/>
    </row>
    <row r="148" spans="1:14" ht="20.100000000000001" customHeight="1">
      <c r="A148" s="2570" t="s">
        <v>584</v>
      </c>
      <c r="B148" s="2570"/>
      <c r="C148" s="2570"/>
      <c r="D148" s="2570"/>
      <c r="E148" s="2570"/>
    </row>
    <row r="149" spans="1:14" ht="15" customHeight="1">
      <c r="A149" s="30" t="s">
        <v>372</v>
      </c>
      <c r="B149" s="49"/>
      <c r="C149" s="49"/>
      <c r="D149" s="49"/>
      <c r="E149" s="49"/>
    </row>
    <row r="150" spans="1:14" s="141" customFormat="1" ht="30" customHeight="1">
      <c r="A150" s="122" t="s">
        <v>0</v>
      </c>
      <c r="B150" s="122" t="s">
        <v>503</v>
      </c>
      <c r="C150" s="122" t="s">
        <v>585</v>
      </c>
      <c r="D150" s="122" t="s">
        <v>182</v>
      </c>
      <c r="E150" s="615"/>
      <c r="F150" s="278"/>
      <c r="G150" s="278"/>
      <c r="H150" s="278"/>
      <c r="I150" s="278"/>
      <c r="J150" s="278"/>
      <c r="K150" s="278"/>
      <c r="L150" s="278"/>
      <c r="M150" s="278"/>
      <c r="N150" s="278"/>
    </row>
    <row r="151" spans="1:14" s="141" customFormat="1" ht="20.100000000000001" customHeight="1">
      <c r="A151" s="75" t="s">
        <v>530</v>
      </c>
      <c r="B151" s="25">
        <v>511.3</v>
      </c>
      <c r="C151" s="25">
        <v>515.5</v>
      </c>
      <c r="D151" s="118">
        <v>0.82143555642480237</v>
      </c>
      <c r="E151" s="615"/>
      <c r="F151" s="500"/>
      <c r="G151" s="500"/>
      <c r="H151" s="501"/>
      <c r="I151" s="501"/>
      <c r="J151" s="501"/>
      <c r="K151" s="501"/>
      <c r="L151" s="278"/>
      <c r="M151" s="278"/>
      <c r="N151" s="278"/>
    </row>
    <row r="152" spans="1:14" s="141" customFormat="1" ht="20.100000000000001" customHeight="1">
      <c r="A152" s="75" t="s">
        <v>1</v>
      </c>
      <c r="B152" s="25">
        <v>47.6</v>
      </c>
      <c r="C152" s="25">
        <v>52.1</v>
      </c>
      <c r="D152" s="118">
        <v>9.4537815126050475</v>
      </c>
      <c r="E152" s="615"/>
      <c r="F152" s="500"/>
      <c r="G152" s="500"/>
      <c r="H152" s="501"/>
      <c r="I152" s="501"/>
      <c r="J152" s="501"/>
      <c r="K152" s="501"/>
      <c r="L152" s="278"/>
      <c r="M152" s="278"/>
      <c r="N152" s="278"/>
    </row>
    <row r="153" spans="1:14" s="141" customFormat="1" ht="20.100000000000001" customHeight="1">
      <c r="A153" s="75" t="s">
        <v>2</v>
      </c>
      <c r="B153" s="25">
        <v>261.3</v>
      </c>
      <c r="C153" s="25">
        <v>244.6</v>
      </c>
      <c r="D153" s="118">
        <v>-6.3911213164944485</v>
      </c>
      <c r="E153" s="615"/>
      <c r="F153" s="500"/>
      <c r="G153" s="500"/>
      <c r="H153" s="501"/>
      <c r="I153" s="501"/>
      <c r="J153" s="501"/>
      <c r="K153" s="501"/>
      <c r="L153" s="278"/>
      <c r="M153" s="278"/>
      <c r="N153" s="278"/>
    </row>
    <row r="154" spans="1:14" s="141" customFormat="1" ht="20.100000000000001" customHeight="1">
      <c r="A154" s="75" t="s">
        <v>3</v>
      </c>
      <c r="B154" s="25">
        <v>2153</v>
      </c>
      <c r="C154" s="25">
        <v>2477.25</v>
      </c>
      <c r="D154" s="118">
        <v>15.060380863910822</v>
      </c>
      <c r="E154" s="615"/>
      <c r="F154" s="500"/>
      <c r="G154" s="500"/>
      <c r="H154" s="501"/>
      <c r="I154" s="501"/>
      <c r="J154" s="501"/>
      <c r="K154" s="501"/>
      <c r="L154" s="278"/>
      <c r="M154" s="278"/>
      <c r="N154" s="278"/>
    </row>
    <row r="155" spans="1:14" s="141" customFormat="1" ht="20.100000000000001" customHeight="1">
      <c r="A155" s="75" t="s">
        <v>4</v>
      </c>
      <c r="B155" s="25">
        <v>196.1</v>
      </c>
      <c r="C155" s="25">
        <v>197.3</v>
      </c>
      <c r="D155" s="118">
        <v>0.61193268740440487</v>
      </c>
      <c r="E155" s="615"/>
      <c r="F155" s="500"/>
      <c r="G155" s="500"/>
      <c r="H155" s="501"/>
      <c r="I155" s="501"/>
      <c r="J155" s="501"/>
      <c r="K155" s="501"/>
      <c r="L155" s="278"/>
      <c r="M155" s="278"/>
      <c r="N155" s="278"/>
    </row>
    <row r="156" spans="1:14" s="141" customFormat="1" ht="20.100000000000001" customHeight="1">
      <c r="A156" s="75" t="s">
        <v>5</v>
      </c>
      <c r="B156" s="25">
        <v>2689.2</v>
      </c>
      <c r="C156" s="25">
        <v>2430.9</v>
      </c>
      <c r="D156" s="118">
        <v>-9.6050870147255552</v>
      </c>
      <c r="E156" s="615"/>
      <c r="F156" s="500"/>
      <c r="G156" s="500"/>
      <c r="H156" s="501"/>
      <c r="I156" s="501"/>
      <c r="J156" s="501"/>
      <c r="K156" s="501"/>
      <c r="L156" s="278"/>
      <c r="M156" s="278"/>
      <c r="N156" s="278"/>
    </row>
    <row r="157" spans="1:14" s="141" customFormat="1" ht="20.100000000000001" customHeight="1">
      <c r="A157" s="75" t="s">
        <v>6</v>
      </c>
      <c r="B157" s="25">
        <v>17.3</v>
      </c>
      <c r="C157" s="25">
        <v>18.600000000000001</v>
      </c>
      <c r="D157" s="118">
        <v>7.5144508670520196</v>
      </c>
      <c r="E157" s="615"/>
      <c r="F157" s="500"/>
      <c r="G157" s="500"/>
      <c r="H157" s="501"/>
      <c r="I157" s="501"/>
      <c r="J157" s="501"/>
      <c r="K157" s="501"/>
      <c r="L157" s="278"/>
      <c r="M157" s="278"/>
      <c r="N157" s="278"/>
    </row>
    <row r="158" spans="1:14" s="141" customFormat="1" ht="20.100000000000001" customHeight="1">
      <c r="A158" s="75" t="s">
        <v>7</v>
      </c>
      <c r="B158" s="25">
        <v>118.33</v>
      </c>
      <c r="C158" s="25">
        <v>117.1</v>
      </c>
      <c r="D158" s="118">
        <v>-1.0394659004478939</v>
      </c>
      <c r="E158" s="615"/>
      <c r="F158" s="500"/>
      <c r="G158" s="500"/>
      <c r="H158" s="501"/>
      <c r="I158" s="501"/>
      <c r="J158" s="501"/>
      <c r="K158" s="501"/>
      <c r="L158" s="278"/>
      <c r="M158" s="278"/>
      <c r="N158" s="278"/>
    </row>
    <row r="159" spans="1:14" s="141" customFormat="1" ht="20.100000000000001" customHeight="1">
      <c r="A159" s="75" t="s">
        <v>8</v>
      </c>
      <c r="B159" s="25">
        <v>114.1</v>
      </c>
      <c r="C159" s="25">
        <v>115.84</v>
      </c>
      <c r="D159" s="118">
        <v>1.5249780893952618</v>
      </c>
      <c r="E159" s="615"/>
      <c r="F159" s="500"/>
      <c r="G159" s="500"/>
      <c r="H159" s="501"/>
      <c r="I159" s="501"/>
      <c r="J159" s="501"/>
      <c r="K159" s="501"/>
      <c r="L159" s="278"/>
      <c r="M159" s="278"/>
      <c r="N159" s="278"/>
    </row>
    <row r="160" spans="1:14" s="141" customFormat="1" ht="20.100000000000001" customHeight="1">
      <c r="A160" s="75" t="s">
        <v>9</v>
      </c>
      <c r="B160" s="25">
        <v>3552.1</v>
      </c>
      <c r="C160" s="25">
        <v>3550.9</v>
      </c>
      <c r="D160" s="118">
        <v>-3.3782832690519626E-2</v>
      </c>
      <c r="E160" s="615"/>
      <c r="F160" s="500"/>
      <c r="G160" s="500"/>
      <c r="H160" s="501"/>
      <c r="I160" s="501"/>
      <c r="J160" s="501"/>
      <c r="K160" s="501"/>
      <c r="L160" s="278"/>
      <c r="M160" s="278"/>
      <c r="N160" s="278"/>
    </row>
    <row r="161" spans="1:14" s="141" customFormat="1" ht="20.100000000000001" customHeight="1">
      <c r="A161" s="75" t="s">
        <v>10</v>
      </c>
      <c r="B161" s="25">
        <v>67.13</v>
      </c>
      <c r="C161" s="25">
        <v>58.7</v>
      </c>
      <c r="D161" s="118">
        <v>-12.557723819454779</v>
      </c>
      <c r="E161" s="615"/>
      <c r="F161" s="500"/>
      <c r="G161" s="500"/>
      <c r="H161" s="501"/>
      <c r="I161" s="501"/>
      <c r="J161" s="501"/>
      <c r="K161" s="501"/>
      <c r="L161" s="278"/>
      <c r="M161" s="278"/>
      <c r="N161" s="278"/>
    </row>
    <row r="162" spans="1:14" s="141" customFormat="1" ht="20.100000000000001" customHeight="1">
      <c r="A162" s="75" t="s">
        <v>11</v>
      </c>
      <c r="B162" s="25">
        <v>50.4</v>
      </c>
      <c r="C162" s="25">
        <v>49.6</v>
      </c>
      <c r="D162" s="118">
        <v>-1.5873015873015817</v>
      </c>
      <c r="E162" s="615"/>
      <c r="F162" s="500"/>
      <c r="G162" s="500"/>
      <c r="H162" s="501"/>
      <c r="I162" s="501"/>
      <c r="J162" s="501"/>
      <c r="K162" s="501"/>
      <c r="L162" s="278"/>
      <c r="M162" s="278"/>
      <c r="N162" s="278"/>
    </row>
    <row r="163" spans="1:14" s="141" customFormat="1" ht="20.100000000000001" customHeight="1">
      <c r="A163" s="76" t="s">
        <v>504</v>
      </c>
      <c r="B163" s="32">
        <v>9.7753452380952393</v>
      </c>
      <c r="C163" s="32">
        <v>10.7</v>
      </c>
      <c r="D163" s="181">
        <v>9.4590496742899006</v>
      </c>
      <c r="E163" s="615"/>
      <c r="F163" s="500"/>
      <c r="G163" s="500"/>
      <c r="H163" s="501"/>
      <c r="I163" s="501"/>
      <c r="J163" s="501"/>
      <c r="K163" s="501"/>
      <c r="L163" s="278"/>
      <c r="M163" s="278"/>
      <c r="N163" s="278"/>
    </row>
    <row r="164" spans="1:14" s="88" customFormat="1" ht="15" customHeight="1">
      <c r="A164" s="138" t="s">
        <v>231</v>
      </c>
      <c r="B164" s="182"/>
      <c r="C164" s="182"/>
      <c r="D164" s="182"/>
      <c r="E164" s="616"/>
      <c r="F164" s="361"/>
      <c r="G164" s="361"/>
      <c r="H164" s="361"/>
      <c r="I164" s="361"/>
      <c r="J164" s="361"/>
      <c r="K164" s="361"/>
      <c r="L164" s="361"/>
      <c r="M164" s="361"/>
      <c r="N164" s="361"/>
    </row>
    <row r="165" spans="1:14" ht="15" customHeight="1">
      <c r="A165" s="75"/>
      <c r="B165" s="167"/>
      <c r="C165" s="167"/>
      <c r="D165" s="167"/>
      <c r="E165" s="49"/>
    </row>
    <row r="166" spans="1:14" ht="20.100000000000001" customHeight="1">
      <c r="A166" s="2570" t="s">
        <v>887</v>
      </c>
      <c r="B166" s="2570"/>
      <c r="C166" s="2570"/>
      <c r="D166" s="2570"/>
      <c r="E166" s="2570"/>
    </row>
    <row r="167" spans="1:14">
      <c r="A167" s="2577"/>
      <c r="B167" s="2577"/>
      <c r="C167" s="2577"/>
      <c r="D167" s="2577"/>
      <c r="E167" s="179"/>
    </row>
    <row r="168" spans="1:14" ht="15">
      <c r="A168" s="49"/>
      <c r="B168" s="49"/>
      <c r="C168" s="49"/>
      <c r="D168" s="49"/>
      <c r="E168" s="49"/>
    </row>
    <row r="169" spans="1:14" ht="15">
      <c r="A169" s="49"/>
      <c r="B169" s="49"/>
      <c r="C169" s="49"/>
      <c r="D169" s="49"/>
      <c r="E169" s="49"/>
    </row>
    <row r="170" spans="1:14" ht="15">
      <c r="A170" s="49"/>
      <c r="B170" s="49"/>
      <c r="C170" s="49"/>
      <c r="D170" s="49"/>
      <c r="E170" s="49"/>
    </row>
    <row r="171" spans="1:14" ht="15">
      <c r="A171" s="49"/>
      <c r="B171" s="49"/>
      <c r="C171" s="49"/>
      <c r="D171" s="49"/>
      <c r="E171" s="49"/>
    </row>
    <row r="172" spans="1:14" ht="15">
      <c r="A172" s="49"/>
      <c r="B172" s="49"/>
      <c r="C172" s="49"/>
      <c r="D172" s="49"/>
      <c r="E172" s="49"/>
    </row>
    <row r="173" spans="1:14" ht="15">
      <c r="A173" s="49"/>
      <c r="B173" s="49"/>
      <c r="C173" s="49"/>
      <c r="D173" s="49"/>
      <c r="E173" s="49"/>
    </row>
    <row r="174" spans="1:14" ht="15">
      <c r="A174" s="49"/>
      <c r="B174" s="49"/>
      <c r="C174" s="49"/>
      <c r="D174" s="49"/>
      <c r="E174" s="49"/>
    </row>
    <row r="175" spans="1:14" ht="15">
      <c r="A175" s="49"/>
      <c r="B175" s="49"/>
      <c r="C175" s="49"/>
      <c r="D175" s="49"/>
      <c r="E175" s="49"/>
    </row>
    <row r="176" spans="1:14" ht="15">
      <c r="A176" s="49"/>
      <c r="B176" s="49"/>
      <c r="C176" s="49"/>
      <c r="D176" s="49"/>
      <c r="E176" s="49"/>
    </row>
    <row r="177" spans="1:5" ht="15">
      <c r="A177" s="49"/>
      <c r="B177" s="49"/>
      <c r="C177" s="49"/>
      <c r="D177" s="49"/>
      <c r="E177" s="49"/>
    </row>
    <row r="178" spans="1:5" ht="15">
      <c r="A178" s="49"/>
      <c r="B178" s="49"/>
      <c r="C178" s="49"/>
      <c r="D178" s="49"/>
      <c r="E178" s="49"/>
    </row>
    <row r="179" spans="1:5" ht="15">
      <c r="A179" s="49"/>
      <c r="B179" s="49"/>
      <c r="C179" s="49"/>
      <c r="D179" s="49"/>
      <c r="E179" s="49"/>
    </row>
    <row r="180" spans="1:5" ht="15">
      <c r="A180" s="49"/>
      <c r="B180" s="49"/>
      <c r="C180" s="49"/>
      <c r="D180" s="49"/>
      <c r="E180" s="49"/>
    </row>
    <row r="181" spans="1:5" ht="15">
      <c r="A181" s="49"/>
      <c r="B181" s="49"/>
      <c r="C181" s="49"/>
      <c r="D181" s="49"/>
      <c r="E181" s="49"/>
    </row>
    <row r="182" spans="1:5" ht="15">
      <c r="A182" s="49"/>
      <c r="B182" s="49"/>
      <c r="C182" s="49"/>
      <c r="D182" s="49"/>
      <c r="E182" s="49"/>
    </row>
    <row r="183" spans="1:5" ht="15">
      <c r="A183" s="49"/>
      <c r="B183" s="49"/>
      <c r="C183" s="49"/>
      <c r="D183" s="49"/>
      <c r="E183" s="49"/>
    </row>
    <row r="184" spans="1:5" ht="15">
      <c r="A184" s="49"/>
      <c r="B184" s="49"/>
      <c r="C184" s="49"/>
      <c r="D184" s="49"/>
      <c r="E184" s="49"/>
    </row>
    <row r="185" spans="1:5" ht="15">
      <c r="A185" s="49"/>
      <c r="B185" s="49"/>
      <c r="C185" s="49"/>
      <c r="D185" s="49"/>
      <c r="E185" s="49"/>
    </row>
    <row r="186" spans="1:5" ht="15">
      <c r="A186" s="49"/>
      <c r="B186" s="49"/>
      <c r="C186" s="49"/>
      <c r="D186" s="49"/>
      <c r="E186" s="49"/>
    </row>
    <row r="187" spans="1:5" ht="15">
      <c r="A187" s="49"/>
      <c r="B187" s="49"/>
      <c r="C187" s="49"/>
      <c r="D187" s="49"/>
      <c r="E187" s="49"/>
    </row>
    <row r="188" spans="1:5" ht="15" customHeight="1">
      <c r="A188" s="49"/>
      <c r="B188" s="49"/>
      <c r="C188" s="49"/>
      <c r="D188" s="49"/>
      <c r="E188" s="49"/>
    </row>
    <row r="189" spans="1:5" ht="15">
      <c r="A189" s="49"/>
      <c r="B189" s="49"/>
      <c r="C189" s="49"/>
      <c r="D189" s="49"/>
      <c r="E189" s="49"/>
    </row>
    <row r="190" spans="1:5" ht="15">
      <c r="A190" s="49"/>
      <c r="B190" s="49"/>
      <c r="C190" s="49"/>
      <c r="D190" s="49"/>
      <c r="E190" s="49"/>
    </row>
    <row r="191" spans="1:5" ht="15">
      <c r="A191" s="49"/>
      <c r="B191" s="49"/>
      <c r="C191" s="49"/>
      <c r="D191" s="49"/>
      <c r="E191" s="49"/>
    </row>
    <row r="192" spans="1:5" ht="15">
      <c r="A192" s="49"/>
      <c r="B192" s="49"/>
      <c r="C192" s="49"/>
      <c r="D192" s="49"/>
      <c r="E192" s="49"/>
    </row>
    <row r="193" spans="1:5" ht="15">
      <c r="A193" s="49"/>
      <c r="B193" s="49"/>
      <c r="C193" s="49"/>
      <c r="D193" s="49"/>
      <c r="E193" s="49"/>
    </row>
    <row r="194" spans="1:5" ht="15">
      <c r="A194" s="49"/>
      <c r="B194" s="49"/>
      <c r="C194" s="49"/>
      <c r="D194" s="49"/>
      <c r="E194" s="49"/>
    </row>
    <row r="195" spans="1:5" ht="15">
      <c r="A195" s="49"/>
      <c r="B195" s="49"/>
      <c r="C195" s="49"/>
      <c r="D195" s="49"/>
      <c r="E195" s="49"/>
    </row>
    <row r="196" spans="1:5" ht="15">
      <c r="A196" s="49"/>
      <c r="B196" s="49"/>
      <c r="C196" s="49"/>
      <c r="D196" s="49"/>
      <c r="E196" s="49"/>
    </row>
    <row r="197" spans="1:5" ht="15">
      <c r="A197" s="49"/>
      <c r="B197" s="49"/>
      <c r="C197" s="49"/>
      <c r="D197" s="49"/>
      <c r="E197" s="49"/>
    </row>
    <row r="198" spans="1:5" ht="15">
      <c r="A198" s="49"/>
      <c r="B198" s="49"/>
      <c r="C198" s="49"/>
      <c r="D198" s="49"/>
      <c r="E198" s="49"/>
    </row>
    <row r="199" spans="1:5" ht="15">
      <c r="A199" s="49"/>
      <c r="B199" s="49"/>
      <c r="C199" s="49"/>
      <c r="D199" s="49"/>
      <c r="E199" s="49"/>
    </row>
    <row r="200" spans="1:5" ht="15">
      <c r="A200" s="49"/>
      <c r="B200" s="49"/>
      <c r="C200" s="49"/>
      <c r="D200" s="49"/>
      <c r="E200" s="49"/>
    </row>
    <row r="201" spans="1:5" ht="15">
      <c r="A201" s="49"/>
      <c r="B201" s="49"/>
      <c r="C201" s="49"/>
      <c r="D201" s="49"/>
      <c r="E201" s="49"/>
    </row>
    <row r="202" spans="1:5" ht="15">
      <c r="A202" s="49"/>
      <c r="B202" s="49"/>
      <c r="C202" s="49"/>
      <c r="D202" s="49"/>
      <c r="E202" s="49"/>
    </row>
    <row r="203" spans="1:5" ht="15">
      <c r="A203" s="49"/>
      <c r="B203" s="49"/>
      <c r="C203" s="49"/>
      <c r="D203" s="49"/>
      <c r="E203" s="49"/>
    </row>
    <row r="204" spans="1:5" ht="15">
      <c r="A204" s="49"/>
      <c r="B204" s="49"/>
      <c r="C204" s="49"/>
      <c r="D204" s="49"/>
      <c r="E204" s="49"/>
    </row>
    <row r="205" spans="1:5" ht="15">
      <c r="A205" s="49"/>
      <c r="B205" s="49"/>
      <c r="C205" s="49"/>
      <c r="D205" s="49"/>
      <c r="E205" s="49"/>
    </row>
    <row r="206" spans="1:5" ht="15">
      <c r="A206" s="49"/>
      <c r="B206" s="49"/>
      <c r="C206" s="49"/>
      <c r="D206" s="49"/>
      <c r="E206" s="49"/>
    </row>
    <row r="207" spans="1:5" ht="15">
      <c r="A207" s="49"/>
      <c r="B207" s="49"/>
      <c r="C207" s="49"/>
      <c r="D207" s="49"/>
      <c r="E207" s="49"/>
    </row>
    <row r="208" spans="1:5" ht="15">
      <c r="A208" s="49"/>
      <c r="B208" s="49"/>
      <c r="C208" s="49"/>
      <c r="D208" s="49"/>
      <c r="E208" s="49"/>
    </row>
    <row r="209" spans="1:5" ht="15">
      <c r="A209" s="49"/>
      <c r="B209" s="49"/>
      <c r="C209" s="49"/>
      <c r="D209" s="49"/>
      <c r="E209" s="49"/>
    </row>
    <row r="210" spans="1:5" ht="15">
      <c r="A210" s="49"/>
      <c r="B210" s="49"/>
      <c r="C210" s="49"/>
      <c r="D210" s="49"/>
      <c r="E210" s="49"/>
    </row>
    <row r="211" spans="1:5" ht="15">
      <c r="A211" s="49"/>
      <c r="B211" s="49"/>
      <c r="C211" s="49"/>
      <c r="D211" s="49"/>
      <c r="E211" s="49"/>
    </row>
    <row r="212" spans="1:5" ht="15">
      <c r="A212" s="49"/>
      <c r="B212" s="49"/>
      <c r="C212" s="49"/>
      <c r="D212" s="49"/>
      <c r="E212" s="49"/>
    </row>
    <row r="213" spans="1:5" ht="15">
      <c r="A213" s="49"/>
      <c r="B213" s="49"/>
      <c r="C213" s="49"/>
      <c r="D213" s="49"/>
      <c r="E213" s="49"/>
    </row>
    <row r="214" spans="1:5" ht="15">
      <c r="A214" s="49"/>
      <c r="B214" s="49"/>
      <c r="C214" s="49"/>
      <c r="D214" s="49"/>
      <c r="E214" s="49"/>
    </row>
    <row r="215" spans="1:5" ht="15">
      <c r="A215" s="49"/>
      <c r="B215" s="49"/>
      <c r="C215" s="49"/>
      <c r="D215" s="49"/>
      <c r="E215" s="49"/>
    </row>
    <row r="216" spans="1:5" ht="15">
      <c r="A216" s="49"/>
      <c r="B216" s="49"/>
      <c r="C216" s="49"/>
      <c r="D216" s="49"/>
      <c r="E216" s="49"/>
    </row>
    <row r="217" spans="1:5" ht="15">
      <c r="A217" s="49"/>
      <c r="B217" s="49"/>
      <c r="C217" s="49"/>
      <c r="D217" s="49"/>
      <c r="E217" s="49"/>
    </row>
    <row r="218" spans="1:5" ht="15">
      <c r="A218" s="49"/>
      <c r="B218" s="49"/>
      <c r="C218" s="49"/>
      <c r="D218" s="49"/>
      <c r="E218" s="49"/>
    </row>
    <row r="219" spans="1:5" ht="15">
      <c r="A219" s="49"/>
      <c r="B219" s="49"/>
      <c r="C219" s="49"/>
      <c r="D219" s="49"/>
      <c r="E219" s="49"/>
    </row>
    <row r="220" spans="1:5" ht="15">
      <c r="A220" s="49"/>
      <c r="B220" s="49"/>
      <c r="C220" s="49"/>
      <c r="D220" s="49"/>
      <c r="E220" s="49"/>
    </row>
    <row r="221" spans="1:5" ht="15">
      <c r="A221" s="49"/>
      <c r="B221" s="49"/>
      <c r="C221" s="49"/>
      <c r="D221" s="49"/>
      <c r="E221" s="49"/>
    </row>
    <row r="222" spans="1:5" ht="15">
      <c r="A222" s="49"/>
      <c r="B222" s="49"/>
      <c r="C222" s="49"/>
      <c r="D222" s="49"/>
      <c r="E222" s="49"/>
    </row>
    <row r="223" spans="1:5" ht="15">
      <c r="A223" s="49"/>
      <c r="B223" s="49"/>
      <c r="C223" s="49"/>
      <c r="D223" s="49"/>
      <c r="E223" s="49"/>
    </row>
    <row r="224" spans="1:5" ht="15">
      <c r="A224" s="49"/>
      <c r="B224" s="49"/>
      <c r="C224" s="49"/>
      <c r="D224" s="49"/>
      <c r="E224" s="49"/>
    </row>
    <row r="225" spans="1:5" ht="15">
      <c r="A225" s="49"/>
      <c r="B225" s="49"/>
      <c r="C225" s="49"/>
      <c r="D225" s="49"/>
      <c r="E225" s="49"/>
    </row>
    <row r="226" spans="1:5" ht="15">
      <c r="A226" s="49"/>
      <c r="B226" s="49"/>
      <c r="C226" s="49"/>
      <c r="D226" s="49"/>
      <c r="E226" s="49"/>
    </row>
    <row r="227" spans="1:5" ht="15">
      <c r="A227" s="49"/>
      <c r="B227" s="49"/>
      <c r="C227" s="49"/>
      <c r="D227" s="49"/>
      <c r="E227" s="49"/>
    </row>
    <row r="228" spans="1:5" ht="15">
      <c r="A228" s="49"/>
      <c r="B228" s="49"/>
      <c r="C228" s="49"/>
      <c r="D228" s="49"/>
      <c r="E228" s="49"/>
    </row>
    <row r="229" spans="1:5" ht="15">
      <c r="A229" s="49"/>
      <c r="B229" s="49"/>
      <c r="C229" s="49"/>
      <c r="D229" s="49"/>
      <c r="E229" s="49"/>
    </row>
    <row r="230" spans="1:5" ht="15">
      <c r="A230" s="49"/>
      <c r="B230" s="49"/>
      <c r="C230" s="49"/>
      <c r="D230" s="49"/>
      <c r="E230" s="49"/>
    </row>
    <row r="231" spans="1:5" ht="15">
      <c r="A231" s="49"/>
      <c r="B231" s="49"/>
      <c r="C231" s="49"/>
      <c r="D231" s="49"/>
      <c r="E231" s="49"/>
    </row>
    <row r="232" spans="1:5" ht="15">
      <c r="A232" s="49"/>
      <c r="B232" s="49"/>
      <c r="C232" s="49"/>
      <c r="D232" s="49"/>
      <c r="E232" s="49"/>
    </row>
    <row r="233" spans="1:5" ht="15">
      <c r="A233" s="49"/>
      <c r="B233" s="49"/>
      <c r="C233" s="49"/>
      <c r="D233" s="49"/>
      <c r="E233" s="49"/>
    </row>
    <row r="234" spans="1:5" ht="15">
      <c r="A234" s="49"/>
      <c r="B234" s="49"/>
      <c r="C234" s="49"/>
      <c r="D234" s="49"/>
      <c r="E234" s="49"/>
    </row>
    <row r="235" spans="1:5" ht="15">
      <c r="A235" s="49"/>
      <c r="B235" s="49"/>
      <c r="C235" s="49"/>
      <c r="D235" s="49"/>
      <c r="E235" s="49"/>
    </row>
    <row r="236" spans="1:5" ht="15">
      <c r="A236" s="49"/>
      <c r="B236" s="49"/>
      <c r="C236" s="49"/>
      <c r="D236" s="49"/>
      <c r="E236" s="49"/>
    </row>
    <row r="237" spans="1:5" ht="15">
      <c r="A237" s="49"/>
      <c r="B237" s="49"/>
      <c r="C237" s="49"/>
      <c r="D237" s="49"/>
      <c r="E237" s="49"/>
    </row>
    <row r="238" spans="1:5" ht="15">
      <c r="A238" s="49"/>
      <c r="B238" s="49"/>
      <c r="C238" s="49"/>
      <c r="D238" s="49"/>
      <c r="E238" s="49"/>
    </row>
    <row r="239" spans="1:5" ht="15">
      <c r="A239" s="49"/>
      <c r="B239" s="49"/>
      <c r="C239" s="49"/>
      <c r="D239" s="49"/>
      <c r="E239" s="49"/>
    </row>
    <row r="240" spans="1:5" ht="15">
      <c r="A240" s="49"/>
      <c r="B240" s="49"/>
      <c r="C240" s="49"/>
      <c r="D240" s="49"/>
      <c r="E240" s="49"/>
    </row>
    <row r="241" spans="1:5" ht="15">
      <c r="A241" s="49"/>
      <c r="B241" s="49"/>
      <c r="C241" s="49"/>
      <c r="D241" s="49"/>
      <c r="E241" s="49"/>
    </row>
    <row r="242" spans="1:5" ht="15">
      <c r="A242" s="49"/>
      <c r="B242" s="49"/>
      <c r="C242" s="49"/>
      <c r="D242" s="49"/>
      <c r="E242" s="49"/>
    </row>
    <row r="243" spans="1:5" ht="15">
      <c r="A243" s="49"/>
      <c r="B243" s="49"/>
      <c r="C243" s="49"/>
      <c r="D243" s="49"/>
      <c r="E243" s="49"/>
    </row>
    <row r="244" spans="1:5" ht="15">
      <c r="A244" s="49"/>
      <c r="B244" s="49"/>
      <c r="C244" s="49"/>
      <c r="D244" s="49"/>
      <c r="E244" s="49"/>
    </row>
    <row r="245" spans="1:5" ht="15">
      <c r="A245" s="49"/>
      <c r="B245" s="49"/>
      <c r="C245" s="49"/>
      <c r="D245" s="49"/>
      <c r="E245" s="49"/>
    </row>
    <row r="246" spans="1:5" ht="15">
      <c r="A246" s="49"/>
      <c r="B246" s="49"/>
      <c r="C246" s="49"/>
      <c r="D246" s="49"/>
      <c r="E246" s="49"/>
    </row>
    <row r="247" spans="1:5" ht="15">
      <c r="A247" s="49"/>
      <c r="B247" s="49"/>
      <c r="C247" s="49"/>
      <c r="D247" s="49"/>
      <c r="E247" s="49"/>
    </row>
    <row r="248" spans="1:5" ht="15">
      <c r="A248" s="49"/>
      <c r="B248" s="49"/>
      <c r="C248" s="49"/>
      <c r="D248" s="49"/>
      <c r="E248" s="49"/>
    </row>
    <row r="249" spans="1:5" ht="15">
      <c r="A249" s="49"/>
      <c r="B249" s="49"/>
      <c r="C249" s="49"/>
      <c r="D249" s="49"/>
      <c r="E249" s="49"/>
    </row>
    <row r="250" spans="1:5" ht="15">
      <c r="A250" s="49"/>
      <c r="B250" s="49"/>
      <c r="C250" s="49"/>
      <c r="D250" s="49"/>
      <c r="E250" s="49"/>
    </row>
    <row r="251" spans="1:5" ht="15">
      <c r="A251" s="49"/>
      <c r="B251" s="49"/>
      <c r="C251" s="49"/>
      <c r="D251" s="49"/>
      <c r="E251" s="49"/>
    </row>
    <row r="252" spans="1:5" ht="15">
      <c r="A252" s="49"/>
      <c r="B252" s="49"/>
      <c r="C252" s="49"/>
      <c r="D252" s="49"/>
      <c r="E252" s="49"/>
    </row>
    <row r="253" spans="1:5" ht="15">
      <c r="A253" s="49"/>
      <c r="B253" s="49"/>
      <c r="C253" s="49"/>
      <c r="D253" s="49"/>
      <c r="E253" s="49"/>
    </row>
    <row r="254" spans="1:5" ht="15">
      <c r="A254" s="49"/>
      <c r="B254" s="49"/>
      <c r="C254" s="49"/>
      <c r="D254" s="49"/>
      <c r="E254" s="49"/>
    </row>
    <row r="255" spans="1:5" ht="15">
      <c r="A255" s="49"/>
      <c r="B255" s="49"/>
      <c r="C255" s="49"/>
      <c r="D255" s="49"/>
      <c r="E255" s="49"/>
    </row>
    <row r="256" spans="1:5" ht="15">
      <c r="A256" s="49"/>
      <c r="B256" s="49"/>
      <c r="C256" s="49"/>
      <c r="D256" s="49"/>
      <c r="E256" s="49"/>
    </row>
    <row r="257" spans="1:5" ht="15">
      <c r="A257" s="49"/>
      <c r="B257" s="49"/>
      <c r="C257" s="49"/>
      <c r="D257" s="49"/>
      <c r="E257" s="49"/>
    </row>
    <row r="258" spans="1:5" ht="15">
      <c r="A258" s="49"/>
      <c r="B258" s="49"/>
      <c r="C258" s="49"/>
      <c r="D258" s="49"/>
      <c r="E258" s="49"/>
    </row>
    <row r="259" spans="1:5" ht="15">
      <c r="A259" s="49"/>
      <c r="B259" s="49"/>
      <c r="C259" s="49"/>
      <c r="D259" s="49"/>
      <c r="E259" s="49"/>
    </row>
    <row r="260" spans="1:5" ht="15">
      <c r="A260" s="49"/>
      <c r="B260" s="49"/>
      <c r="C260" s="49"/>
      <c r="D260" s="49"/>
      <c r="E260" s="49"/>
    </row>
    <row r="261" spans="1:5" ht="15">
      <c r="A261" s="49"/>
      <c r="B261" s="49"/>
      <c r="C261" s="49"/>
      <c r="D261" s="49"/>
      <c r="E261" s="49"/>
    </row>
    <row r="262" spans="1:5" ht="15">
      <c r="A262" s="49"/>
      <c r="B262" s="49"/>
      <c r="C262" s="49"/>
      <c r="D262" s="49"/>
      <c r="E262" s="49"/>
    </row>
    <row r="263" spans="1:5" ht="15">
      <c r="A263" s="49"/>
      <c r="B263" s="49"/>
      <c r="C263" s="49"/>
      <c r="D263" s="49"/>
      <c r="E263" s="49"/>
    </row>
    <row r="264" spans="1:5" ht="15">
      <c r="A264" s="49"/>
      <c r="B264" s="49"/>
      <c r="C264" s="49"/>
      <c r="D264" s="49"/>
      <c r="E264" s="49"/>
    </row>
    <row r="265" spans="1:5" ht="15">
      <c r="A265" s="49"/>
      <c r="B265" s="49"/>
      <c r="C265" s="49"/>
      <c r="D265" s="49"/>
      <c r="E265" s="49"/>
    </row>
    <row r="266" spans="1:5" ht="15">
      <c r="A266" s="49"/>
      <c r="B266" s="49"/>
      <c r="C266" s="49"/>
      <c r="D266" s="49"/>
      <c r="E266" s="49"/>
    </row>
    <row r="267" spans="1:5" ht="15">
      <c r="A267" s="49"/>
      <c r="B267" s="49"/>
      <c r="C267" s="49"/>
      <c r="D267" s="49"/>
      <c r="E267" s="49"/>
    </row>
    <row r="268" spans="1:5" ht="15">
      <c r="A268" s="49"/>
      <c r="B268" s="49"/>
      <c r="C268" s="49"/>
      <c r="D268" s="49"/>
      <c r="E268" s="49"/>
    </row>
    <row r="269" spans="1:5" ht="15">
      <c r="A269" s="49"/>
      <c r="B269" s="49"/>
      <c r="C269" s="49"/>
      <c r="D269" s="49"/>
      <c r="E269" s="49"/>
    </row>
    <row r="270" spans="1:5" ht="15">
      <c r="A270" s="49"/>
      <c r="B270" s="49"/>
      <c r="C270" s="49"/>
      <c r="D270" s="49"/>
      <c r="E270" s="49"/>
    </row>
    <row r="271" spans="1:5" ht="15">
      <c r="A271" s="49"/>
      <c r="B271" s="49"/>
      <c r="C271" s="49"/>
      <c r="D271" s="49"/>
      <c r="E271" s="49"/>
    </row>
    <row r="272" spans="1:5" ht="15">
      <c r="A272" s="49"/>
      <c r="B272" s="49"/>
      <c r="C272" s="49"/>
      <c r="D272" s="49"/>
      <c r="E272" s="49"/>
    </row>
    <row r="273" spans="1:5" ht="15">
      <c r="A273" s="49"/>
      <c r="B273" s="49"/>
      <c r="C273" s="49"/>
      <c r="D273" s="49"/>
      <c r="E273" s="49"/>
    </row>
    <row r="274" spans="1:5" ht="15">
      <c r="A274" s="49"/>
      <c r="B274" s="49"/>
      <c r="C274" s="49"/>
      <c r="D274" s="49"/>
      <c r="E274" s="49"/>
    </row>
    <row r="275" spans="1:5" ht="15">
      <c r="A275" s="49"/>
      <c r="B275" s="49"/>
      <c r="C275" s="49"/>
      <c r="D275" s="49"/>
      <c r="E275" s="49"/>
    </row>
    <row r="276" spans="1:5" ht="15">
      <c r="A276" s="49"/>
      <c r="B276" s="49"/>
      <c r="C276" s="49"/>
      <c r="D276" s="49"/>
      <c r="E276" s="49"/>
    </row>
    <row r="277" spans="1:5" ht="15">
      <c r="A277" s="49"/>
      <c r="B277" s="49"/>
      <c r="C277" s="49"/>
      <c r="D277" s="49"/>
      <c r="E277" s="49"/>
    </row>
    <row r="278" spans="1:5" ht="15">
      <c r="A278" s="49"/>
      <c r="B278" s="49"/>
      <c r="C278" s="49"/>
      <c r="D278" s="49"/>
      <c r="E278" s="49"/>
    </row>
    <row r="279" spans="1:5" ht="15">
      <c r="A279" s="49"/>
      <c r="B279" s="49"/>
      <c r="C279" s="49"/>
      <c r="D279" s="49"/>
      <c r="E279" s="49"/>
    </row>
    <row r="280" spans="1:5" ht="15">
      <c r="A280" s="49"/>
      <c r="B280" s="49"/>
      <c r="C280" s="49"/>
      <c r="D280" s="49"/>
      <c r="E280" s="49"/>
    </row>
    <row r="281" spans="1:5" ht="15">
      <c r="A281" s="49"/>
      <c r="B281" s="49"/>
      <c r="C281" s="49"/>
      <c r="D281" s="49"/>
      <c r="E281" s="49"/>
    </row>
    <row r="282" spans="1:5" ht="15">
      <c r="A282" s="49"/>
      <c r="B282" s="49"/>
      <c r="C282" s="49"/>
      <c r="D282" s="49"/>
      <c r="E282" s="49"/>
    </row>
    <row r="283" spans="1:5" ht="15">
      <c r="A283" s="49"/>
      <c r="B283" s="49"/>
      <c r="C283" s="49"/>
      <c r="D283" s="49"/>
      <c r="E283" s="49"/>
    </row>
    <row r="284" spans="1:5" ht="15">
      <c r="A284" s="49"/>
      <c r="B284" s="49"/>
      <c r="C284" s="49"/>
      <c r="D284" s="49"/>
      <c r="E284" s="49"/>
    </row>
    <row r="285" spans="1:5" ht="15">
      <c r="A285" s="49"/>
      <c r="B285" s="49"/>
      <c r="C285" s="49"/>
      <c r="D285" s="49"/>
      <c r="E285" s="49"/>
    </row>
    <row r="286" spans="1:5" ht="15">
      <c r="A286" s="49"/>
      <c r="B286" s="49"/>
      <c r="C286" s="49"/>
      <c r="D286" s="49"/>
      <c r="E286" s="49"/>
    </row>
    <row r="287" spans="1:5" ht="15">
      <c r="A287" s="49"/>
      <c r="B287" s="49"/>
      <c r="C287" s="49"/>
      <c r="D287" s="49"/>
      <c r="E287" s="49"/>
    </row>
    <row r="288" spans="1:5" ht="15">
      <c r="A288" s="49"/>
      <c r="B288" s="49"/>
      <c r="C288" s="49"/>
      <c r="D288" s="49"/>
      <c r="E288" s="49"/>
    </row>
    <row r="289" spans="1:5" ht="15">
      <c r="A289" s="49"/>
      <c r="B289" s="49"/>
      <c r="C289" s="49"/>
      <c r="D289" s="49"/>
      <c r="E289" s="49"/>
    </row>
    <row r="290" spans="1:5" ht="15">
      <c r="A290" s="49"/>
      <c r="B290" s="49"/>
      <c r="C290" s="49"/>
      <c r="D290" s="49"/>
      <c r="E290" s="49"/>
    </row>
    <row r="291" spans="1:5" ht="15">
      <c r="A291" s="49"/>
      <c r="B291" s="49"/>
      <c r="C291" s="49"/>
      <c r="D291" s="49"/>
      <c r="E291" s="49"/>
    </row>
    <row r="292" spans="1:5" ht="15">
      <c r="A292" s="49"/>
      <c r="B292" s="49"/>
      <c r="C292" s="49"/>
      <c r="D292" s="49"/>
      <c r="E292" s="49"/>
    </row>
    <row r="293" spans="1:5" ht="15">
      <c r="A293" s="49"/>
      <c r="B293" s="49"/>
      <c r="C293" s="49"/>
      <c r="D293" s="49"/>
      <c r="E293" s="49"/>
    </row>
    <row r="294" spans="1:5" ht="15">
      <c r="A294" s="49"/>
      <c r="B294" s="49"/>
      <c r="C294" s="49"/>
      <c r="D294" s="49"/>
      <c r="E294" s="49"/>
    </row>
    <row r="295" spans="1:5" ht="15">
      <c r="A295" s="49"/>
      <c r="B295" s="49"/>
      <c r="C295" s="49"/>
      <c r="D295" s="49"/>
      <c r="E295" s="49"/>
    </row>
    <row r="296" spans="1:5" ht="15">
      <c r="A296" s="49"/>
      <c r="B296" s="49"/>
      <c r="C296" s="49"/>
      <c r="D296" s="49"/>
      <c r="E296" s="49"/>
    </row>
    <row r="297" spans="1:5" ht="15">
      <c r="A297" s="49"/>
      <c r="B297" s="49"/>
      <c r="C297" s="49"/>
      <c r="D297" s="49"/>
      <c r="E297" s="49"/>
    </row>
    <row r="298" spans="1:5" ht="15">
      <c r="A298" s="49"/>
      <c r="B298" s="49"/>
      <c r="C298" s="49"/>
      <c r="D298" s="49"/>
      <c r="E298" s="49"/>
    </row>
    <row r="299" spans="1:5" ht="15">
      <c r="A299" s="49"/>
      <c r="B299" s="49"/>
      <c r="C299" s="49"/>
      <c r="D299" s="49"/>
      <c r="E299" s="49"/>
    </row>
    <row r="300" spans="1:5" ht="15">
      <c r="A300" s="49"/>
      <c r="B300" s="49"/>
      <c r="C300" s="49"/>
      <c r="D300" s="49"/>
      <c r="E300" s="49"/>
    </row>
    <row r="301" spans="1:5" ht="15">
      <c r="A301" s="49"/>
      <c r="B301" s="49"/>
      <c r="C301" s="49"/>
      <c r="D301" s="49"/>
      <c r="E301" s="49"/>
    </row>
    <row r="302" spans="1:5" ht="15">
      <c r="A302" s="49"/>
      <c r="B302" s="49"/>
      <c r="C302" s="49"/>
      <c r="D302" s="49"/>
      <c r="E302" s="49"/>
    </row>
    <row r="303" spans="1:5" ht="15">
      <c r="A303" s="49"/>
      <c r="B303" s="49"/>
      <c r="C303" s="49"/>
      <c r="D303" s="49"/>
      <c r="E303" s="49"/>
    </row>
    <row r="304" spans="1:5" ht="15">
      <c r="A304" s="49"/>
      <c r="B304" s="49"/>
      <c r="C304" s="49"/>
      <c r="D304" s="49"/>
      <c r="E304" s="49"/>
    </row>
    <row r="305" spans="1:5" ht="15">
      <c r="A305" s="49"/>
      <c r="B305" s="49"/>
      <c r="C305" s="49"/>
      <c r="D305" s="49"/>
      <c r="E305" s="49"/>
    </row>
    <row r="306" spans="1:5" ht="15">
      <c r="A306" s="49"/>
      <c r="B306" s="49"/>
      <c r="C306" s="49"/>
      <c r="D306" s="49"/>
      <c r="E306" s="49"/>
    </row>
    <row r="307" spans="1:5" ht="15">
      <c r="A307" s="49"/>
      <c r="B307" s="49"/>
      <c r="C307" s="49"/>
      <c r="D307" s="49"/>
      <c r="E307" s="49"/>
    </row>
    <row r="308" spans="1:5" ht="15">
      <c r="A308" s="49"/>
      <c r="B308" s="49"/>
      <c r="C308" s="49"/>
      <c r="D308" s="49"/>
      <c r="E308" s="49"/>
    </row>
    <row r="309" spans="1:5" ht="15">
      <c r="A309" s="49"/>
      <c r="B309" s="49"/>
      <c r="C309" s="49"/>
      <c r="D309" s="49"/>
      <c r="E309" s="49"/>
    </row>
    <row r="310" spans="1:5" ht="15">
      <c r="A310" s="49"/>
      <c r="B310" s="49"/>
      <c r="C310" s="49"/>
      <c r="D310" s="49"/>
      <c r="E310" s="49"/>
    </row>
    <row r="311" spans="1:5" ht="15">
      <c r="A311" s="49"/>
      <c r="B311" s="49"/>
      <c r="C311" s="49"/>
      <c r="D311" s="49"/>
      <c r="E311" s="49"/>
    </row>
    <row r="312" spans="1:5" ht="15">
      <c r="A312" s="49"/>
      <c r="B312" s="49"/>
      <c r="C312" s="49"/>
      <c r="D312" s="49"/>
      <c r="E312" s="49"/>
    </row>
    <row r="313" spans="1:5" ht="15">
      <c r="A313" s="49"/>
      <c r="B313" s="49"/>
      <c r="C313" s="49"/>
      <c r="D313" s="49"/>
      <c r="E313" s="49"/>
    </row>
    <row r="314" spans="1:5" ht="15">
      <c r="A314" s="49"/>
      <c r="B314" s="49"/>
      <c r="C314" s="49"/>
      <c r="D314" s="49"/>
      <c r="E314" s="49"/>
    </row>
    <row r="315" spans="1:5" ht="15">
      <c r="A315" s="49"/>
      <c r="B315" s="49"/>
      <c r="C315" s="49"/>
      <c r="D315" s="49"/>
      <c r="E315" s="49"/>
    </row>
    <row r="316" spans="1:5" ht="15">
      <c r="A316" s="49"/>
      <c r="B316" s="49"/>
      <c r="C316" s="49"/>
      <c r="D316" s="49"/>
      <c r="E316" s="49"/>
    </row>
    <row r="317" spans="1:5" ht="15">
      <c r="A317" s="49"/>
      <c r="B317" s="49"/>
      <c r="C317" s="49"/>
      <c r="D317" s="49"/>
      <c r="E317" s="49"/>
    </row>
    <row r="318" spans="1:5" ht="15">
      <c r="A318" s="49"/>
      <c r="B318" s="49"/>
      <c r="C318" s="49"/>
      <c r="D318" s="49"/>
      <c r="E318" s="49"/>
    </row>
    <row r="319" spans="1:5" ht="15">
      <c r="A319" s="49"/>
      <c r="B319" s="49"/>
      <c r="C319" s="49"/>
      <c r="D319" s="49"/>
      <c r="E319" s="49"/>
    </row>
    <row r="320" spans="1:5" ht="15">
      <c r="A320" s="49"/>
      <c r="B320" s="49"/>
      <c r="C320" s="49"/>
      <c r="D320" s="49"/>
      <c r="E320" s="49"/>
    </row>
    <row r="321" spans="1:5" ht="15">
      <c r="A321" s="49"/>
      <c r="B321" s="49"/>
      <c r="C321" s="49"/>
      <c r="D321" s="49"/>
      <c r="E321" s="49"/>
    </row>
    <row r="322" spans="1:5" ht="15">
      <c r="A322" s="49"/>
      <c r="B322" s="49"/>
      <c r="C322" s="49"/>
      <c r="D322" s="49"/>
      <c r="E322" s="49"/>
    </row>
    <row r="323" spans="1:5" ht="15">
      <c r="A323" s="49"/>
      <c r="B323" s="49"/>
      <c r="C323" s="49"/>
      <c r="D323" s="49"/>
      <c r="E323" s="49"/>
    </row>
    <row r="324" spans="1:5" ht="15">
      <c r="A324" s="49"/>
      <c r="B324" s="49"/>
      <c r="C324" s="49"/>
      <c r="D324" s="49"/>
      <c r="E324" s="49"/>
    </row>
    <row r="325" spans="1:5" ht="15">
      <c r="A325" s="49"/>
      <c r="B325" s="49"/>
      <c r="C325" s="49"/>
      <c r="D325" s="49"/>
      <c r="E325" s="49"/>
    </row>
    <row r="326" spans="1:5" ht="15">
      <c r="A326" s="49"/>
      <c r="B326" s="49"/>
      <c r="C326" s="49"/>
      <c r="D326" s="49"/>
      <c r="E326" s="49"/>
    </row>
    <row r="327" spans="1:5" ht="15">
      <c r="A327" s="49"/>
      <c r="B327" s="49"/>
      <c r="C327" s="49"/>
      <c r="D327" s="49"/>
      <c r="E327" s="49"/>
    </row>
    <row r="328" spans="1:5" ht="15">
      <c r="A328" s="49"/>
      <c r="B328" s="49"/>
      <c r="C328" s="49"/>
      <c r="D328" s="49"/>
      <c r="E328" s="49"/>
    </row>
    <row r="329" spans="1:5" ht="15">
      <c r="A329" s="49"/>
      <c r="B329" s="49"/>
      <c r="C329" s="49"/>
      <c r="D329" s="49"/>
      <c r="E329" s="49"/>
    </row>
    <row r="330" spans="1:5" ht="15">
      <c r="A330" s="49"/>
      <c r="B330" s="49"/>
      <c r="C330" s="49"/>
      <c r="D330" s="49"/>
      <c r="E330" s="49"/>
    </row>
    <row r="331" spans="1:5" ht="15">
      <c r="A331" s="49"/>
      <c r="B331" s="49"/>
      <c r="C331" s="49"/>
      <c r="D331" s="49"/>
      <c r="E331" s="49"/>
    </row>
    <row r="332" spans="1:5" ht="15">
      <c r="A332" s="49"/>
      <c r="B332" s="49"/>
      <c r="C332" s="49"/>
      <c r="D332" s="49"/>
      <c r="E332" s="49"/>
    </row>
    <row r="333" spans="1:5" ht="15">
      <c r="A333" s="49"/>
      <c r="B333" s="49"/>
      <c r="C333" s="49"/>
      <c r="D333" s="49"/>
      <c r="E333" s="49"/>
    </row>
    <row r="334" spans="1:5" ht="15">
      <c r="A334" s="49"/>
      <c r="B334" s="49"/>
      <c r="C334" s="49"/>
      <c r="D334" s="49"/>
      <c r="E334" s="49"/>
    </row>
    <row r="335" spans="1:5" ht="15">
      <c r="A335" s="49"/>
      <c r="B335" s="49"/>
      <c r="C335" s="49"/>
      <c r="D335" s="49"/>
      <c r="E335" s="49"/>
    </row>
    <row r="336" spans="1:5" ht="15">
      <c r="A336" s="49"/>
      <c r="B336" s="49"/>
      <c r="C336" s="49"/>
      <c r="D336" s="49"/>
      <c r="E336" s="49"/>
    </row>
    <row r="337" spans="1:5" ht="15">
      <c r="A337" s="49"/>
      <c r="B337" s="49"/>
      <c r="C337" s="49"/>
      <c r="D337" s="49"/>
      <c r="E337" s="49"/>
    </row>
    <row r="338" spans="1:5" ht="15">
      <c r="A338" s="49"/>
      <c r="B338" s="49"/>
      <c r="C338" s="49"/>
      <c r="D338" s="49"/>
      <c r="E338" s="49"/>
    </row>
    <row r="339" spans="1:5" ht="15">
      <c r="A339" s="49"/>
      <c r="B339" s="49"/>
      <c r="C339" s="49"/>
      <c r="D339" s="49"/>
      <c r="E339" s="49"/>
    </row>
    <row r="340" spans="1:5" ht="15">
      <c r="A340" s="49"/>
      <c r="B340" s="49"/>
      <c r="C340" s="49"/>
      <c r="D340" s="49"/>
      <c r="E340" s="49"/>
    </row>
    <row r="341" spans="1:5" ht="15">
      <c r="A341" s="49"/>
      <c r="B341" s="49"/>
      <c r="C341" s="49"/>
      <c r="D341" s="49"/>
      <c r="E341" s="49"/>
    </row>
    <row r="342" spans="1:5" ht="15">
      <c r="A342" s="49"/>
      <c r="B342" s="49"/>
      <c r="C342" s="49"/>
      <c r="D342" s="49"/>
      <c r="E342" s="49"/>
    </row>
    <row r="343" spans="1:5" ht="15">
      <c r="A343" s="49"/>
      <c r="B343" s="49"/>
      <c r="C343" s="49"/>
      <c r="D343" s="49"/>
      <c r="E343" s="49"/>
    </row>
    <row r="344" spans="1:5" ht="15">
      <c r="A344" s="49"/>
      <c r="B344" s="49"/>
      <c r="C344" s="49"/>
      <c r="D344" s="49"/>
      <c r="E344" s="49"/>
    </row>
    <row r="345" spans="1:5" ht="15">
      <c r="A345" s="49"/>
      <c r="B345" s="49"/>
      <c r="C345" s="49"/>
      <c r="D345" s="49"/>
      <c r="E345" s="49"/>
    </row>
    <row r="346" spans="1:5" ht="15">
      <c r="A346" s="49"/>
      <c r="B346" s="49"/>
      <c r="C346" s="49"/>
      <c r="D346" s="49"/>
      <c r="E346" s="49"/>
    </row>
    <row r="347" spans="1:5" ht="15">
      <c r="A347" s="49"/>
      <c r="B347" s="49"/>
      <c r="C347" s="49"/>
      <c r="D347" s="49"/>
      <c r="E347" s="49"/>
    </row>
    <row r="348" spans="1:5" ht="15">
      <c r="A348" s="49"/>
      <c r="B348" s="49"/>
      <c r="C348" s="49"/>
      <c r="D348" s="49"/>
      <c r="E348" s="49"/>
    </row>
    <row r="349" spans="1:5" ht="15">
      <c r="A349" s="49"/>
      <c r="B349" s="49"/>
      <c r="C349" s="49"/>
      <c r="D349" s="49"/>
      <c r="E349" s="49"/>
    </row>
    <row r="350" spans="1:5" ht="15">
      <c r="A350" s="49"/>
      <c r="B350" s="49"/>
      <c r="C350" s="49"/>
      <c r="D350" s="49"/>
      <c r="E350" s="49"/>
    </row>
    <row r="351" spans="1:5" ht="15">
      <c r="A351" s="49"/>
      <c r="B351" s="49"/>
      <c r="C351" s="49"/>
      <c r="D351" s="49"/>
      <c r="E351" s="49"/>
    </row>
    <row r="352" spans="1:5" ht="15">
      <c r="A352" s="49"/>
      <c r="B352" s="49"/>
      <c r="C352" s="49"/>
      <c r="D352" s="49"/>
      <c r="E352" s="49"/>
    </row>
    <row r="353" spans="1:5" ht="15">
      <c r="A353" s="49"/>
      <c r="B353" s="49"/>
      <c r="C353" s="49"/>
      <c r="D353" s="49"/>
      <c r="E353" s="49"/>
    </row>
    <row r="354" spans="1:5" ht="15">
      <c r="A354" s="49"/>
      <c r="B354" s="49"/>
      <c r="C354" s="49"/>
      <c r="D354" s="49"/>
      <c r="E354" s="49"/>
    </row>
    <row r="355" spans="1:5" ht="15">
      <c r="A355" s="49"/>
      <c r="B355" s="49"/>
      <c r="C355" s="49"/>
      <c r="D355" s="49"/>
      <c r="E355" s="49"/>
    </row>
    <row r="356" spans="1:5" ht="15">
      <c r="A356" s="49"/>
      <c r="B356" s="49"/>
      <c r="C356" s="49"/>
      <c r="D356" s="49"/>
      <c r="E356" s="49"/>
    </row>
    <row r="357" spans="1:5" ht="15">
      <c r="A357" s="49"/>
      <c r="B357" s="49"/>
      <c r="C357" s="49"/>
      <c r="D357" s="49"/>
      <c r="E357" s="49"/>
    </row>
    <row r="358" spans="1:5" ht="15">
      <c r="A358" s="49"/>
      <c r="B358" s="49"/>
      <c r="C358" s="49"/>
      <c r="D358" s="49"/>
      <c r="E358" s="49"/>
    </row>
    <row r="359" spans="1:5" ht="15">
      <c r="A359" s="49"/>
      <c r="B359" s="49"/>
      <c r="C359" s="49"/>
      <c r="D359" s="49"/>
      <c r="E359" s="49"/>
    </row>
    <row r="360" spans="1:5" ht="15">
      <c r="A360" s="49"/>
      <c r="B360" s="49"/>
      <c r="C360" s="49"/>
      <c r="D360" s="49"/>
      <c r="E360" s="49"/>
    </row>
    <row r="361" spans="1:5" ht="15">
      <c r="A361" s="49"/>
      <c r="B361" s="49"/>
      <c r="C361" s="49"/>
      <c r="D361" s="49"/>
      <c r="E361" s="49"/>
    </row>
    <row r="362" spans="1:5" ht="15">
      <c r="A362" s="49"/>
      <c r="B362" s="49"/>
      <c r="C362" s="49"/>
      <c r="D362" s="49"/>
      <c r="E362" s="49"/>
    </row>
    <row r="363" spans="1:5" ht="15">
      <c r="A363" s="49"/>
      <c r="B363" s="49"/>
      <c r="C363" s="49"/>
      <c r="D363" s="49"/>
      <c r="E363" s="49"/>
    </row>
    <row r="364" spans="1:5" ht="15">
      <c r="A364" s="49"/>
      <c r="B364" s="49"/>
      <c r="C364" s="49"/>
      <c r="D364" s="49"/>
      <c r="E364" s="49"/>
    </row>
    <row r="365" spans="1:5" ht="15">
      <c r="A365" s="49"/>
      <c r="B365" s="49"/>
      <c r="C365" s="49"/>
      <c r="D365" s="49"/>
      <c r="E365" s="49"/>
    </row>
    <row r="366" spans="1:5" ht="15">
      <c r="A366" s="49"/>
      <c r="B366" s="49"/>
      <c r="C366" s="49"/>
      <c r="D366" s="49"/>
      <c r="E366" s="49"/>
    </row>
    <row r="367" spans="1:5" ht="15">
      <c r="A367" s="49"/>
      <c r="B367" s="49"/>
      <c r="C367" s="49"/>
      <c r="D367" s="49"/>
      <c r="E367" s="49"/>
    </row>
    <row r="368" spans="1:5" ht="15">
      <c r="A368" s="49"/>
      <c r="B368" s="49"/>
      <c r="C368" s="49"/>
      <c r="D368" s="49"/>
      <c r="E368" s="49"/>
    </row>
    <row r="369" spans="1:5" ht="15">
      <c r="A369" s="49"/>
      <c r="B369" s="49"/>
      <c r="C369" s="49"/>
      <c r="D369" s="49"/>
      <c r="E369" s="49"/>
    </row>
    <row r="370" spans="1:5" ht="15">
      <c r="A370" s="49"/>
      <c r="B370" s="49"/>
      <c r="C370" s="49"/>
      <c r="D370" s="49"/>
      <c r="E370" s="49"/>
    </row>
    <row r="371" spans="1:5" ht="15">
      <c r="A371" s="49"/>
      <c r="B371" s="49"/>
      <c r="C371" s="49"/>
      <c r="D371" s="49"/>
      <c r="E371" s="49"/>
    </row>
    <row r="372" spans="1:5" ht="15">
      <c r="A372" s="49"/>
      <c r="B372" s="49"/>
      <c r="C372" s="49"/>
      <c r="D372" s="49"/>
      <c r="E372" s="49"/>
    </row>
    <row r="373" spans="1:5" ht="15">
      <c r="A373" s="49"/>
      <c r="B373" s="49"/>
      <c r="C373" s="49"/>
      <c r="D373" s="49"/>
      <c r="E373" s="49"/>
    </row>
    <row r="374" spans="1:5" ht="15">
      <c r="A374" s="49"/>
      <c r="B374" s="49"/>
      <c r="C374" s="49"/>
      <c r="D374" s="49"/>
      <c r="E374" s="49"/>
    </row>
    <row r="375" spans="1:5" ht="15">
      <c r="A375" s="49"/>
      <c r="B375" s="49"/>
      <c r="C375" s="49"/>
      <c r="D375" s="49"/>
      <c r="E375" s="49"/>
    </row>
    <row r="376" spans="1:5" ht="15">
      <c r="A376" s="49"/>
      <c r="B376" s="49"/>
      <c r="C376" s="49"/>
      <c r="D376" s="49"/>
      <c r="E376" s="49"/>
    </row>
    <row r="377" spans="1:5" ht="15">
      <c r="A377" s="49"/>
      <c r="B377" s="49"/>
      <c r="C377" s="49"/>
      <c r="D377" s="49"/>
      <c r="E377" s="49"/>
    </row>
    <row r="378" spans="1:5" ht="15">
      <c r="A378" s="49"/>
      <c r="B378" s="49"/>
      <c r="C378" s="49"/>
      <c r="D378" s="49"/>
      <c r="E378" s="49"/>
    </row>
    <row r="379" spans="1:5" ht="15">
      <c r="A379" s="49"/>
      <c r="B379" s="49"/>
      <c r="C379" s="49"/>
      <c r="D379" s="49"/>
      <c r="E379" s="49"/>
    </row>
    <row r="380" spans="1:5" ht="15">
      <c r="A380" s="49"/>
      <c r="B380" s="49"/>
      <c r="C380" s="49"/>
      <c r="D380" s="49"/>
      <c r="E380" s="49"/>
    </row>
    <row r="381" spans="1:5" ht="15">
      <c r="A381" s="49"/>
      <c r="B381" s="49"/>
      <c r="C381" s="49"/>
      <c r="D381" s="49"/>
      <c r="E381" s="49"/>
    </row>
    <row r="382" spans="1:5" ht="15">
      <c r="A382" s="49"/>
      <c r="B382" s="49"/>
      <c r="C382" s="49"/>
      <c r="D382" s="49"/>
      <c r="E382" s="49"/>
    </row>
    <row r="383" spans="1:5" ht="15">
      <c r="A383" s="49"/>
      <c r="B383" s="49"/>
      <c r="C383" s="49"/>
      <c r="D383" s="49"/>
      <c r="E383" s="49"/>
    </row>
    <row r="384" spans="1:5" ht="15">
      <c r="A384" s="49"/>
      <c r="B384" s="49"/>
      <c r="C384" s="49"/>
      <c r="D384" s="49"/>
      <c r="E384" s="49"/>
    </row>
    <row r="385" spans="1:5" ht="15">
      <c r="A385" s="49"/>
      <c r="B385" s="49"/>
      <c r="C385" s="49"/>
      <c r="D385" s="49"/>
      <c r="E385" s="49"/>
    </row>
    <row r="386" spans="1:5" ht="15">
      <c r="A386" s="49"/>
      <c r="B386" s="49"/>
      <c r="C386" s="49"/>
      <c r="D386" s="49"/>
      <c r="E386" s="49"/>
    </row>
    <row r="387" spans="1:5" ht="15">
      <c r="A387" s="49"/>
      <c r="B387" s="49"/>
      <c r="C387" s="49"/>
      <c r="D387" s="49"/>
      <c r="E387" s="49"/>
    </row>
    <row r="388" spans="1:5" ht="15">
      <c r="A388" s="49"/>
      <c r="B388" s="49"/>
      <c r="C388" s="49"/>
      <c r="D388" s="49"/>
      <c r="E388" s="49"/>
    </row>
    <row r="389" spans="1:5" ht="15">
      <c r="A389" s="49"/>
      <c r="B389" s="49"/>
      <c r="C389" s="49"/>
      <c r="D389" s="49"/>
      <c r="E389" s="49"/>
    </row>
    <row r="390" spans="1:5" ht="15">
      <c r="A390" s="49"/>
      <c r="B390" s="49"/>
      <c r="C390" s="49"/>
      <c r="D390" s="49"/>
      <c r="E390" s="49"/>
    </row>
    <row r="391" spans="1:5" ht="15">
      <c r="A391" s="49"/>
      <c r="B391" s="49"/>
      <c r="C391" s="49"/>
      <c r="D391" s="49"/>
      <c r="E391" s="49"/>
    </row>
    <row r="392" spans="1:5" ht="15">
      <c r="A392" s="49"/>
      <c r="B392" s="49"/>
      <c r="C392" s="49"/>
      <c r="D392" s="49"/>
      <c r="E392" s="49"/>
    </row>
    <row r="393" spans="1:5" ht="15">
      <c r="A393" s="49"/>
      <c r="B393" s="49"/>
      <c r="C393" s="49"/>
      <c r="D393" s="49"/>
      <c r="E393" s="49"/>
    </row>
    <row r="394" spans="1:5" ht="15">
      <c r="A394" s="49"/>
      <c r="B394" s="49"/>
      <c r="C394" s="49"/>
      <c r="D394" s="49"/>
      <c r="E394" s="49"/>
    </row>
    <row r="395" spans="1:5" ht="15">
      <c r="A395" s="49"/>
      <c r="B395" s="49"/>
      <c r="C395" s="49"/>
      <c r="D395" s="49"/>
      <c r="E395" s="49"/>
    </row>
    <row r="396" spans="1:5" ht="15">
      <c r="A396" s="49"/>
      <c r="B396" s="49"/>
      <c r="C396" s="49"/>
      <c r="D396" s="49"/>
      <c r="E396" s="49"/>
    </row>
    <row r="397" spans="1:5" ht="15">
      <c r="A397" s="49"/>
      <c r="B397" s="49"/>
      <c r="C397" s="49"/>
      <c r="D397" s="49"/>
      <c r="E397" s="49"/>
    </row>
    <row r="398" spans="1:5" ht="15">
      <c r="A398" s="49"/>
      <c r="B398" s="49"/>
      <c r="C398" s="49"/>
      <c r="D398" s="49"/>
      <c r="E398" s="49"/>
    </row>
    <row r="399" spans="1:5" ht="15">
      <c r="A399" s="49"/>
      <c r="B399" s="49"/>
      <c r="C399" s="49"/>
      <c r="D399" s="49"/>
      <c r="E399" s="49"/>
    </row>
    <row r="400" spans="1:5" ht="15">
      <c r="A400" s="49"/>
      <c r="B400" s="49"/>
      <c r="C400" s="49"/>
      <c r="D400" s="49"/>
      <c r="E400" s="49"/>
    </row>
    <row r="401" spans="1:5" ht="15">
      <c r="A401" s="49"/>
      <c r="B401" s="49"/>
      <c r="C401" s="49"/>
      <c r="D401" s="49"/>
      <c r="E401" s="49"/>
    </row>
    <row r="402" spans="1:5" ht="15">
      <c r="A402" s="49"/>
      <c r="B402" s="49"/>
      <c r="C402" s="49"/>
      <c r="D402" s="49"/>
      <c r="E402" s="49"/>
    </row>
    <row r="403" spans="1:5" ht="15">
      <c r="A403" s="49"/>
      <c r="B403" s="49"/>
      <c r="C403" s="49"/>
      <c r="D403" s="49"/>
      <c r="E403" s="49"/>
    </row>
    <row r="404" spans="1:5" ht="15">
      <c r="A404" s="49"/>
      <c r="B404" s="49"/>
      <c r="C404" s="49"/>
      <c r="D404" s="49"/>
      <c r="E404" s="49"/>
    </row>
    <row r="405" spans="1:5" ht="15">
      <c r="A405" s="49"/>
      <c r="B405" s="49"/>
      <c r="C405" s="49"/>
      <c r="D405" s="49"/>
      <c r="E405" s="49"/>
    </row>
    <row r="406" spans="1:5" ht="15">
      <c r="A406" s="49"/>
      <c r="B406" s="49"/>
      <c r="C406" s="49"/>
      <c r="D406" s="49"/>
      <c r="E406" s="49"/>
    </row>
    <row r="407" spans="1:5" ht="15">
      <c r="A407" s="49"/>
      <c r="B407" s="49"/>
      <c r="C407" s="49"/>
      <c r="D407" s="49"/>
      <c r="E407" s="49"/>
    </row>
    <row r="408" spans="1:5" ht="15">
      <c r="A408" s="49"/>
      <c r="B408" s="49"/>
      <c r="C408" s="49"/>
      <c r="D408" s="49"/>
      <c r="E408" s="49"/>
    </row>
    <row r="409" spans="1:5" ht="15">
      <c r="A409" s="49"/>
      <c r="B409" s="49"/>
      <c r="C409" s="49"/>
      <c r="D409" s="49"/>
      <c r="E409" s="49"/>
    </row>
    <row r="410" spans="1:5" ht="15">
      <c r="A410" s="49"/>
      <c r="B410" s="49"/>
      <c r="C410" s="49"/>
      <c r="D410" s="49"/>
      <c r="E410" s="49"/>
    </row>
    <row r="411" spans="1:5" ht="15">
      <c r="A411" s="49"/>
      <c r="B411" s="49"/>
      <c r="C411" s="49"/>
      <c r="D411" s="49"/>
      <c r="E411" s="49"/>
    </row>
    <row r="412" spans="1:5" ht="15">
      <c r="A412" s="49"/>
      <c r="B412" s="49"/>
      <c r="C412" s="49"/>
      <c r="D412" s="49"/>
      <c r="E412" s="49"/>
    </row>
    <row r="413" spans="1:5" ht="15">
      <c r="A413" s="49"/>
      <c r="B413" s="49"/>
      <c r="C413" s="49"/>
      <c r="D413" s="49"/>
      <c r="E413" s="49"/>
    </row>
    <row r="414" spans="1:5" ht="15">
      <c r="A414" s="49"/>
      <c r="B414" s="49"/>
      <c r="C414" s="49"/>
      <c r="D414" s="49"/>
      <c r="E414" s="49"/>
    </row>
    <row r="415" spans="1:5" ht="15">
      <c r="A415" s="49"/>
      <c r="B415" s="49"/>
      <c r="C415" s="49"/>
      <c r="D415" s="49"/>
      <c r="E415" s="49"/>
    </row>
    <row r="416" spans="1:5" ht="15">
      <c r="A416" s="49"/>
      <c r="B416" s="49"/>
      <c r="C416" s="49"/>
      <c r="D416" s="49"/>
      <c r="E416" s="49"/>
    </row>
    <row r="417" spans="1:5" ht="15">
      <c r="A417" s="49"/>
      <c r="B417" s="49"/>
      <c r="C417" s="49"/>
      <c r="D417" s="49"/>
      <c r="E417" s="49"/>
    </row>
    <row r="418" spans="1:5" ht="15">
      <c r="A418" s="49"/>
      <c r="B418" s="49"/>
      <c r="C418" s="49"/>
      <c r="D418" s="49"/>
      <c r="E418" s="49"/>
    </row>
    <row r="419" spans="1:5" ht="15">
      <c r="A419" s="49"/>
      <c r="B419" s="49"/>
      <c r="C419" s="49"/>
      <c r="D419" s="49"/>
      <c r="E419" s="49"/>
    </row>
    <row r="420" spans="1:5" ht="15">
      <c r="A420" s="49"/>
      <c r="B420" s="49"/>
      <c r="C420" s="49"/>
      <c r="D420" s="49"/>
      <c r="E420" s="49"/>
    </row>
    <row r="421" spans="1:5" ht="15">
      <c r="A421" s="49"/>
      <c r="B421" s="49"/>
      <c r="C421" s="49"/>
      <c r="D421" s="49"/>
      <c r="E421" s="49"/>
    </row>
    <row r="422" spans="1:5" ht="15">
      <c r="A422" s="49"/>
      <c r="B422" s="49"/>
      <c r="C422" s="49"/>
      <c r="D422" s="49"/>
      <c r="E422" s="49"/>
    </row>
    <row r="423" spans="1:5" ht="15">
      <c r="A423" s="49"/>
      <c r="B423" s="49"/>
      <c r="C423" s="49"/>
      <c r="D423" s="49"/>
      <c r="E423" s="49"/>
    </row>
    <row r="424" spans="1:5" ht="15">
      <c r="A424" s="49"/>
      <c r="B424" s="49"/>
      <c r="C424" s="49"/>
      <c r="D424" s="49"/>
      <c r="E424" s="49"/>
    </row>
    <row r="425" spans="1:5" ht="15">
      <c r="A425" s="49"/>
      <c r="B425" s="49"/>
      <c r="C425" s="49"/>
      <c r="D425" s="49"/>
      <c r="E425" s="49"/>
    </row>
    <row r="426" spans="1:5" ht="15">
      <c r="A426" s="49"/>
      <c r="B426" s="49"/>
      <c r="C426" s="49"/>
      <c r="D426" s="49"/>
      <c r="E426" s="49"/>
    </row>
    <row r="427" spans="1:5" ht="15">
      <c r="A427" s="49"/>
      <c r="B427" s="49"/>
      <c r="C427" s="49"/>
      <c r="D427" s="49"/>
      <c r="E427" s="49"/>
    </row>
    <row r="428" spans="1:5" ht="15">
      <c r="A428" s="49"/>
      <c r="B428" s="49"/>
      <c r="C428" s="49"/>
      <c r="D428" s="49"/>
      <c r="E428" s="49"/>
    </row>
    <row r="429" spans="1:5" ht="15">
      <c r="A429" s="49"/>
      <c r="B429" s="49"/>
      <c r="C429" s="49"/>
      <c r="D429" s="49"/>
      <c r="E429" s="49"/>
    </row>
    <row r="430" spans="1:5" ht="15">
      <c r="A430" s="49"/>
      <c r="B430" s="49"/>
      <c r="C430" s="49"/>
      <c r="D430" s="49"/>
      <c r="E430" s="49"/>
    </row>
    <row r="431" spans="1:5" ht="15">
      <c r="A431" s="49"/>
      <c r="B431" s="49"/>
      <c r="C431" s="49"/>
      <c r="D431" s="49"/>
      <c r="E431" s="49"/>
    </row>
    <row r="432" spans="1:5" ht="15">
      <c r="A432" s="49"/>
      <c r="B432" s="49"/>
      <c r="C432" s="49"/>
      <c r="D432" s="49"/>
      <c r="E432" s="49"/>
    </row>
    <row r="433" spans="1:5" ht="15">
      <c r="A433" s="49"/>
      <c r="B433" s="49"/>
      <c r="C433" s="49"/>
      <c r="D433" s="49"/>
      <c r="E433" s="49"/>
    </row>
    <row r="434" spans="1:5" ht="15">
      <c r="A434" s="49"/>
      <c r="B434" s="49"/>
      <c r="C434" s="49"/>
      <c r="D434" s="49"/>
      <c r="E434" s="49"/>
    </row>
    <row r="435" spans="1:5" ht="15">
      <c r="A435" s="49"/>
      <c r="B435" s="49"/>
      <c r="C435" s="49"/>
      <c r="D435" s="49"/>
      <c r="E435" s="49"/>
    </row>
    <row r="436" spans="1:5" ht="15">
      <c r="A436" s="49"/>
      <c r="B436" s="49"/>
      <c r="C436" s="49"/>
      <c r="D436" s="49"/>
      <c r="E436" s="49"/>
    </row>
    <row r="437" spans="1:5" ht="15">
      <c r="A437" s="49"/>
      <c r="B437" s="49"/>
      <c r="C437" s="49"/>
      <c r="D437" s="49"/>
      <c r="E437" s="49"/>
    </row>
    <row r="438" spans="1:5" ht="15">
      <c r="A438" s="49"/>
      <c r="B438" s="49"/>
      <c r="C438" s="49"/>
      <c r="D438" s="49"/>
      <c r="E438" s="49"/>
    </row>
    <row r="439" spans="1:5" ht="15">
      <c r="A439" s="49"/>
      <c r="B439" s="49"/>
      <c r="C439" s="49"/>
      <c r="D439" s="49"/>
      <c r="E439" s="49"/>
    </row>
    <row r="440" spans="1:5" ht="15">
      <c r="A440" s="49"/>
      <c r="B440" s="49"/>
      <c r="C440" s="49"/>
      <c r="D440" s="49"/>
      <c r="E440" s="49"/>
    </row>
    <row r="441" spans="1:5" ht="15">
      <c r="A441" s="49"/>
      <c r="B441" s="49"/>
      <c r="C441" s="49"/>
      <c r="D441" s="49"/>
      <c r="E441" s="49"/>
    </row>
    <row r="442" spans="1:5" ht="15">
      <c r="A442" s="49"/>
      <c r="B442" s="49"/>
      <c r="C442" s="49"/>
      <c r="D442" s="49"/>
      <c r="E442" s="49"/>
    </row>
    <row r="443" spans="1:5" ht="15">
      <c r="A443" s="49"/>
      <c r="B443" s="49"/>
      <c r="C443" s="49"/>
      <c r="D443" s="49"/>
      <c r="E443" s="49"/>
    </row>
    <row r="444" spans="1:5" ht="15">
      <c r="A444" s="49"/>
      <c r="B444" s="49"/>
      <c r="C444" s="49"/>
      <c r="D444" s="49"/>
      <c r="E444" s="49"/>
    </row>
    <row r="445" spans="1:5" ht="15">
      <c r="A445" s="49"/>
      <c r="B445" s="49"/>
      <c r="C445" s="49"/>
      <c r="D445" s="49"/>
      <c r="E445" s="49"/>
    </row>
    <row r="446" spans="1:5" ht="15">
      <c r="A446" s="49"/>
      <c r="B446" s="49"/>
      <c r="C446" s="49"/>
      <c r="D446" s="49"/>
      <c r="E446" s="49"/>
    </row>
    <row r="447" spans="1:5" ht="15">
      <c r="A447" s="49"/>
      <c r="B447" s="49"/>
      <c r="C447" s="49"/>
      <c r="D447" s="49"/>
      <c r="E447" s="49"/>
    </row>
    <row r="448" spans="1:5" ht="15">
      <c r="A448" s="49"/>
      <c r="B448" s="49"/>
      <c r="C448" s="49"/>
      <c r="D448" s="49"/>
      <c r="E448" s="49"/>
    </row>
    <row r="449" spans="1:5" ht="15">
      <c r="A449" s="49"/>
      <c r="B449" s="49"/>
      <c r="C449" s="49"/>
      <c r="D449" s="49"/>
      <c r="E449" s="49"/>
    </row>
    <row r="450" spans="1:5" ht="15">
      <c r="A450" s="49"/>
      <c r="B450" s="49"/>
      <c r="C450" s="49"/>
      <c r="D450" s="49"/>
      <c r="E450" s="49"/>
    </row>
    <row r="451" spans="1:5" ht="15">
      <c r="A451" s="49"/>
      <c r="B451" s="49"/>
      <c r="C451" s="49"/>
      <c r="D451" s="49"/>
      <c r="E451" s="49"/>
    </row>
    <row r="452" spans="1:5" ht="15">
      <c r="A452" s="49"/>
      <c r="B452" s="49"/>
      <c r="C452" s="49"/>
      <c r="D452" s="49"/>
      <c r="E452" s="49"/>
    </row>
    <row r="453" spans="1:5" ht="15">
      <c r="A453" s="49"/>
      <c r="B453" s="49"/>
      <c r="C453" s="49"/>
      <c r="D453" s="49"/>
      <c r="E453" s="49"/>
    </row>
    <row r="454" spans="1:5" ht="15">
      <c r="A454" s="49"/>
      <c r="B454" s="49"/>
      <c r="C454" s="49"/>
      <c r="D454" s="49"/>
      <c r="E454" s="49"/>
    </row>
    <row r="455" spans="1:5" ht="15">
      <c r="A455" s="49"/>
      <c r="B455" s="49"/>
      <c r="C455" s="49"/>
      <c r="D455" s="49"/>
      <c r="E455" s="49"/>
    </row>
    <row r="456" spans="1:5" ht="15">
      <c r="A456" s="49"/>
      <c r="B456" s="49"/>
      <c r="C456" s="49"/>
      <c r="D456" s="49"/>
      <c r="E456" s="49"/>
    </row>
    <row r="457" spans="1:5" ht="15">
      <c r="A457" s="49"/>
      <c r="B457" s="49"/>
      <c r="C457" s="49"/>
      <c r="D457" s="49"/>
      <c r="E457" s="49"/>
    </row>
    <row r="458" spans="1:5" ht="15">
      <c r="A458" s="49"/>
      <c r="B458" s="49"/>
      <c r="C458" s="49"/>
      <c r="D458" s="49"/>
      <c r="E458" s="49"/>
    </row>
    <row r="459" spans="1:5" ht="15">
      <c r="A459" s="49"/>
      <c r="B459" s="49"/>
      <c r="C459" s="49"/>
      <c r="D459" s="49"/>
      <c r="E459" s="49"/>
    </row>
    <row r="460" spans="1:5" ht="15">
      <c r="A460" s="49"/>
      <c r="B460" s="49"/>
      <c r="C460" s="49"/>
      <c r="D460" s="49"/>
      <c r="E460" s="49"/>
    </row>
    <row r="461" spans="1:5" ht="15">
      <c r="A461" s="49"/>
      <c r="B461" s="49"/>
      <c r="C461" s="49"/>
      <c r="D461" s="49"/>
      <c r="E461" s="49"/>
    </row>
    <row r="462" spans="1:5" ht="15">
      <c r="A462" s="49"/>
      <c r="B462" s="49"/>
      <c r="C462" s="49"/>
      <c r="D462" s="49"/>
      <c r="E462" s="49"/>
    </row>
    <row r="463" spans="1:5" ht="15">
      <c r="A463" s="49"/>
      <c r="B463" s="49"/>
      <c r="C463" s="49"/>
      <c r="D463" s="49"/>
      <c r="E463" s="49"/>
    </row>
    <row r="464" spans="1:5" ht="15">
      <c r="A464" s="49"/>
      <c r="B464" s="49"/>
      <c r="C464" s="49"/>
      <c r="D464" s="49"/>
      <c r="E464" s="49"/>
    </row>
    <row r="465" spans="1:5" ht="15">
      <c r="A465" s="49"/>
      <c r="B465" s="49"/>
      <c r="C465" s="49"/>
      <c r="D465" s="49"/>
      <c r="E465" s="49"/>
    </row>
    <row r="466" spans="1:5" ht="15">
      <c r="A466" s="49"/>
      <c r="B466" s="49"/>
      <c r="C466" s="49"/>
      <c r="D466" s="49"/>
      <c r="E466" s="49"/>
    </row>
    <row r="467" spans="1:5" ht="15">
      <c r="A467" s="49"/>
      <c r="B467" s="49"/>
      <c r="C467" s="49"/>
      <c r="D467" s="49"/>
      <c r="E467" s="49"/>
    </row>
    <row r="468" spans="1:5" ht="15">
      <c r="A468" s="49"/>
      <c r="B468" s="49"/>
      <c r="C468" s="49"/>
      <c r="D468" s="49"/>
      <c r="E468" s="49"/>
    </row>
    <row r="469" spans="1:5" ht="15">
      <c r="A469" s="49"/>
      <c r="B469" s="49"/>
      <c r="C469" s="49"/>
      <c r="D469" s="49"/>
      <c r="E469" s="49"/>
    </row>
    <row r="470" spans="1:5" ht="15">
      <c r="A470" s="49"/>
      <c r="B470" s="49"/>
      <c r="C470" s="49"/>
      <c r="D470" s="49"/>
      <c r="E470" s="49"/>
    </row>
    <row r="471" spans="1:5" ht="15">
      <c r="A471" s="49"/>
      <c r="B471" s="49"/>
      <c r="C471" s="49"/>
      <c r="D471" s="49"/>
      <c r="E471" s="49"/>
    </row>
    <row r="472" spans="1:5" ht="15">
      <c r="A472" s="49"/>
      <c r="B472" s="49"/>
      <c r="C472" s="49"/>
      <c r="D472" s="49"/>
      <c r="E472" s="49"/>
    </row>
    <row r="473" spans="1:5" ht="15">
      <c r="A473" s="49"/>
      <c r="B473" s="49"/>
      <c r="C473" s="49"/>
      <c r="D473" s="49"/>
      <c r="E473" s="49"/>
    </row>
    <row r="474" spans="1:5" ht="15">
      <c r="A474" s="49"/>
      <c r="B474" s="49"/>
      <c r="C474" s="49"/>
      <c r="D474" s="49"/>
      <c r="E474" s="49"/>
    </row>
    <row r="475" spans="1:5" ht="15">
      <c r="A475" s="49"/>
      <c r="B475" s="49"/>
      <c r="C475" s="49"/>
      <c r="D475" s="49"/>
      <c r="E475" s="49"/>
    </row>
    <row r="476" spans="1:5" ht="15">
      <c r="A476" s="49"/>
      <c r="B476" s="49"/>
      <c r="C476" s="49"/>
      <c r="D476" s="49"/>
      <c r="E476" s="49"/>
    </row>
    <row r="477" spans="1:5" ht="15">
      <c r="A477" s="49"/>
      <c r="B477" s="49"/>
      <c r="C477" s="49"/>
      <c r="D477" s="49"/>
      <c r="E477" s="49"/>
    </row>
    <row r="478" spans="1:5" ht="15">
      <c r="A478" s="49"/>
      <c r="B478" s="49"/>
      <c r="C478" s="49"/>
      <c r="D478" s="49"/>
      <c r="E478" s="49"/>
    </row>
    <row r="479" spans="1:5" ht="15">
      <c r="A479" s="49"/>
      <c r="B479" s="49"/>
      <c r="C479" s="49"/>
      <c r="D479" s="49"/>
      <c r="E479" s="49"/>
    </row>
    <row r="480" spans="1:5" ht="15">
      <c r="A480" s="49"/>
      <c r="B480" s="49"/>
      <c r="C480" s="49"/>
      <c r="D480" s="49"/>
      <c r="E480" s="49"/>
    </row>
    <row r="481" spans="1:5" ht="15">
      <c r="A481" s="49"/>
      <c r="B481" s="49"/>
      <c r="C481" s="49"/>
      <c r="D481" s="49"/>
      <c r="E481" s="49"/>
    </row>
    <row r="482" spans="1:5" ht="15">
      <c r="A482" s="49"/>
      <c r="B482" s="49"/>
      <c r="C482" s="49"/>
      <c r="D482" s="49"/>
      <c r="E482" s="49"/>
    </row>
    <row r="483" spans="1:5" ht="15">
      <c r="A483" s="49"/>
      <c r="B483" s="49"/>
      <c r="C483" s="49"/>
      <c r="D483" s="49"/>
      <c r="E483" s="49"/>
    </row>
    <row r="484" spans="1:5" ht="15">
      <c r="A484" s="49"/>
      <c r="B484" s="49"/>
      <c r="C484" s="49"/>
      <c r="D484" s="49"/>
      <c r="E484" s="49"/>
    </row>
    <row r="485" spans="1:5" ht="15">
      <c r="A485" s="49"/>
      <c r="B485" s="49"/>
      <c r="C485" s="49"/>
      <c r="D485" s="49"/>
      <c r="E485" s="49"/>
    </row>
    <row r="486" spans="1:5" ht="15">
      <c r="A486" s="49"/>
      <c r="B486" s="49"/>
      <c r="C486" s="49"/>
      <c r="D486" s="49"/>
      <c r="E486" s="49"/>
    </row>
    <row r="487" spans="1:5" ht="15">
      <c r="A487" s="49"/>
      <c r="B487" s="49"/>
      <c r="C487" s="49"/>
      <c r="D487" s="49"/>
      <c r="E487" s="49"/>
    </row>
    <row r="488" spans="1:5" ht="15">
      <c r="A488" s="49"/>
      <c r="B488" s="49"/>
      <c r="C488" s="49"/>
      <c r="D488" s="49"/>
      <c r="E488" s="49"/>
    </row>
    <row r="489" spans="1:5" ht="15">
      <c r="A489" s="49"/>
      <c r="B489" s="49"/>
      <c r="C489" s="49"/>
      <c r="D489" s="49"/>
      <c r="E489" s="49"/>
    </row>
    <row r="490" spans="1:5" ht="15">
      <c r="A490" s="49"/>
      <c r="B490" s="49"/>
      <c r="C490" s="49"/>
      <c r="D490" s="49"/>
      <c r="E490" s="49"/>
    </row>
    <row r="491" spans="1:5" ht="15">
      <c r="A491" s="49"/>
      <c r="B491" s="49"/>
      <c r="C491" s="49"/>
      <c r="D491" s="49"/>
      <c r="E491" s="49"/>
    </row>
    <row r="492" spans="1:5" ht="15">
      <c r="A492" s="49"/>
      <c r="B492" s="49"/>
      <c r="C492" s="49"/>
      <c r="D492" s="49"/>
      <c r="E492" s="49"/>
    </row>
    <row r="493" spans="1:5" ht="15">
      <c r="A493" s="49"/>
      <c r="B493" s="49"/>
      <c r="C493" s="49"/>
      <c r="D493" s="49"/>
      <c r="E493" s="49"/>
    </row>
    <row r="494" spans="1:5" ht="15">
      <c r="A494" s="49"/>
      <c r="B494" s="49"/>
      <c r="C494" s="49"/>
      <c r="D494" s="49"/>
      <c r="E494" s="49"/>
    </row>
    <row r="495" spans="1:5" ht="15">
      <c r="A495" s="49"/>
      <c r="B495" s="49"/>
      <c r="C495" s="49"/>
      <c r="D495" s="49"/>
      <c r="E495" s="49"/>
    </row>
    <row r="496" spans="1:5" ht="15">
      <c r="A496" s="49"/>
      <c r="B496" s="49"/>
      <c r="C496" s="49"/>
      <c r="D496" s="49"/>
      <c r="E496" s="49"/>
    </row>
    <row r="497" spans="1:5" ht="15">
      <c r="A497" s="49"/>
      <c r="B497" s="49"/>
      <c r="C497" s="49"/>
      <c r="D497" s="49"/>
      <c r="E497" s="49"/>
    </row>
    <row r="498" spans="1:5" ht="15">
      <c r="A498" s="49"/>
      <c r="B498" s="49"/>
      <c r="C498" s="49"/>
      <c r="D498" s="49"/>
      <c r="E498" s="49"/>
    </row>
    <row r="499" spans="1:5" ht="15">
      <c r="A499" s="49"/>
      <c r="B499" s="49"/>
      <c r="C499" s="49"/>
      <c r="D499" s="49"/>
      <c r="E499" s="49"/>
    </row>
    <row r="500" spans="1:5" ht="15">
      <c r="A500" s="49"/>
      <c r="B500" s="49"/>
      <c r="C500" s="49"/>
      <c r="D500" s="49"/>
      <c r="E500" s="49"/>
    </row>
    <row r="501" spans="1:5" ht="15">
      <c r="A501" s="49"/>
      <c r="B501" s="49"/>
      <c r="C501" s="49"/>
      <c r="D501" s="49"/>
      <c r="E501" s="49"/>
    </row>
    <row r="502" spans="1:5" ht="15">
      <c r="A502" s="49"/>
      <c r="B502" s="49"/>
      <c r="C502" s="49"/>
      <c r="D502" s="49"/>
      <c r="E502" s="49"/>
    </row>
    <row r="503" spans="1:5" ht="15">
      <c r="A503" s="49"/>
      <c r="B503" s="49"/>
      <c r="C503" s="49"/>
      <c r="D503" s="49"/>
      <c r="E503" s="49"/>
    </row>
    <row r="504" spans="1:5" ht="15">
      <c r="A504" s="49"/>
      <c r="B504" s="49"/>
      <c r="C504" s="49"/>
      <c r="D504" s="49"/>
      <c r="E504" s="49"/>
    </row>
    <row r="505" spans="1:5" ht="15">
      <c r="A505" s="49"/>
      <c r="B505" s="49"/>
      <c r="C505" s="49"/>
      <c r="D505" s="49"/>
      <c r="E505" s="49"/>
    </row>
    <row r="506" spans="1:5" ht="15">
      <c r="A506" s="49"/>
      <c r="B506" s="49"/>
      <c r="C506" s="49"/>
      <c r="D506" s="49"/>
      <c r="E506" s="49"/>
    </row>
    <row r="507" spans="1:5" ht="15">
      <c r="A507" s="49"/>
      <c r="B507" s="49"/>
      <c r="C507" s="49"/>
      <c r="D507" s="49"/>
      <c r="E507" s="49"/>
    </row>
    <row r="508" spans="1:5" ht="15">
      <c r="A508" s="49"/>
      <c r="B508" s="49"/>
      <c r="C508" s="49"/>
      <c r="D508" s="49"/>
      <c r="E508" s="49"/>
    </row>
    <row r="509" spans="1:5" ht="15">
      <c r="A509" s="49"/>
      <c r="B509" s="49"/>
      <c r="C509" s="49"/>
      <c r="D509" s="49"/>
      <c r="E509" s="49"/>
    </row>
    <row r="510" spans="1:5" ht="15">
      <c r="A510" s="49"/>
      <c r="B510" s="49"/>
      <c r="C510" s="49"/>
      <c r="D510" s="49"/>
      <c r="E510" s="49"/>
    </row>
    <row r="511" spans="1:5" ht="15">
      <c r="A511" s="49"/>
      <c r="B511" s="49"/>
      <c r="C511" s="49"/>
      <c r="D511" s="49"/>
      <c r="E511" s="49"/>
    </row>
    <row r="512" spans="1:5" ht="15">
      <c r="A512" s="49"/>
      <c r="B512" s="49"/>
      <c r="C512" s="49"/>
      <c r="D512" s="49"/>
      <c r="E512" s="49"/>
    </row>
    <row r="513" spans="1:5" ht="15">
      <c r="A513" s="49"/>
      <c r="B513" s="49"/>
      <c r="C513" s="49"/>
      <c r="D513" s="49"/>
      <c r="E513" s="49"/>
    </row>
    <row r="514" spans="1:5" ht="15">
      <c r="A514" s="49"/>
      <c r="B514" s="49"/>
      <c r="C514" s="49"/>
      <c r="D514" s="49"/>
      <c r="E514" s="49"/>
    </row>
    <row r="515" spans="1:5" ht="15">
      <c r="A515" s="49"/>
      <c r="B515" s="49"/>
      <c r="C515" s="49"/>
      <c r="D515" s="49"/>
      <c r="E515" s="49"/>
    </row>
    <row r="516" spans="1:5" ht="15">
      <c r="A516" s="49"/>
      <c r="B516" s="49"/>
      <c r="C516" s="49"/>
      <c r="D516" s="49"/>
      <c r="E516" s="49"/>
    </row>
    <row r="517" spans="1:5" ht="15">
      <c r="A517" s="49"/>
      <c r="B517" s="49"/>
      <c r="C517" s="49"/>
      <c r="D517" s="49"/>
      <c r="E517" s="49"/>
    </row>
    <row r="518" spans="1:5" ht="15">
      <c r="A518" s="49"/>
      <c r="B518" s="49"/>
      <c r="C518" s="49"/>
      <c r="D518" s="49"/>
      <c r="E518" s="49"/>
    </row>
    <row r="519" spans="1:5" ht="15">
      <c r="A519" s="49"/>
      <c r="B519" s="49"/>
      <c r="C519" s="49"/>
      <c r="D519" s="49"/>
      <c r="E519" s="49"/>
    </row>
    <row r="520" spans="1:5" ht="15">
      <c r="A520" s="49"/>
      <c r="B520" s="49"/>
      <c r="C520" s="49"/>
      <c r="D520" s="49"/>
      <c r="E520" s="49"/>
    </row>
    <row r="521" spans="1:5" ht="15">
      <c r="A521" s="49"/>
      <c r="B521" s="49"/>
      <c r="C521" s="49"/>
      <c r="D521" s="49"/>
      <c r="E521" s="49"/>
    </row>
    <row r="522" spans="1:5" ht="15">
      <c r="A522" s="49"/>
      <c r="B522" s="49"/>
      <c r="C522" s="49"/>
      <c r="D522" s="49"/>
      <c r="E522" s="49"/>
    </row>
    <row r="523" spans="1:5" ht="15">
      <c r="A523" s="49"/>
      <c r="B523" s="49"/>
      <c r="C523" s="49"/>
      <c r="D523" s="49"/>
      <c r="E523" s="49"/>
    </row>
    <row r="524" spans="1:5" ht="15">
      <c r="A524" s="49"/>
      <c r="B524" s="49"/>
      <c r="C524" s="49"/>
      <c r="D524" s="49"/>
      <c r="E524" s="49"/>
    </row>
    <row r="525" spans="1:5" ht="15">
      <c r="A525" s="49"/>
      <c r="B525" s="49"/>
      <c r="C525" s="49"/>
      <c r="D525" s="49"/>
      <c r="E525" s="49"/>
    </row>
    <row r="526" spans="1:5" ht="15">
      <c r="A526" s="49"/>
      <c r="B526" s="49"/>
      <c r="C526" s="49"/>
      <c r="D526" s="49"/>
      <c r="E526" s="49"/>
    </row>
    <row r="527" spans="1:5" ht="15">
      <c r="A527" s="49"/>
      <c r="B527" s="49"/>
      <c r="C527" s="49"/>
      <c r="D527" s="49"/>
      <c r="E527" s="49"/>
    </row>
    <row r="528" spans="1:5" ht="15">
      <c r="A528" s="49"/>
      <c r="B528" s="49"/>
      <c r="C528" s="49"/>
      <c r="D528" s="49"/>
      <c r="E528" s="49"/>
    </row>
    <row r="529" spans="1:5" ht="15">
      <c r="A529" s="49"/>
      <c r="B529" s="49"/>
      <c r="C529" s="49"/>
      <c r="D529" s="49"/>
      <c r="E529" s="49"/>
    </row>
    <row r="530" spans="1:5" ht="15">
      <c r="A530" s="49"/>
      <c r="B530" s="49"/>
      <c r="C530" s="49"/>
      <c r="D530" s="49"/>
      <c r="E530" s="49"/>
    </row>
    <row r="531" spans="1:5" ht="15">
      <c r="A531" s="49"/>
      <c r="B531" s="49"/>
      <c r="C531" s="49"/>
      <c r="D531" s="49"/>
      <c r="E531" s="49"/>
    </row>
    <row r="532" spans="1:5" ht="15">
      <c r="A532" s="49"/>
      <c r="B532" s="49"/>
      <c r="C532" s="49"/>
      <c r="D532" s="49"/>
      <c r="E532" s="49"/>
    </row>
    <row r="533" spans="1:5" ht="15">
      <c r="A533" s="49"/>
      <c r="B533" s="49"/>
      <c r="C533" s="49"/>
      <c r="D533" s="49"/>
      <c r="E533" s="49"/>
    </row>
    <row r="534" spans="1:5" ht="15">
      <c r="A534" s="49"/>
      <c r="B534" s="49"/>
      <c r="C534" s="49"/>
      <c r="D534" s="49"/>
      <c r="E534" s="49"/>
    </row>
    <row r="535" spans="1:5" ht="15">
      <c r="A535" s="49"/>
      <c r="B535" s="49"/>
      <c r="C535" s="49"/>
      <c r="D535" s="49"/>
      <c r="E535" s="49"/>
    </row>
    <row r="536" spans="1:5" ht="15">
      <c r="A536" s="49"/>
      <c r="B536" s="49"/>
      <c r="C536" s="49"/>
      <c r="D536" s="49"/>
      <c r="E536" s="49"/>
    </row>
    <row r="537" spans="1:5" ht="15">
      <c r="A537" s="49"/>
      <c r="B537" s="49"/>
      <c r="C537" s="49"/>
      <c r="D537" s="49"/>
      <c r="E537" s="49"/>
    </row>
    <row r="538" spans="1:5" ht="15">
      <c r="A538" s="49"/>
      <c r="B538" s="49"/>
      <c r="C538" s="49"/>
      <c r="D538" s="49"/>
      <c r="E538" s="49"/>
    </row>
    <row r="539" spans="1:5" ht="15">
      <c r="A539" s="49"/>
      <c r="B539" s="49"/>
      <c r="C539" s="49"/>
      <c r="D539" s="49"/>
      <c r="E539" s="49"/>
    </row>
    <row r="540" spans="1:5" ht="15">
      <c r="A540" s="49"/>
      <c r="B540" s="49"/>
      <c r="C540" s="49"/>
      <c r="D540" s="49"/>
      <c r="E540" s="49"/>
    </row>
    <row r="541" spans="1:5" ht="15">
      <c r="A541" s="49"/>
      <c r="B541" s="49"/>
      <c r="C541" s="49"/>
      <c r="D541" s="49"/>
      <c r="E541" s="49"/>
    </row>
    <row r="542" spans="1:5" ht="15">
      <c r="A542" s="49"/>
      <c r="B542" s="49"/>
      <c r="C542" s="49"/>
      <c r="D542" s="49"/>
      <c r="E542" s="49"/>
    </row>
    <row r="543" spans="1:5" ht="15">
      <c r="A543" s="49"/>
      <c r="B543" s="49"/>
      <c r="C543" s="49"/>
      <c r="D543" s="49"/>
      <c r="E543" s="49"/>
    </row>
    <row r="544" spans="1:5" ht="15">
      <c r="A544" s="49"/>
      <c r="B544" s="49"/>
      <c r="C544" s="49"/>
      <c r="D544" s="49"/>
      <c r="E544" s="49"/>
    </row>
    <row r="545" spans="1:5" ht="15">
      <c r="A545" s="49"/>
      <c r="B545" s="49"/>
      <c r="C545" s="49"/>
      <c r="D545" s="49"/>
      <c r="E545" s="49"/>
    </row>
    <row r="546" spans="1:5" ht="15">
      <c r="A546" s="49"/>
      <c r="B546" s="49"/>
      <c r="C546" s="49"/>
      <c r="D546" s="49"/>
      <c r="E546" s="49"/>
    </row>
    <row r="547" spans="1:5" ht="15">
      <c r="A547" s="49"/>
      <c r="B547" s="49"/>
      <c r="C547" s="49"/>
      <c r="D547" s="49"/>
      <c r="E547" s="49"/>
    </row>
    <row r="548" spans="1:5" ht="15">
      <c r="A548" s="49"/>
      <c r="B548" s="49"/>
      <c r="C548" s="49"/>
      <c r="D548" s="49"/>
      <c r="E548" s="49"/>
    </row>
    <row r="549" spans="1:5" ht="15">
      <c r="A549" s="49"/>
      <c r="B549" s="49"/>
      <c r="C549" s="49"/>
      <c r="D549" s="49"/>
      <c r="E549" s="49"/>
    </row>
    <row r="550" spans="1:5" ht="15">
      <c r="A550" s="49"/>
      <c r="B550" s="49"/>
      <c r="C550" s="49"/>
      <c r="D550" s="49"/>
      <c r="E550" s="49"/>
    </row>
    <row r="551" spans="1:5" ht="15">
      <c r="A551" s="49"/>
      <c r="B551" s="49"/>
      <c r="C551" s="49"/>
      <c r="D551" s="49"/>
      <c r="E551" s="49"/>
    </row>
    <row r="552" spans="1:5" ht="15">
      <c r="A552" s="49"/>
      <c r="B552" s="49"/>
      <c r="C552" s="49"/>
      <c r="D552" s="49"/>
      <c r="E552" s="49"/>
    </row>
    <row r="553" spans="1:5" ht="15">
      <c r="A553" s="49"/>
      <c r="B553" s="49"/>
      <c r="C553" s="49"/>
      <c r="D553" s="49"/>
      <c r="E553" s="49"/>
    </row>
    <row r="554" spans="1:5" ht="15">
      <c r="A554" s="49"/>
      <c r="B554" s="49"/>
      <c r="C554" s="49"/>
      <c r="D554" s="49"/>
      <c r="E554" s="49"/>
    </row>
    <row r="555" spans="1:5" ht="15">
      <c r="A555" s="49"/>
      <c r="B555" s="49"/>
      <c r="C555" s="49"/>
      <c r="D555" s="49"/>
      <c r="E555" s="49"/>
    </row>
    <row r="556" spans="1:5" ht="15">
      <c r="A556" s="49"/>
      <c r="B556" s="49"/>
      <c r="C556" s="49"/>
      <c r="D556" s="49"/>
      <c r="E556" s="49"/>
    </row>
    <row r="557" spans="1:5" ht="15">
      <c r="A557" s="49"/>
      <c r="B557" s="49"/>
      <c r="C557" s="49"/>
      <c r="D557" s="49"/>
      <c r="E557" s="49"/>
    </row>
    <row r="558" spans="1:5" ht="15">
      <c r="A558" s="49"/>
      <c r="B558" s="49"/>
      <c r="C558" s="49"/>
      <c r="D558" s="49"/>
      <c r="E558" s="49"/>
    </row>
    <row r="559" spans="1:5" ht="15">
      <c r="A559" s="49"/>
      <c r="B559" s="49"/>
      <c r="C559" s="49"/>
      <c r="D559" s="49"/>
      <c r="E559" s="49"/>
    </row>
    <row r="560" spans="1:5" ht="15">
      <c r="A560" s="49"/>
      <c r="B560" s="49"/>
      <c r="C560" s="49"/>
      <c r="D560" s="49"/>
      <c r="E560" s="49"/>
    </row>
    <row r="561" spans="1:5" ht="15">
      <c r="A561" s="49"/>
      <c r="B561" s="49"/>
      <c r="C561" s="49"/>
      <c r="D561" s="49"/>
      <c r="E561" s="49"/>
    </row>
    <row r="562" spans="1:5" ht="15">
      <c r="A562" s="49"/>
      <c r="B562" s="49"/>
      <c r="C562" s="49"/>
      <c r="D562" s="49"/>
      <c r="E562" s="49"/>
    </row>
    <row r="563" spans="1:5" ht="15">
      <c r="A563" s="49"/>
      <c r="B563" s="49"/>
      <c r="C563" s="49"/>
      <c r="D563" s="49"/>
      <c r="E563" s="49"/>
    </row>
    <row r="564" spans="1:5" ht="15">
      <c r="A564" s="49"/>
      <c r="B564" s="49"/>
      <c r="C564" s="49"/>
      <c r="D564" s="49"/>
      <c r="E564" s="49"/>
    </row>
    <row r="565" spans="1:5" ht="15">
      <c r="A565" s="49"/>
      <c r="B565" s="49"/>
      <c r="C565" s="49"/>
      <c r="D565" s="49"/>
      <c r="E565" s="49"/>
    </row>
    <row r="566" spans="1:5" ht="15">
      <c r="A566" s="49"/>
      <c r="B566" s="49"/>
      <c r="C566" s="49"/>
      <c r="D566" s="49"/>
      <c r="E566" s="49"/>
    </row>
    <row r="567" spans="1:5" ht="15">
      <c r="A567" s="49"/>
      <c r="B567" s="49"/>
      <c r="C567" s="49"/>
      <c r="D567" s="49"/>
      <c r="E567" s="49"/>
    </row>
    <row r="568" spans="1:5" ht="15">
      <c r="A568" s="49"/>
      <c r="B568" s="49"/>
      <c r="C568" s="49"/>
      <c r="D568" s="49"/>
      <c r="E568" s="49"/>
    </row>
    <row r="569" spans="1:5" ht="15">
      <c r="A569" s="49"/>
      <c r="B569" s="49"/>
      <c r="C569" s="49"/>
      <c r="D569" s="49"/>
      <c r="E569" s="49"/>
    </row>
    <row r="570" spans="1:5" ht="15">
      <c r="A570" s="49"/>
      <c r="B570" s="49"/>
      <c r="C570" s="49"/>
      <c r="D570" s="49"/>
      <c r="E570" s="49"/>
    </row>
    <row r="571" spans="1:5" ht="15">
      <c r="A571" s="49"/>
      <c r="B571" s="49"/>
      <c r="C571" s="49"/>
      <c r="D571" s="49"/>
      <c r="E571" s="49"/>
    </row>
    <row r="572" spans="1:5" ht="15">
      <c r="A572" s="49"/>
      <c r="B572" s="49"/>
      <c r="C572" s="49"/>
      <c r="D572" s="49"/>
      <c r="E572" s="49"/>
    </row>
    <row r="573" spans="1:5" ht="15">
      <c r="A573" s="49"/>
      <c r="B573" s="49"/>
      <c r="C573" s="49"/>
      <c r="D573" s="49"/>
      <c r="E573" s="49"/>
    </row>
    <row r="574" spans="1:5" ht="15">
      <c r="A574" s="49"/>
      <c r="B574" s="49"/>
      <c r="C574" s="49"/>
      <c r="D574" s="49"/>
      <c r="E574" s="49"/>
    </row>
    <row r="575" spans="1:5" ht="15">
      <c r="A575" s="49"/>
      <c r="B575" s="49"/>
      <c r="C575" s="49"/>
      <c r="D575" s="49"/>
      <c r="E575" s="49"/>
    </row>
    <row r="576" spans="1:5" ht="15">
      <c r="A576" s="49"/>
      <c r="B576" s="49"/>
      <c r="C576" s="49"/>
      <c r="D576" s="49"/>
      <c r="E576" s="49"/>
    </row>
    <row r="577" spans="1:5" ht="15">
      <c r="A577" s="49"/>
      <c r="B577" s="49"/>
      <c r="C577" s="49"/>
      <c r="D577" s="49"/>
      <c r="E577" s="49"/>
    </row>
    <row r="578" spans="1:5" ht="15">
      <c r="A578" s="49"/>
      <c r="B578" s="49"/>
      <c r="C578" s="49"/>
      <c r="D578" s="49"/>
      <c r="E578" s="49"/>
    </row>
    <row r="579" spans="1:5" ht="15">
      <c r="A579" s="49"/>
      <c r="B579" s="49"/>
      <c r="C579" s="49"/>
      <c r="D579" s="49"/>
      <c r="E579" s="49"/>
    </row>
    <row r="580" spans="1:5" ht="15">
      <c r="A580" s="49"/>
      <c r="B580" s="49"/>
      <c r="C580" s="49"/>
      <c r="D580" s="49"/>
      <c r="E580" s="49"/>
    </row>
    <row r="581" spans="1:5" ht="15">
      <c r="A581" s="49"/>
      <c r="B581" s="49"/>
      <c r="C581" s="49"/>
      <c r="D581" s="49"/>
      <c r="E581" s="49"/>
    </row>
    <row r="582" spans="1:5" ht="15">
      <c r="A582" s="49"/>
      <c r="B582" s="49"/>
      <c r="C582" s="49"/>
      <c r="D582" s="49"/>
      <c r="E582" s="49"/>
    </row>
    <row r="583" spans="1:5" ht="15">
      <c r="A583" s="49"/>
      <c r="B583" s="49"/>
      <c r="C583" s="49"/>
      <c r="D583" s="49"/>
      <c r="E583" s="49"/>
    </row>
    <row r="584" spans="1:5" ht="15">
      <c r="A584" s="49"/>
      <c r="B584" s="49"/>
      <c r="C584" s="49"/>
      <c r="D584" s="49"/>
      <c r="E584" s="49"/>
    </row>
    <row r="585" spans="1:5" ht="15">
      <c r="A585" s="49"/>
      <c r="B585" s="49"/>
      <c r="C585" s="49"/>
      <c r="D585" s="49"/>
      <c r="E585" s="49"/>
    </row>
    <row r="586" spans="1:5" ht="15">
      <c r="A586" s="49"/>
      <c r="B586" s="49"/>
      <c r="C586" s="49"/>
      <c r="D586" s="49"/>
      <c r="E586" s="49"/>
    </row>
    <row r="587" spans="1:5" ht="15">
      <c r="A587" s="49"/>
      <c r="B587" s="49"/>
      <c r="C587" s="49"/>
      <c r="D587" s="49"/>
      <c r="E587" s="49"/>
    </row>
    <row r="588" spans="1:5" ht="15">
      <c r="A588" s="49"/>
      <c r="B588" s="49"/>
      <c r="C588" s="49"/>
      <c r="D588" s="49"/>
      <c r="E588" s="49"/>
    </row>
    <row r="589" spans="1:5" ht="15">
      <c r="A589" s="49"/>
      <c r="B589" s="49"/>
      <c r="C589" s="49"/>
      <c r="D589" s="49"/>
      <c r="E589" s="49"/>
    </row>
    <row r="590" spans="1:5" ht="15">
      <c r="A590" s="49"/>
      <c r="B590" s="49"/>
      <c r="C590" s="49"/>
      <c r="D590" s="49"/>
      <c r="E590" s="49"/>
    </row>
    <row r="591" spans="1:5" ht="15">
      <c r="A591" s="49"/>
      <c r="B591" s="49"/>
      <c r="C591" s="49"/>
      <c r="D591" s="49"/>
      <c r="E591" s="49"/>
    </row>
    <row r="592" spans="1:5" ht="15">
      <c r="A592" s="49"/>
      <c r="B592" s="49"/>
      <c r="C592" s="49"/>
      <c r="D592" s="49"/>
      <c r="E592" s="49"/>
    </row>
    <row r="593" spans="1:5" ht="15">
      <c r="A593" s="49"/>
      <c r="B593" s="49"/>
      <c r="C593" s="49"/>
      <c r="D593" s="49"/>
      <c r="E593" s="49"/>
    </row>
    <row r="594" spans="1:5" ht="15">
      <c r="A594" s="49"/>
      <c r="B594" s="49"/>
      <c r="C594" s="49"/>
      <c r="D594" s="49"/>
      <c r="E594" s="49"/>
    </row>
    <row r="595" spans="1:5" ht="15">
      <c r="A595" s="49"/>
      <c r="B595" s="49"/>
      <c r="C595" s="49"/>
      <c r="D595" s="49"/>
      <c r="E595" s="49"/>
    </row>
    <row r="596" spans="1:5" ht="15">
      <c r="A596" s="49"/>
      <c r="B596" s="49"/>
      <c r="C596" s="49"/>
      <c r="D596" s="49"/>
      <c r="E596" s="49"/>
    </row>
    <row r="597" spans="1:5" ht="15">
      <c r="A597" s="49"/>
      <c r="B597" s="49"/>
      <c r="C597" s="49"/>
      <c r="D597" s="49"/>
      <c r="E597" s="49"/>
    </row>
    <row r="598" spans="1:5" ht="15">
      <c r="A598" s="49"/>
      <c r="B598" s="49"/>
      <c r="C598" s="49"/>
      <c r="D598" s="49"/>
      <c r="E598" s="49"/>
    </row>
    <row r="599" spans="1:5" ht="15">
      <c r="A599" s="49"/>
      <c r="B599" s="49"/>
      <c r="C599" s="49"/>
      <c r="D599" s="49"/>
      <c r="E599" s="49"/>
    </row>
    <row r="600" spans="1:5" ht="15">
      <c r="A600" s="49"/>
      <c r="B600" s="49"/>
      <c r="C600" s="49"/>
      <c r="D600" s="49"/>
      <c r="E600" s="49"/>
    </row>
    <row r="601" spans="1:5" ht="15">
      <c r="A601" s="49"/>
      <c r="B601" s="49"/>
      <c r="C601" s="49"/>
      <c r="D601" s="49"/>
      <c r="E601" s="49"/>
    </row>
    <row r="602" spans="1:5" ht="15">
      <c r="A602" s="49"/>
      <c r="B602" s="49"/>
      <c r="C602" s="49"/>
      <c r="D602" s="49"/>
      <c r="E602" s="49"/>
    </row>
    <row r="603" spans="1:5" ht="15">
      <c r="A603" s="49"/>
      <c r="B603" s="49"/>
      <c r="C603" s="49"/>
      <c r="D603" s="49"/>
      <c r="E603" s="49"/>
    </row>
    <row r="604" spans="1:5" ht="15">
      <c r="A604" s="49"/>
      <c r="B604" s="49"/>
      <c r="C604" s="49"/>
      <c r="D604" s="49"/>
      <c r="E604" s="49"/>
    </row>
    <row r="605" spans="1:5" ht="15">
      <c r="A605" s="49"/>
      <c r="B605" s="49"/>
      <c r="C605" s="49"/>
      <c r="D605" s="49"/>
      <c r="E605" s="49"/>
    </row>
    <row r="606" spans="1:5" ht="15">
      <c r="A606" s="49"/>
      <c r="B606" s="49"/>
      <c r="C606" s="49"/>
      <c r="D606" s="49"/>
      <c r="E606" s="49"/>
    </row>
    <row r="607" spans="1:5" ht="15">
      <c r="A607" s="49"/>
      <c r="B607" s="49"/>
      <c r="C607" s="49"/>
      <c r="D607" s="49"/>
      <c r="E607" s="49"/>
    </row>
    <row r="608" spans="1:5" ht="15">
      <c r="A608" s="49"/>
      <c r="B608" s="49"/>
      <c r="C608" s="49"/>
      <c r="D608" s="49"/>
      <c r="E608" s="49"/>
    </row>
    <row r="609" spans="1:5" ht="15">
      <c r="A609" s="49"/>
      <c r="B609" s="49"/>
      <c r="C609" s="49"/>
      <c r="D609" s="49"/>
      <c r="E609" s="49"/>
    </row>
    <row r="610" spans="1:5" ht="15">
      <c r="A610" s="49"/>
      <c r="B610" s="49"/>
      <c r="C610" s="49"/>
      <c r="D610" s="49"/>
      <c r="E610" s="49"/>
    </row>
    <row r="611" spans="1:5" ht="15">
      <c r="A611" s="49"/>
      <c r="B611" s="49"/>
      <c r="C611" s="49"/>
      <c r="D611" s="49"/>
      <c r="E611" s="49"/>
    </row>
    <row r="612" spans="1:5" ht="15">
      <c r="A612" s="49"/>
      <c r="B612" s="49"/>
      <c r="C612" s="49"/>
      <c r="D612" s="49"/>
      <c r="E612" s="49"/>
    </row>
    <row r="613" spans="1:5" ht="15">
      <c r="A613" s="49"/>
      <c r="B613" s="49"/>
      <c r="C613" s="49"/>
      <c r="D613" s="49"/>
      <c r="E613" s="49"/>
    </row>
    <row r="614" spans="1:5" ht="15">
      <c r="A614" s="49"/>
      <c r="B614" s="49"/>
      <c r="C614" s="49"/>
      <c r="D614" s="49"/>
      <c r="E614" s="49"/>
    </row>
    <row r="615" spans="1:5" ht="15">
      <c r="A615" s="49"/>
      <c r="B615" s="49"/>
      <c r="C615" s="49"/>
      <c r="D615" s="49"/>
      <c r="E615" s="49"/>
    </row>
    <row r="616" spans="1:5" ht="15">
      <c r="A616" s="49"/>
      <c r="B616" s="49"/>
      <c r="C616" s="49"/>
      <c r="D616" s="49"/>
      <c r="E616" s="49"/>
    </row>
    <row r="617" spans="1:5" ht="15">
      <c r="A617" s="49"/>
      <c r="B617" s="49"/>
      <c r="C617" s="49"/>
      <c r="D617" s="49"/>
      <c r="E617" s="49"/>
    </row>
    <row r="618" spans="1:5" ht="15">
      <c r="A618" s="49"/>
      <c r="B618" s="49"/>
      <c r="C618" s="49"/>
      <c r="D618" s="49"/>
      <c r="E618" s="49"/>
    </row>
    <row r="619" spans="1:5" ht="15">
      <c r="A619" s="49"/>
      <c r="B619" s="49"/>
      <c r="C619" s="49"/>
      <c r="D619" s="49"/>
      <c r="E619" s="49"/>
    </row>
    <row r="620" spans="1:5" ht="15">
      <c r="A620" s="49"/>
      <c r="B620" s="49"/>
      <c r="C620" s="49"/>
      <c r="D620" s="49"/>
      <c r="E620" s="49"/>
    </row>
    <row r="621" spans="1:5" ht="15">
      <c r="A621" s="49"/>
      <c r="B621" s="49"/>
      <c r="C621" s="49"/>
      <c r="D621" s="49"/>
      <c r="E621" s="49"/>
    </row>
    <row r="622" spans="1:5" ht="15">
      <c r="A622" s="49"/>
      <c r="B622" s="49"/>
      <c r="C622" s="49"/>
      <c r="D622" s="49"/>
      <c r="E622" s="49"/>
    </row>
    <row r="623" spans="1:5" ht="15">
      <c r="A623" s="49"/>
      <c r="B623" s="49"/>
      <c r="C623" s="49"/>
      <c r="D623" s="49"/>
      <c r="E623" s="49"/>
    </row>
    <row r="624" spans="1:5" ht="15">
      <c r="A624" s="49"/>
      <c r="B624" s="49"/>
      <c r="C624" s="49"/>
      <c r="D624" s="49"/>
      <c r="E624" s="49"/>
    </row>
    <row r="625" spans="1:5" ht="15">
      <c r="A625" s="49"/>
      <c r="B625" s="49"/>
      <c r="C625" s="49"/>
      <c r="D625" s="49"/>
      <c r="E625" s="49"/>
    </row>
    <row r="626" spans="1:5" ht="15">
      <c r="A626" s="49"/>
      <c r="B626" s="49"/>
      <c r="C626" s="49"/>
      <c r="D626" s="49"/>
      <c r="E626" s="49"/>
    </row>
    <row r="627" spans="1:5" ht="15">
      <c r="A627" s="49"/>
      <c r="B627" s="49"/>
      <c r="C627" s="49"/>
      <c r="D627" s="49"/>
      <c r="E627" s="49"/>
    </row>
    <row r="628" spans="1:5" ht="15">
      <c r="A628" s="49"/>
      <c r="B628" s="49"/>
      <c r="C628" s="49"/>
      <c r="D628" s="49"/>
      <c r="E628" s="49"/>
    </row>
    <row r="629" spans="1:5" ht="15">
      <c r="A629" s="49"/>
      <c r="B629" s="49"/>
      <c r="C629" s="49"/>
      <c r="D629" s="49"/>
      <c r="E629" s="49"/>
    </row>
    <row r="630" spans="1:5" ht="15">
      <c r="A630" s="49"/>
      <c r="B630" s="49"/>
      <c r="C630" s="49"/>
      <c r="D630" s="49"/>
      <c r="E630" s="49"/>
    </row>
    <row r="631" spans="1:5" ht="15">
      <c r="A631" s="49"/>
      <c r="B631" s="49"/>
      <c r="C631" s="49"/>
      <c r="D631" s="49"/>
      <c r="E631" s="49"/>
    </row>
    <row r="632" spans="1:5" ht="15">
      <c r="A632" s="49"/>
      <c r="B632" s="49"/>
      <c r="C632" s="49"/>
      <c r="D632" s="49"/>
      <c r="E632" s="49"/>
    </row>
    <row r="633" spans="1:5" ht="15">
      <c r="A633" s="49"/>
      <c r="B633" s="49"/>
      <c r="C633" s="49"/>
      <c r="D633" s="49"/>
      <c r="E633" s="49"/>
    </row>
    <row r="634" spans="1:5" ht="15">
      <c r="A634" s="49"/>
      <c r="B634" s="49"/>
      <c r="C634" s="49"/>
      <c r="D634" s="49"/>
      <c r="E634" s="49"/>
    </row>
    <row r="635" spans="1:5" ht="15">
      <c r="A635" s="49"/>
      <c r="B635" s="49"/>
      <c r="C635" s="49"/>
      <c r="D635" s="49"/>
      <c r="E635" s="49"/>
    </row>
    <row r="636" spans="1:5" ht="15">
      <c r="A636" s="49"/>
      <c r="B636" s="49"/>
      <c r="C636" s="49"/>
      <c r="D636" s="49"/>
      <c r="E636" s="49"/>
    </row>
    <row r="637" spans="1:5" ht="15">
      <c r="A637" s="49"/>
      <c r="B637" s="49"/>
      <c r="C637" s="49"/>
      <c r="D637" s="49"/>
      <c r="E637" s="49"/>
    </row>
    <row r="638" spans="1:5" ht="15">
      <c r="A638" s="49"/>
      <c r="B638" s="49"/>
      <c r="C638" s="49"/>
      <c r="D638" s="49"/>
      <c r="E638" s="49"/>
    </row>
    <row r="639" spans="1:5" ht="15">
      <c r="A639" s="49"/>
      <c r="B639" s="49"/>
      <c r="C639" s="49"/>
      <c r="D639" s="49"/>
      <c r="E639" s="49"/>
    </row>
    <row r="640" spans="1:5" ht="15">
      <c r="A640" s="49"/>
      <c r="B640" s="49"/>
      <c r="C640" s="49"/>
      <c r="D640" s="49"/>
      <c r="E640" s="49"/>
    </row>
    <row r="641" spans="1:5" ht="15">
      <c r="A641" s="49"/>
      <c r="B641" s="49"/>
      <c r="C641" s="49"/>
      <c r="D641" s="49"/>
      <c r="E641" s="49"/>
    </row>
    <row r="642" spans="1:5" ht="15">
      <c r="A642" s="49"/>
      <c r="B642" s="49"/>
      <c r="C642" s="49"/>
      <c r="D642" s="49"/>
      <c r="E642" s="49"/>
    </row>
    <row r="643" spans="1:5" ht="15">
      <c r="A643" s="49"/>
      <c r="B643" s="49"/>
      <c r="C643" s="49"/>
      <c r="D643" s="49"/>
      <c r="E643" s="49"/>
    </row>
    <row r="644" spans="1:5" ht="15">
      <c r="A644" s="49"/>
      <c r="B644" s="49"/>
      <c r="C644" s="49"/>
      <c r="D644" s="49"/>
      <c r="E644" s="49"/>
    </row>
    <row r="645" spans="1:5" ht="15">
      <c r="A645" s="49"/>
      <c r="B645" s="49"/>
      <c r="C645" s="49"/>
      <c r="D645" s="49"/>
      <c r="E645" s="49"/>
    </row>
    <row r="646" spans="1:5" ht="15">
      <c r="A646" s="49"/>
      <c r="B646" s="49"/>
      <c r="C646" s="49"/>
      <c r="D646" s="49"/>
      <c r="E646" s="49"/>
    </row>
    <row r="647" spans="1:5" ht="15">
      <c r="A647" s="49"/>
      <c r="B647" s="49"/>
      <c r="C647" s="49"/>
      <c r="D647" s="49"/>
      <c r="E647" s="49"/>
    </row>
    <row r="648" spans="1:5" ht="15">
      <c r="A648" s="49"/>
      <c r="B648" s="49"/>
      <c r="C648" s="49"/>
      <c r="D648" s="49"/>
      <c r="E648" s="49"/>
    </row>
    <row r="649" spans="1:5" ht="15">
      <c r="A649" s="49"/>
      <c r="B649" s="49"/>
      <c r="C649" s="49"/>
      <c r="D649" s="49"/>
      <c r="E649" s="49"/>
    </row>
    <row r="650" spans="1:5" ht="15">
      <c r="A650" s="49"/>
      <c r="B650" s="49"/>
      <c r="C650" s="49"/>
      <c r="D650" s="49"/>
      <c r="E650" s="49"/>
    </row>
    <row r="651" spans="1:5" ht="15">
      <c r="A651" s="49"/>
      <c r="B651" s="49"/>
      <c r="C651" s="49"/>
      <c r="D651" s="49"/>
      <c r="E651" s="49"/>
    </row>
    <row r="652" spans="1:5" ht="15">
      <c r="A652" s="49"/>
      <c r="B652" s="49"/>
      <c r="C652" s="49"/>
      <c r="D652" s="49"/>
      <c r="E652" s="49"/>
    </row>
    <row r="653" spans="1:5" ht="15">
      <c r="A653" s="49"/>
      <c r="B653" s="49"/>
      <c r="C653" s="49"/>
      <c r="D653" s="49"/>
      <c r="E653" s="49"/>
    </row>
    <row r="654" spans="1:5" ht="15">
      <c r="A654" s="49"/>
      <c r="B654" s="49"/>
      <c r="C654" s="49"/>
      <c r="D654" s="49"/>
      <c r="E654" s="49"/>
    </row>
    <row r="655" spans="1:5" ht="15">
      <c r="A655" s="49"/>
      <c r="B655" s="49"/>
      <c r="C655" s="49"/>
      <c r="D655" s="49"/>
      <c r="E655" s="49"/>
    </row>
    <row r="656" spans="1:5" ht="15">
      <c r="A656" s="49"/>
      <c r="B656" s="49"/>
      <c r="C656" s="49"/>
      <c r="D656" s="49"/>
      <c r="E656" s="49"/>
    </row>
    <row r="657" spans="1:5" ht="15">
      <c r="A657" s="49"/>
      <c r="B657" s="49"/>
      <c r="C657" s="49"/>
      <c r="D657" s="49"/>
      <c r="E657" s="49"/>
    </row>
    <row r="658" spans="1:5" ht="15">
      <c r="A658" s="49"/>
      <c r="B658" s="49"/>
      <c r="C658" s="49"/>
      <c r="D658" s="49"/>
      <c r="E658" s="49"/>
    </row>
    <row r="659" spans="1:5" ht="15">
      <c r="A659" s="49"/>
      <c r="B659" s="49"/>
      <c r="C659" s="49"/>
      <c r="D659" s="49"/>
      <c r="E659" s="49"/>
    </row>
    <row r="660" spans="1:5" ht="15">
      <c r="A660" s="49"/>
      <c r="B660" s="49"/>
      <c r="C660" s="49"/>
      <c r="D660" s="49"/>
      <c r="E660" s="49"/>
    </row>
    <row r="661" spans="1:5" ht="15">
      <c r="A661" s="49"/>
      <c r="B661" s="49"/>
      <c r="C661" s="49"/>
      <c r="D661" s="49"/>
      <c r="E661" s="49"/>
    </row>
    <row r="662" spans="1:5" ht="15">
      <c r="A662" s="49"/>
      <c r="B662" s="49"/>
      <c r="C662" s="49"/>
      <c r="D662" s="49"/>
      <c r="E662" s="49"/>
    </row>
    <row r="663" spans="1:5" ht="15">
      <c r="A663" s="49"/>
      <c r="B663" s="49"/>
      <c r="C663" s="49"/>
      <c r="D663" s="49"/>
      <c r="E663" s="49"/>
    </row>
    <row r="664" spans="1:5" ht="15">
      <c r="A664" s="49"/>
      <c r="B664" s="49"/>
      <c r="C664" s="49"/>
      <c r="D664" s="49"/>
      <c r="E664" s="49"/>
    </row>
    <row r="665" spans="1:5" ht="15">
      <c r="A665" s="49"/>
      <c r="B665" s="49"/>
      <c r="C665" s="49"/>
      <c r="D665" s="49"/>
      <c r="E665" s="49"/>
    </row>
    <row r="666" spans="1:5" ht="15">
      <c r="A666" s="49"/>
      <c r="B666" s="49"/>
      <c r="C666" s="49"/>
      <c r="D666" s="49"/>
      <c r="E666" s="49"/>
    </row>
    <row r="667" spans="1:5" ht="15">
      <c r="A667" s="49"/>
      <c r="B667" s="49"/>
      <c r="C667" s="49"/>
      <c r="D667" s="49"/>
      <c r="E667" s="49"/>
    </row>
    <row r="668" spans="1:5" ht="15">
      <c r="A668" s="49"/>
      <c r="B668" s="49"/>
      <c r="C668" s="49"/>
      <c r="D668" s="49"/>
      <c r="E668" s="49"/>
    </row>
    <row r="669" spans="1:5" ht="15">
      <c r="A669" s="49"/>
      <c r="B669" s="49"/>
      <c r="C669" s="49"/>
      <c r="D669" s="49"/>
      <c r="E669" s="49"/>
    </row>
    <row r="670" spans="1:5" ht="15">
      <c r="A670" s="49"/>
      <c r="B670" s="49"/>
      <c r="C670" s="49"/>
      <c r="D670" s="49"/>
      <c r="E670" s="49"/>
    </row>
    <row r="671" spans="1:5" ht="15">
      <c r="A671" s="49"/>
      <c r="B671" s="49"/>
      <c r="C671" s="49"/>
      <c r="D671" s="49"/>
      <c r="E671" s="49"/>
    </row>
    <row r="672" spans="1:5" ht="15">
      <c r="A672" s="49"/>
      <c r="B672" s="49"/>
      <c r="C672" s="49"/>
      <c r="D672" s="49"/>
      <c r="E672" s="49"/>
    </row>
    <row r="673" spans="1:5" ht="15">
      <c r="A673" s="49"/>
      <c r="B673" s="49"/>
      <c r="C673" s="49"/>
      <c r="D673" s="49"/>
      <c r="E673" s="49"/>
    </row>
    <row r="674" spans="1:5" ht="15">
      <c r="A674" s="49"/>
      <c r="B674" s="49"/>
      <c r="C674" s="49"/>
      <c r="D674" s="49"/>
      <c r="E674" s="49"/>
    </row>
    <row r="675" spans="1:5" ht="15">
      <c r="A675" s="49"/>
      <c r="B675" s="49"/>
      <c r="C675" s="49"/>
      <c r="D675" s="49"/>
      <c r="E675" s="49"/>
    </row>
    <row r="676" spans="1:5" ht="15">
      <c r="A676" s="49"/>
      <c r="B676" s="49"/>
      <c r="C676" s="49"/>
      <c r="D676" s="49"/>
      <c r="E676" s="49"/>
    </row>
    <row r="677" spans="1:5" ht="15">
      <c r="A677" s="49"/>
      <c r="B677" s="49"/>
      <c r="C677" s="49"/>
      <c r="D677" s="49"/>
      <c r="E677" s="49"/>
    </row>
    <row r="678" spans="1:5" ht="15">
      <c r="A678" s="49"/>
      <c r="B678" s="49"/>
      <c r="C678" s="49"/>
      <c r="D678" s="49"/>
      <c r="E678" s="49"/>
    </row>
    <row r="679" spans="1:5" ht="15">
      <c r="A679" s="49"/>
      <c r="B679" s="49"/>
      <c r="C679" s="49"/>
      <c r="D679" s="49"/>
      <c r="E679" s="49"/>
    </row>
    <row r="680" spans="1:5" ht="15">
      <c r="A680" s="49"/>
      <c r="B680" s="49"/>
      <c r="C680" s="49"/>
      <c r="D680" s="49"/>
      <c r="E680" s="49"/>
    </row>
    <row r="681" spans="1:5" ht="15">
      <c r="A681" s="49"/>
      <c r="B681" s="49"/>
      <c r="C681" s="49"/>
      <c r="D681" s="49"/>
      <c r="E681" s="49"/>
    </row>
    <row r="682" spans="1:5" ht="15">
      <c r="A682" s="49"/>
      <c r="B682" s="49"/>
      <c r="C682" s="49"/>
      <c r="D682" s="49"/>
      <c r="E682" s="49"/>
    </row>
    <row r="683" spans="1:5" ht="15">
      <c r="A683" s="49"/>
      <c r="B683" s="49"/>
      <c r="C683" s="49"/>
      <c r="D683" s="49"/>
      <c r="E683" s="49"/>
    </row>
    <row r="684" spans="1:5" ht="15">
      <c r="A684" s="49"/>
      <c r="B684" s="49"/>
      <c r="C684" s="49"/>
      <c r="D684" s="49"/>
      <c r="E684" s="49"/>
    </row>
    <row r="685" spans="1:5" ht="15">
      <c r="A685" s="49"/>
      <c r="B685" s="49"/>
      <c r="C685" s="49"/>
      <c r="D685" s="49"/>
      <c r="E685" s="49"/>
    </row>
    <row r="686" spans="1:5" ht="15">
      <c r="A686" s="49"/>
      <c r="B686" s="49"/>
      <c r="C686" s="49"/>
      <c r="D686" s="49"/>
      <c r="E686" s="49"/>
    </row>
    <row r="687" spans="1:5" ht="15">
      <c r="A687" s="49"/>
      <c r="B687" s="49"/>
      <c r="C687" s="49"/>
      <c r="D687" s="49"/>
      <c r="E687" s="49"/>
    </row>
    <row r="688" spans="1:5" ht="15">
      <c r="A688" s="49"/>
      <c r="B688" s="49"/>
      <c r="C688" s="49"/>
      <c r="D688" s="49"/>
      <c r="E688" s="49"/>
    </row>
    <row r="689" spans="1:5" ht="15">
      <c r="A689" s="49"/>
      <c r="B689" s="49"/>
      <c r="C689" s="49"/>
      <c r="D689" s="49"/>
      <c r="E689" s="49"/>
    </row>
    <row r="690" spans="1:5" ht="15">
      <c r="A690" s="49"/>
      <c r="B690" s="49"/>
      <c r="C690" s="49"/>
      <c r="D690" s="49"/>
      <c r="E690" s="49"/>
    </row>
    <row r="691" spans="1:5" ht="15">
      <c r="A691" s="49"/>
      <c r="B691" s="49"/>
      <c r="C691" s="49"/>
      <c r="D691" s="49"/>
      <c r="E691" s="49"/>
    </row>
    <row r="692" spans="1:5" ht="15">
      <c r="A692" s="49"/>
      <c r="B692" s="49"/>
      <c r="C692" s="49"/>
      <c r="D692" s="49"/>
      <c r="E692" s="49"/>
    </row>
    <row r="693" spans="1:5" ht="15">
      <c r="A693" s="49"/>
      <c r="B693" s="49"/>
      <c r="C693" s="49"/>
      <c r="D693" s="49"/>
      <c r="E693" s="49"/>
    </row>
    <row r="694" spans="1:5" ht="15">
      <c r="A694" s="49"/>
      <c r="B694" s="49"/>
      <c r="C694" s="49"/>
      <c r="D694" s="49"/>
      <c r="E694" s="49"/>
    </row>
    <row r="695" spans="1:5" ht="15">
      <c r="A695" s="49"/>
      <c r="B695" s="49"/>
      <c r="C695" s="49"/>
      <c r="D695" s="49"/>
      <c r="E695" s="49"/>
    </row>
    <row r="696" spans="1:5" ht="15">
      <c r="A696" s="49"/>
      <c r="B696" s="49"/>
      <c r="C696" s="49"/>
      <c r="D696" s="49"/>
      <c r="E696" s="49"/>
    </row>
    <row r="697" spans="1:5" ht="15">
      <c r="A697" s="49"/>
      <c r="B697" s="49"/>
      <c r="C697" s="49"/>
      <c r="D697" s="49"/>
      <c r="E697" s="49"/>
    </row>
    <row r="698" spans="1:5" ht="15">
      <c r="A698" s="49"/>
      <c r="B698" s="49"/>
      <c r="C698" s="49"/>
      <c r="D698" s="49"/>
      <c r="E698" s="49"/>
    </row>
    <row r="699" spans="1:5" ht="15">
      <c r="A699" s="49"/>
      <c r="B699" s="49"/>
      <c r="C699" s="49"/>
      <c r="D699" s="49"/>
      <c r="E699" s="49"/>
    </row>
    <row r="700" spans="1:5" ht="15">
      <c r="A700" s="49"/>
      <c r="B700" s="49"/>
      <c r="C700" s="49"/>
      <c r="D700" s="49"/>
      <c r="E700" s="49"/>
    </row>
    <row r="701" spans="1:5" ht="15">
      <c r="A701" s="49"/>
      <c r="B701" s="49"/>
      <c r="C701" s="49"/>
      <c r="D701" s="49"/>
      <c r="E701" s="49"/>
    </row>
    <row r="702" spans="1:5" ht="15">
      <c r="A702" s="49"/>
      <c r="B702" s="49"/>
      <c r="C702" s="49"/>
      <c r="D702" s="49"/>
      <c r="E702" s="49"/>
    </row>
    <row r="703" spans="1:5" ht="15">
      <c r="A703" s="49"/>
      <c r="B703" s="49"/>
      <c r="C703" s="49"/>
      <c r="D703" s="49"/>
      <c r="E703" s="49"/>
    </row>
    <row r="704" spans="1:5" ht="15">
      <c r="A704" s="49"/>
      <c r="B704" s="49"/>
      <c r="C704" s="49"/>
      <c r="D704" s="49"/>
      <c r="E704" s="49"/>
    </row>
    <row r="705" spans="1:5" ht="15">
      <c r="A705" s="49"/>
      <c r="B705" s="49"/>
      <c r="C705" s="49"/>
      <c r="D705" s="49"/>
      <c r="E705" s="49"/>
    </row>
    <row r="706" spans="1:5" ht="15">
      <c r="A706" s="49"/>
      <c r="B706" s="49"/>
      <c r="C706" s="49"/>
      <c r="D706" s="49"/>
      <c r="E706" s="49"/>
    </row>
    <row r="707" spans="1:5" ht="15">
      <c r="A707" s="49"/>
      <c r="B707" s="49"/>
      <c r="C707" s="49"/>
      <c r="D707" s="49"/>
      <c r="E707" s="49"/>
    </row>
    <row r="708" spans="1:5" ht="15">
      <c r="A708" s="49"/>
      <c r="B708" s="49"/>
      <c r="C708" s="49"/>
      <c r="D708" s="49"/>
      <c r="E708" s="49"/>
    </row>
    <row r="709" spans="1:5" ht="15">
      <c r="A709" s="49"/>
      <c r="B709" s="49"/>
      <c r="C709" s="49"/>
      <c r="D709" s="49"/>
      <c r="E709" s="49"/>
    </row>
    <row r="710" spans="1:5" ht="15">
      <c r="A710" s="49"/>
      <c r="B710" s="49"/>
      <c r="C710" s="49"/>
      <c r="D710" s="49"/>
      <c r="E710" s="49"/>
    </row>
    <row r="711" spans="1:5" ht="15">
      <c r="A711" s="49"/>
      <c r="B711" s="49"/>
      <c r="C711" s="49"/>
      <c r="D711" s="49"/>
      <c r="E711" s="49"/>
    </row>
    <row r="712" spans="1:5" ht="15">
      <c r="A712" s="49"/>
      <c r="B712" s="49"/>
      <c r="C712" s="49"/>
      <c r="D712" s="49"/>
      <c r="E712" s="49"/>
    </row>
    <row r="713" spans="1:5" ht="15">
      <c r="A713" s="49"/>
      <c r="B713" s="49"/>
      <c r="C713" s="49"/>
      <c r="D713" s="49"/>
      <c r="E713" s="49"/>
    </row>
    <row r="714" spans="1:5" ht="15">
      <c r="A714" s="49"/>
      <c r="B714" s="49"/>
      <c r="C714" s="49"/>
      <c r="D714" s="49"/>
      <c r="E714" s="49"/>
    </row>
    <row r="715" spans="1:5" ht="15">
      <c r="A715" s="49"/>
      <c r="B715" s="49"/>
      <c r="C715" s="49"/>
      <c r="D715" s="49"/>
      <c r="E715" s="49"/>
    </row>
    <row r="716" spans="1:5" ht="15">
      <c r="A716" s="49"/>
      <c r="B716" s="49"/>
      <c r="C716" s="49"/>
      <c r="D716" s="49"/>
      <c r="E716" s="49"/>
    </row>
    <row r="717" spans="1:5" ht="15">
      <c r="A717" s="49"/>
      <c r="B717" s="49"/>
      <c r="C717" s="49"/>
      <c r="D717" s="49"/>
      <c r="E717" s="49"/>
    </row>
    <row r="718" spans="1:5" ht="15">
      <c r="A718" s="49"/>
      <c r="B718" s="49"/>
      <c r="C718" s="49"/>
      <c r="D718" s="49"/>
      <c r="E718" s="49"/>
    </row>
    <row r="719" spans="1:5" ht="15">
      <c r="A719" s="49"/>
      <c r="B719" s="49"/>
      <c r="C719" s="49"/>
      <c r="D719" s="49"/>
      <c r="E719" s="49"/>
    </row>
    <row r="720" spans="1:5" ht="15">
      <c r="A720" s="49"/>
      <c r="B720" s="49"/>
      <c r="C720" s="49"/>
      <c r="D720" s="49"/>
      <c r="E720" s="49"/>
    </row>
    <row r="721" spans="1:5" ht="15">
      <c r="A721" s="49"/>
      <c r="B721" s="49"/>
      <c r="C721" s="49"/>
      <c r="D721" s="49"/>
      <c r="E721" s="49"/>
    </row>
    <row r="722" spans="1:5" ht="15">
      <c r="A722" s="49"/>
      <c r="B722" s="49"/>
      <c r="C722" s="49"/>
      <c r="D722" s="49"/>
      <c r="E722" s="49"/>
    </row>
    <row r="723" spans="1:5" ht="15">
      <c r="A723" s="49"/>
      <c r="B723" s="49"/>
      <c r="C723" s="49"/>
      <c r="D723" s="49"/>
      <c r="E723" s="49"/>
    </row>
    <row r="724" spans="1:5" ht="15">
      <c r="A724" s="49"/>
      <c r="B724" s="49"/>
      <c r="C724" s="49"/>
      <c r="D724" s="49"/>
      <c r="E724" s="49"/>
    </row>
    <row r="725" spans="1:5" ht="15">
      <c r="A725" s="49"/>
      <c r="B725" s="49"/>
      <c r="C725" s="49"/>
      <c r="D725" s="49"/>
      <c r="E725" s="49"/>
    </row>
    <row r="726" spans="1:5" ht="15">
      <c r="A726" s="49"/>
      <c r="B726" s="49"/>
      <c r="C726" s="49"/>
      <c r="D726" s="49"/>
      <c r="E726" s="49"/>
    </row>
    <row r="727" spans="1:5" ht="15">
      <c r="A727" s="49"/>
      <c r="B727" s="49"/>
      <c r="C727" s="49"/>
      <c r="D727" s="49"/>
      <c r="E727" s="49"/>
    </row>
    <row r="728" spans="1:5" ht="15">
      <c r="A728" s="49"/>
      <c r="B728" s="49"/>
      <c r="C728" s="49"/>
      <c r="D728" s="49"/>
      <c r="E728" s="49"/>
    </row>
    <row r="729" spans="1:5" ht="15">
      <c r="A729" s="49"/>
      <c r="B729" s="49"/>
      <c r="C729" s="49"/>
      <c r="D729" s="49"/>
      <c r="E729" s="49"/>
    </row>
    <row r="730" spans="1:5" ht="15">
      <c r="A730" s="49"/>
      <c r="B730" s="49"/>
      <c r="C730" s="49"/>
      <c r="D730" s="49"/>
      <c r="E730" s="49"/>
    </row>
    <row r="731" spans="1:5" ht="15">
      <c r="A731" s="49"/>
      <c r="B731" s="49"/>
      <c r="C731" s="49"/>
      <c r="D731" s="49"/>
      <c r="E731" s="49"/>
    </row>
    <row r="732" spans="1:5" ht="15">
      <c r="A732" s="49"/>
      <c r="B732" s="49"/>
      <c r="C732" s="49"/>
      <c r="D732" s="49"/>
      <c r="E732" s="49"/>
    </row>
    <row r="733" spans="1:5" ht="15">
      <c r="A733" s="49"/>
      <c r="B733" s="49"/>
      <c r="C733" s="49"/>
      <c r="D733" s="49"/>
      <c r="E733" s="49"/>
    </row>
    <row r="734" spans="1:5" ht="15">
      <c r="A734" s="49"/>
      <c r="B734" s="49"/>
      <c r="C734" s="49"/>
      <c r="D734" s="49"/>
      <c r="E734" s="49"/>
    </row>
    <row r="735" spans="1:5" ht="15">
      <c r="A735" s="49"/>
      <c r="B735" s="49"/>
      <c r="C735" s="49"/>
      <c r="D735" s="49"/>
      <c r="E735" s="49"/>
    </row>
    <row r="736" spans="1:5" ht="15">
      <c r="A736" s="49"/>
      <c r="B736" s="49"/>
      <c r="C736" s="49"/>
      <c r="D736" s="49"/>
      <c r="E736" s="49"/>
    </row>
    <row r="737" spans="1:5" ht="15">
      <c r="A737" s="49"/>
      <c r="B737" s="49"/>
      <c r="C737" s="49"/>
      <c r="D737" s="49"/>
      <c r="E737" s="49"/>
    </row>
    <row r="738" spans="1:5" ht="15">
      <c r="A738" s="49"/>
      <c r="B738" s="49"/>
      <c r="C738" s="49"/>
      <c r="D738" s="49"/>
      <c r="E738" s="49"/>
    </row>
    <row r="739" spans="1:5" ht="15">
      <c r="A739" s="49"/>
      <c r="B739" s="49"/>
      <c r="C739" s="49"/>
      <c r="D739" s="49"/>
      <c r="E739" s="49"/>
    </row>
    <row r="740" spans="1:5" ht="15">
      <c r="A740" s="49"/>
      <c r="B740" s="49"/>
      <c r="C740" s="49"/>
      <c r="D740" s="49"/>
      <c r="E740" s="49"/>
    </row>
    <row r="741" spans="1:5" ht="15">
      <c r="A741" s="49"/>
      <c r="B741" s="49"/>
      <c r="C741" s="49"/>
      <c r="D741" s="49"/>
      <c r="E741" s="49"/>
    </row>
    <row r="742" spans="1:5" ht="15">
      <c r="A742" s="49"/>
      <c r="B742" s="49"/>
      <c r="C742" s="49"/>
      <c r="D742" s="49"/>
      <c r="E742" s="49"/>
    </row>
    <row r="743" spans="1:5" ht="15">
      <c r="A743" s="49"/>
      <c r="B743" s="49"/>
      <c r="C743" s="49"/>
      <c r="D743" s="49"/>
      <c r="E743" s="49"/>
    </row>
    <row r="744" spans="1:5" ht="15">
      <c r="A744" s="49"/>
      <c r="B744" s="49"/>
      <c r="C744" s="49"/>
      <c r="D744" s="49"/>
      <c r="E744" s="49"/>
    </row>
    <row r="745" spans="1:5" ht="15">
      <c r="A745" s="49"/>
      <c r="B745" s="49"/>
      <c r="C745" s="49"/>
      <c r="D745" s="49"/>
      <c r="E745" s="49"/>
    </row>
    <row r="746" spans="1:5" ht="15">
      <c r="A746" s="49"/>
      <c r="B746" s="49"/>
      <c r="C746" s="49"/>
      <c r="D746" s="49"/>
      <c r="E746" s="49"/>
    </row>
    <row r="747" spans="1:5" ht="15">
      <c r="A747" s="49"/>
      <c r="B747" s="49"/>
      <c r="C747" s="49"/>
      <c r="D747" s="49"/>
      <c r="E747" s="49"/>
    </row>
    <row r="748" spans="1:5" ht="15">
      <c r="A748" s="49"/>
      <c r="B748" s="49"/>
      <c r="C748" s="49"/>
      <c r="D748" s="49"/>
      <c r="E748" s="49"/>
    </row>
    <row r="749" spans="1:5" ht="15">
      <c r="A749" s="49"/>
      <c r="B749" s="49"/>
      <c r="C749" s="49"/>
      <c r="D749" s="49"/>
      <c r="E749" s="49"/>
    </row>
    <row r="750" spans="1:5" ht="15">
      <c r="A750" s="49"/>
      <c r="B750" s="49"/>
      <c r="C750" s="49"/>
      <c r="D750" s="49"/>
      <c r="E750" s="49"/>
    </row>
    <row r="751" spans="1:5" ht="15">
      <c r="A751" s="49"/>
      <c r="B751" s="49"/>
      <c r="C751" s="49"/>
      <c r="D751" s="49"/>
      <c r="E751" s="49"/>
    </row>
    <row r="752" spans="1:5" ht="15">
      <c r="A752" s="49"/>
      <c r="B752" s="49"/>
      <c r="C752" s="49"/>
      <c r="D752" s="49"/>
      <c r="E752" s="49"/>
    </row>
    <row r="753" spans="1:5" ht="15">
      <c r="A753" s="49"/>
      <c r="B753" s="49"/>
      <c r="C753" s="49"/>
      <c r="D753" s="49"/>
      <c r="E753" s="49"/>
    </row>
    <row r="754" spans="1:5" ht="15">
      <c r="A754" s="49"/>
      <c r="B754" s="49"/>
      <c r="C754" s="49"/>
      <c r="D754" s="49"/>
      <c r="E754" s="49"/>
    </row>
    <row r="755" spans="1:5" ht="15">
      <c r="A755" s="49"/>
      <c r="B755" s="49"/>
      <c r="C755" s="49"/>
      <c r="D755" s="49"/>
      <c r="E755" s="49"/>
    </row>
    <row r="756" spans="1:5" ht="15">
      <c r="A756" s="49"/>
      <c r="B756" s="49"/>
      <c r="C756" s="49"/>
      <c r="D756" s="49"/>
      <c r="E756" s="49"/>
    </row>
    <row r="757" spans="1:5" ht="15">
      <c r="A757" s="49"/>
      <c r="B757" s="49"/>
      <c r="C757" s="49"/>
      <c r="D757" s="49"/>
      <c r="E757" s="49"/>
    </row>
    <row r="758" spans="1:5" ht="15">
      <c r="A758" s="49"/>
      <c r="B758" s="49"/>
      <c r="C758" s="49"/>
      <c r="D758" s="49"/>
      <c r="E758" s="49"/>
    </row>
    <row r="759" spans="1:5" ht="15">
      <c r="A759" s="49"/>
      <c r="B759" s="49"/>
      <c r="C759" s="49"/>
      <c r="D759" s="49"/>
      <c r="E759" s="49"/>
    </row>
    <row r="760" spans="1:5" ht="15">
      <c r="A760" s="49"/>
      <c r="B760" s="49"/>
      <c r="C760" s="49"/>
      <c r="D760" s="49"/>
      <c r="E760" s="49"/>
    </row>
    <row r="761" spans="1:5" ht="15">
      <c r="A761" s="49"/>
      <c r="B761" s="49"/>
      <c r="C761" s="49"/>
      <c r="D761" s="49"/>
      <c r="E761" s="49"/>
    </row>
    <row r="762" spans="1:5" ht="15">
      <c r="A762" s="49"/>
      <c r="B762" s="49"/>
      <c r="C762" s="49"/>
      <c r="D762" s="49"/>
      <c r="E762" s="49"/>
    </row>
    <row r="763" spans="1:5" ht="15">
      <c r="A763" s="49"/>
      <c r="B763" s="49"/>
      <c r="C763" s="49"/>
      <c r="D763" s="49"/>
      <c r="E763" s="49"/>
    </row>
    <row r="764" spans="1:5" ht="15">
      <c r="A764" s="49"/>
      <c r="B764" s="49"/>
      <c r="C764" s="49"/>
      <c r="D764" s="49"/>
      <c r="E764" s="49"/>
    </row>
    <row r="765" spans="1:5" ht="15">
      <c r="A765" s="49"/>
      <c r="B765" s="49"/>
      <c r="C765" s="49"/>
      <c r="D765" s="49"/>
      <c r="E765" s="49"/>
    </row>
    <row r="766" spans="1:5" ht="15">
      <c r="A766" s="49"/>
      <c r="B766" s="49"/>
      <c r="C766" s="49"/>
      <c r="D766" s="49"/>
      <c r="E766" s="49"/>
    </row>
    <row r="767" spans="1:5" ht="15">
      <c r="A767" s="49"/>
      <c r="B767" s="49"/>
      <c r="C767" s="49"/>
      <c r="D767" s="49"/>
      <c r="E767" s="49"/>
    </row>
    <row r="768" spans="1:5" ht="15">
      <c r="A768" s="49"/>
      <c r="B768" s="49"/>
      <c r="C768" s="49"/>
      <c r="D768" s="49"/>
      <c r="E768" s="49"/>
    </row>
    <row r="769" spans="1:5" ht="15">
      <c r="A769" s="49"/>
      <c r="B769" s="49"/>
      <c r="C769" s="49"/>
      <c r="D769" s="49"/>
      <c r="E769" s="49"/>
    </row>
    <row r="770" spans="1:5" ht="15">
      <c r="A770" s="49"/>
      <c r="B770" s="49"/>
      <c r="C770" s="49"/>
      <c r="D770" s="49"/>
      <c r="E770" s="49"/>
    </row>
    <row r="771" spans="1:5" ht="15">
      <c r="A771" s="49"/>
      <c r="B771" s="49"/>
      <c r="C771" s="49"/>
      <c r="D771" s="49"/>
      <c r="E771" s="49"/>
    </row>
    <row r="772" spans="1:5" ht="15">
      <c r="A772" s="49"/>
      <c r="B772" s="49"/>
      <c r="C772" s="49"/>
      <c r="D772" s="49"/>
      <c r="E772" s="49"/>
    </row>
    <row r="773" spans="1:5" ht="15">
      <c r="A773" s="49"/>
      <c r="B773" s="49"/>
      <c r="C773" s="49"/>
      <c r="D773" s="49"/>
      <c r="E773" s="49"/>
    </row>
    <row r="774" spans="1:5" ht="15">
      <c r="A774" s="49"/>
      <c r="B774" s="49"/>
      <c r="C774" s="49"/>
      <c r="D774" s="49"/>
      <c r="E774" s="49"/>
    </row>
    <row r="775" spans="1:5" ht="15">
      <c r="A775" s="49"/>
      <c r="B775" s="49"/>
      <c r="C775" s="49"/>
      <c r="D775" s="49"/>
      <c r="E775" s="49"/>
    </row>
    <row r="776" spans="1:5" ht="15">
      <c r="A776" s="49"/>
      <c r="B776" s="49"/>
      <c r="C776" s="49"/>
      <c r="D776" s="49"/>
      <c r="E776" s="49"/>
    </row>
    <row r="777" spans="1:5" ht="15">
      <c r="A777" s="49"/>
      <c r="B777" s="49"/>
      <c r="C777" s="49"/>
      <c r="D777" s="49"/>
      <c r="E777" s="49"/>
    </row>
    <row r="778" spans="1:5" ht="15">
      <c r="A778" s="49"/>
      <c r="B778" s="49"/>
      <c r="C778" s="49"/>
      <c r="D778" s="49"/>
      <c r="E778" s="49"/>
    </row>
    <row r="779" spans="1:5" ht="15">
      <c r="A779" s="49"/>
      <c r="B779" s="49"/>
      <c r="C779" s="49"/>
      <c r="D779" s="49"/>
      <c r="E779" s="49"/>
    </row>
    <row r="780" spans="1:5" ht="15">
      <c r="A780" s="49"/>
      <c r="B780" s="49"/>
      <c r="C780" s="49"/>
      <c r="D780" s="49"/>
      <c r="E780" s="49"/>
    </row>
    <row r="781" spans="1:5" ht="15">
      <c r="A781" s="49"/>
      <c r="B781" s="49"/>
      <c r="C781" s="49"/>
      <c r="D781" s="49"/>
      <c r="E781" s="49"/>
    </row>
    <row r="782" spans="1:5" ht="15">
      <c r="A782" s="49"/>
      <c r="B782" s="49"/>
      <c r="C782" s="49"/>
      <c r="D782" s="49"/>
      <c r="E782" s="49"/>
    </row>
    <row r="783" spans="1:5" ht="15">
      <c r="A783" s="49"/>
      <c r="B783" s="49"/>
      <c r="C783" s="49"/>
      <c r="D783" s="49"/>
      <c r="E783" s="49"/>
    </row>
    <row r="784" spans="1:5" ht="15">
      <c r="A784" s="49"/>
      <c r="B784" s="49"/>
      <c r="C784" s="49"/>
      <c r="D784" s="49"/>
      <c r="E784" s="49"/>
    </row>
    <row r="785" spans="1:5" ht="15">
      <c r="A785" s="49"/>
      <c r="B785" s="49"/>
      <c r="C785" s="49"/>
      <c r="D785" s="49"/>
      <c r="E785" s="49"/>
    </row>
    <row r="786" spans="1:5" ht="15">
      <c r="A786" s="49"/>
      <c r="B786" s="49"/>
      <c r="C786" s="49"/>
      <c r="D786" s="49"/>
      <c r="E786" s="49"/>
    </row>
    <row r="787" spans="1:5" ht="15">
      <c r="A787" s="49"/>
      <c r="B787" s="49"/>
      <c r="C787" s="49"/>
      <c r="D787" s="49"/>
      <c r="E787" s="49"/>
    </row>
    <row r="788" spans="1:5" ht="15">
      <c r="A788" s="49"/>
      <c r="B788" s="49"/>
      <c r="C788" s="49"/>
      <c r="D788" s="49"/>
      <c r="E788" s="49"/>
    </row>
    <row r="789" spans="1:5" ht="15">
      <c r="A789" s="49"/>
      <c r="B789" s="49"/>
      <c r="C789" s="49"/>
      <c r="D789" s="49"/>
      <c r="E789" s="49"/>
    </row>
    <row r="790" spans="1:5" ht="15">
      <c r="A790" s="49"/>
      <c r="B790" s="49"/>
      <c r="C790" s="49"/>
      <c r="D790" s="49"/>
      <c r="E790" s="49"/>
    </row>
    <row r="791" spans="1:5" ht="15">
      <c r="A791" s="49"/>
      <c r="B791" s="49"/>
      <c r="C791" s="49"/>
      <c r="D791" s="49"/>
      <c r="E791" s="49"/>
    </row>
    <row r="792" spans="1:5" ht="15">
      <c r="A792" s="49"/>
      <c r="B792" s="49"/>
      <c r="C792" s="49"/>
      <c r="D792" s="49"/>
      <c r="E792" s="49"/>
    </row>
    <row r="793" spans="1:5" ht="15">
      <c r="A793" s="49"/>
      <c r="B793" s="49"/>
      <c r="C793" s="49"/>
      <c r="D793" s="49"/>
      <c r="E793" s="49"/>
    </row>
    <row r="794" spans="1:5" ht="15">
      <c r="A794" s="49"/>
      <c r="B794" s="49"/>
      <c r="C794" s="49"/>
      <c r="D794" s="49"/>
      <c r="E794" s="49"/>
    </row>
    <row r="795" spans="1:5" ht="15">
      <c r="A795" s="49"/>
      <c r="B795" s="49"/>
      <c r="C795" s="49"/>
      <c r="D795" s="49"/>
      <c r="E795" s="49"/>
    </row>
    <row r="796" spans="1:5" ht="15">
      <c r="A796" s="49"/>
      <c r="B796" s="49"/>
      <c r="C796" s="49"/>
      <c r="D796" s="49"/>
      <c r="E796" s="49"/>
    </row>
    <row r="797" spans="1:5" ht="15">
      <c r="A797" s="49"/>
      <c r="B797" s="49"/>
      <c r="C797" s="49"/>
      <c r="D797" s="49"/>
      <c r="E797" s="49"/>
    </row>
    <row r="798" spans="1:5" ht="15">
      <c r="A798" s="49"/>
      <c r="B798" s="49"/>
      <c r="C798" s="49"/>
      <c r="D798" s="49"/>
      <c r="E798" s="49"/>
    </row>
    <row r="799" spans="1:5" ht="15">
      <c r="A799" s="49"/>
      <c r="B799" s="49"/>
      <c r="C799" s="49"/>
      <c r="D799" s="49"/>
      <c r="E799" s="49"/>
    </row>
    <row r="800" spans="1:5" ht="15">
      <c r="A800" s="49"/>
      <c r="B800" s="49"/>
      <c r="C800" s="49"/>
      <c r="D800" s="49"/>
      <c r="E800" s="49"/>
    </row>
    <row r="801" spans="1:5" ht="15">
      <c r="A801" s="49"/>
      <c r="B801" s="49"/>
      <c r="C801" s="49"/>
      <c r="D801" s="49"/>
      <c r="E801" s="49"/>
    </row>
    <row r="802" spans="1:5" ht="15">
      <c r="A802" s="49"/>
      <c r="B802" s="49"/>
      <c r="C802" s="49"/>
      <c r="D802" s="49"/>
      <c r="E802" s="49"/>
    </row>
    <row r="803" spans="1:5" ht="15">
      <c r="A803" s="49"/>
      <c r="B803" s="49"/>
      <c r="C803" s="49"/>
      <c r="D803" s="49"/>
      <c r="E803" s="49"/>
    </row>
    <row r="804" spans="1:5" ht="15">
      <c r="A804" s="49"/>
      <c r="B804" s="49"/>
      <c r="C804" s="49"/>
      <c r="D804" s="49"/>
      <c r="E804" s="49"/>
    </row>
    <row r="805" spans="1:5" ht="15">
      <c r="A805" s="49"/>
      <c r="B805" s="49"/>
      <c r="C805" s="49"/>
      <c r="D805" s="49"/>
      <c r="E805" s="49"/>
    </row>
    <row r="806" spans="1:5" ht="15">
      <c r="A806" s="49"/>
      <c r="B806" s="49"/>
      <c r="C806" s="49"/>
      <c r="D806" s="49"/>
      <c r="E806" s="49"/>
    </row>
    <row r="807" spans="1:5" ht="15">
      <c r="A807" s="49"/>
      <c r="B807" s="49"/>
      <c r="C807" s="49"/>
      <c r="D807" s="49"/>
      <c r="E807" s="49"/>
    </row>
    <row r="808" spans="1:5" ht="15">
      <c r="A808" s="49"/>
      <c r="B808" s="49"/>
      <c r="C808" s="49"/>
      <c r="D808" s="49"/>
      <c r="E808" s="49"/>
    </row>
    <row r="809" spans="1:5" ht="15">
      <c r="A809" s="49"/>
      <c r="B809" s="49"/>
      <c r="C809" s="49"/>
      <c r="D809" s="49"/>
      <c r="E809" s="49"/>
    </row>
    <row r="810" spans="1:5" ht="15">
      <c r="A810" s="49"/>
      <c r="B810" s="49"/>
      <c r="C810" s="49"/>
      <c r="D810" s="49"/>
      <c r="E810" s="49"/>
    </row>
    <row r="811" spans="1:5" ht="15">
      <c r="A811" s="49"/>
      <c r="B811" s="49"/>
      <c r="C811" s="49"/>
      <c r="D811" s="49"/>
      <c r="E811" s="49"/>
    </row>
    <row r="812" spans="1:5" ht="15">
      <c r="A812" s="49"/>
      <c r="B812" s="49"/>
      <c r="C812" s="49"/>
      <c r="D812" s="49"/>
      <c r="E812" s="49"/>
    </row>
    <row r="813" spans="1:5" ht="15">
      <c r="A813" s="49"/>
      <c r="B813" s="49"/>
      <c r="C813" s="49"/>
      <c r="D813" s="49"/>
      <c r="E813" s="49"/>
    </row>
    <row r="814" spans="1:5" ht="15">
      <c r="A814" s="49"/>
      <c r="B814" s="49"/>
      <c r="C814" s="49"/>
      <c r="D814" s="49"/>
      <c r="E814" s="49"/>
    </row>
    <row r="815" spans="1:5" ht="15">
      <c r="A815" s="49"/>
      <c r="B815" s="49"/>
      <c r="C815" s="49"/>
      <c r="D815" s="49"/>
      <c r="E815" s="49"/>
    </row>
    <row r="816" spans="1:5" ht="15">
      <c r="A816" s="49"/>
      <c r="B816" s="49"/>
      <c r="C816" s="49"/>
      <c r="D816" s="49"/>
      <c r="E816" s="49"/>
    </row>
    <row r="817" spans="1:5" ht="15">
      <c r="A817" s="49"/>
      <c r="B817" s="49"/>
      <c r="C817" s="49"/>
      <c r="D817" s="49"/>
      <c r="E817" s="49"/>
    </row>
    <row r="818" spans="1:5" ht="15">
      <c r="A818" s="49"/>
      <c r="B818" s="49"/>
      <c r="C818" s="49"/>
      <c r="D818" s="49"/>
      <c r="E818" s="49"/>
    </row>
    <row r="819" spans="1:5" ht="15">
      <c r="A819" s="49"/>
      <c r="B819" s="49"/>
      <c r="C819" s="49"/>
      <c r="D819" s="49"/>
      <c r="E819" s="49"/>
    </row>
    <row r="820" spans="1:5" ht="15">
      <c r="A820" s="49"/>
      <c r="B820" s="49"/>
      <c r="C820" s="49"/>
      <c r="D820" s="49"/>
      <c r="E820" s="49"/>
    </row>
    <row r="821" spans="1:5" ht="15">
      <c r="A821" s="49"/>
      <c r="B821" s="49"/>
      <c r="C821" s="49"/>
      <c r="D821" s="49"/>
      <c r="E821" s="49"/>
    </row>
    <row r="822" spans="1:5" ht="15">
      <c r="A822" s="49"/>
      <c r="B822" s="49"/>
      <c r="C822" s="49"/>
      <c r="D822" s="49"/>
      <c r="E822" s="49"/>
    </row>
    <row r="823" spans="1:5" ht="15">
      <c r="A823" s="49"/>
      <c r="B823" s="49"/>
      <c r="C823" s="49"/>
      <c r="D823" s="49"/>
      <c r="E823" s="49"/>
    </row>
    <row r="824" spans="1:5" ht="15">
      <c r="A824" s="49"/>
      <c r="B824" s="49"/>
      <c r="C824" s="49"/>
      <c r="D824" s="49"/>
      <c r="E824" s="49"/>
    </row>
    <row r="825" spans="1:5" ht="15">
      <c r="A825" s="49"/>
      <c r="B825" s="49"/>
      <c r="C825" s="49"/>
      <c r="D825" s="49"/>
      <c r="E825" s="49"/>
    </row>
    <row r="826" spans="1:5" ht="15">
      <c r="A826" s="49"/>
      <c r="B826" s="49"/>
      <c r="C826" s="49"/>
      <c r="D826" s="49"/>
      <c r="E826" s="49"/>
    </row>
    <row r="827" spans="1:5" ht="15">
      <c r="A827" s="49"/>
      <c r="B827" s="49"/>
      <c r="C827" s="49"/>
      <c r="D827" s="49"/>
      <c r="E827" s="49"/>
    </row>
    <row r="828" spans="1:5" ht="15">
      <c r="A828" s="49"/>
      <c r="B828" s="49"/>
      <c r="C828" s="49"/>
      <c r="D828" s="49"/>
      <c r="E828" s="49"/>
    </row>
    <row r="829" spans="1:5" ht="15">
      <c r="A829" s="49"/>
      <c r="B829" s="49"/>
      <c r="C829" s="49"/>
      <c r="D829" s="49"/>
      <c r="E829" s="49"/>
    </row>
    <row r="830" spans="1:5" ht="15">
      <c r="A830" s="49"/>
      <c r="B830" s="49"/>
      <c r="C830" s="49"/>
      <c r="D830" s="49"/>
      <c r="E830" s="49"/>
    </row>
    <row r="831" spans="1:5" ht="15">
      <c r="A831" s="49"/>
      <c r="B831" s="49"/>
      <c r="C831" s="49"/>
      <c r="D831" s="49"/>
      <c r="E831" s="49"/>
    </row>
    <row r="832" spans="1:5" ht="15">
      <c r="A832" s="49"/>
      <c r="B832" s="49"/>
      <c r="C832" s="49"/>
      <c r="D832" s="49"/>
      <c r="E832" s="49"/>
    </row>
    <row r="833" spans="1:5" ht="15">
      <c r="A833" s="49"/>
      <c r="B833" s="49"/>
      <c r="C833" s="49"/>
      <c r="D833" s="49"/>
      <c r="E833" s="49"/>
    </row>
    <row r="834" spans="1:5" ht="15">
      <c r="A834" s="49"/>
      <c r="B834" s="49"/>
      <c r="C834" s="49"/>
      <c r="D834" s="49"/>
      <c r="E834" s="49"/>
    </row>
    <row r="835" spans="1:5" ht="15">
      <c r="A835" s="49"/>
      <c r="B835" s="49"/>
      <c r="C835" s="49"/>
      <c r="D835" s="49"/>
      <c r="E835" s="49"/>
    </row>
    <row r="836" spans="1:5" ht="15">
      <c r="A836" s="49"/>
      <c r="B836" s="49"/>
      <c r="C836" s="49"/>
      <c r="D836" s="49"/>
      <c r="E836" s="49"/>
    </row>
    <row r="837" spans="1:5" ht="15">
      <c r="A837" s="49"/>
      <c r="B837" s="49"/>
      <c r="C837" s="49"/>
      <c r="D837" s="49"/>
      <c r="E837" s="49"/>
    </row>
    <row r="838" spans="1:5" ht="15">
      <c r="A838" s="49"/>
      <c r="B838" s="49"/>
      <c r="C838" s="49"/>
      <c r="D838" s="49"/>
      <c r="E838" s="49"/>
    </row>
    <row r="839" spans="1:5" ht="15">
      <c r="A839" s="49"/>
      <c r="B839" s="49"/>
      <c r="C839" s="49"/>
      <c r="D839" s="49"/>
      <c r="E839" s="49"/>
    </row>
    <row r="840" spans="1:5" ht="15">
      <c r="A840" s="49"/>
      <c r="B840" s="49"/>
      <c r="C840" s="49"/>
      <c r="D840" s="49"/>
      <c r="E840" s="49"/>
    </row>
    <row r="841" spans="1:5" ht="15">
      <c r="A841" s="49"/>
      <c r="B841" s="49"/>
      <c r="C841" s="49"/>
      <c r="D841" s="49"/>
      <c r="E841" s="49"/>
    </row>
    <row r="842" spans="1:5" ht="15">
      <c r="A842" s="49"/>
      <c r="B842" s="49"/>
      <c r="C842" s="49"/>
      <c r="D842" s="49"/>
      <c r="E842" s="49"/>
    </row>
    <row r="843" spans="1:5" ht="15">
      <c r="A843" s="49"/>
      <c r="B843" s="49"/>
      <c r="C843" s="49"/>
      <c r="D843" s="49"/>
      <c r="E843" s="49"/>
    </row>
    <row r="844" spans="1:5" ht="15">
      <c r="A844" s="49"/>
      <c r="B844" s="49"/>
      <c r="C844" s="49"/>
      <c r="D844" s="49"/>
      <c r="E844" s="49"/>
    </row>
    <row r="845" spans="1:5" ht="15">
      <c r="A845" s="49"/>
      <c r="B845" s="49"/>
      <c r="C845" s="49"/>
      <c r="D845" s="49"/>
      <c r="E845" s="49"/>
    </row>
    <row r="846" spans="1:5" ht="15">
      <c r="A846" s="49"/>
      <c r="B846" s="49"/>
      <c r="C846" s="49"/>
      <c r="D846" s="49"/>
      <c r="E846" s="49"/>
    </row>
    <row r="847" spans="1:5" ht="15">
      <c r="A847" s="49"/>
      <c r="B847" s="49"/>
      <c r="C847" s="49"/>
      <c r="D847" s="49"/>
      <c r="E847" s="49"/>
    </row>
    <row r="848" spans="1:5" ht="15">
      <c r="A848" s="49"/>
      <c r="B848" s="49"/>
      <c r="C848" s="49"/>
      <c r="D848" s="49"/>
      <c r="E848" s="49"/>
    </row>
    <row r="849" spans="1:5" ht="15">
      <c r="A849" s="49"/>
      <c r="B849" s="49"/>
      <c r="C849" s="49"/>
      <c r="D849" s="49"/>
      <c r="E849" s="49"/>
    </row>
    <row r="850" spans="1:5" ht="15">
      <c r="A850" s="49"/>
      <c r="B850" s="49"/>
      <c r="C850" s="49"/>
      <c r="D850" s="49"/>
      <c r="E850" s="49"/>
    </row>
    <row r="851" spans="1:5" ht="15">
      <c r="A851" s="49"/>
      <c r="B851" s="49"/>
      <c r="C851" s="49"/>
      <c r="D851" s="49"/>
      <c r="E851" s="49"/>
    </row>
    <row r="852" spans="1:5" ht="15">
      <c r="A852" s="49"/>
      <c r="B852" s="49"/>
      <c r="C852" s="49"/>
      <c r="D852" s="49"/>
      <c r="E852" s="49"/>
    </row>
    <row r="853" spans="1:5" ht="15">
      <c r="A853" s="49"/>
      <c r="B853" s="49"/>
      <c r="C853" s="49"/>
      <c r="D853" s="49"/>
      <c r="E853" s="49"/>
    </row>
    <row r="854" spans="1:5" ht="15">
      <c r="A854" s="49"/>
      <c r="B854" s="49"/>
      <c r="C854" s="49"/>
      <c r="D854" s="49"/>
      <c r="E854" s="49"/>
    </row>
    <row r="855" spans="1:5" ht="15">
      <c r="A855" s="49"/>
      <c r="B855" s="49"/>
      <c r="C855" s="49"/>
      <c r="D855" s="49"/>
      <c r="E855" s="49"/>
    </row>
    <row r="856" spans="1:5" ht="15">
      <c r="A856" s="49"/>
      <c r="B856" s="49"/>
      <c r="C856" s="49"/>
      <c r="D856" s="49"/>
      <c r="E856" s="49"/>
    </row>
    <row r="857" spans="1:5" ht="15">
      <c r="A857" s="49"/>
      <c r="B857" s="49"/>
      <c r="C857" s="49"/>
      <c r="D857" s="49"/>
      <c r="E857" s="49"/>
    </row>
    <row r="858" spans="1:5" ht="15">
      <c r="A858" s="49"/>
      <c r="B858" s="49"/>
      <c r="C858" s="49"/>
      <c r="D858" s="49"/>
      <c r="E858" s="49"/>
    </row>
    <row r="859" spans="1:5" ht="15">
      <c r="A859" s="49"/>
      <c r="B859" s="49"/>
      <c r="C859" s="49"/>
      <c r="D859" s="49"/>
      <c r="E859" s="49"/>
    </row>
  </sheetData>
  <mergeCells count="26">
    <mergeCell ref="A117:E117"/>
    <mergeCell ref="A82:E82"/>
    <mergeCell ref="A103:A104"/>
    <mergeCell ref="A13:E13"/>
    <mergeCell ref="A31:E31"/>
    <mergeCell ref="A48:E48"/>
    <mergeCell ref="A66:E66"/>
    <mergeCell ref="A68:A69"/>
    <mergeCell ref="B68:B69"/>
    <mergeCell ref="C68:D68"/>
    <mergeCell ref="A2:E2"/>
    <mergeCell ref="A167:D167"/>
    <mergeCell ref="A84:E84"/>
    <mergeCell ref="A101:E101"/>
    <mergeCell ref="B103:C103"/>
    <mergeCell ref="D103:E103"/>
    <mergeCell ref="A119:E119"/>
    <mergeCell ref="A166:E166"/>
    <mergeCell ref="A148:E148"/>
    <mergeCell ref="A11:E11"/>
    <mergeCell ref="A3:E3"/>
    <mergeCell ref="A5:E5"/>
    <mergeCell ref="A7:E7"/>
    <mergeCell ref="A9:E9"/>
    <mergeCell ref="A4:E4"/>
    <mergeCell ref="A46:E46"/>
  </mergeCells>
  <pageMargins left="0.7" right="0.7" top="0.75" bottom="0.56999999999999995" header="0.3" footer="0.3"/>
  <pageSetup paperSize="9" scale="82" orientation="portrait" r:id="rId1"/>
  <headerFooter>
    <oddFooter>&amp;C&amp;P</oddFooter>
  </headerFooter>
  <rowBreaks count="4" manualBreakCount="4">
    <brk id="30" max="4" man="1"/>
    <brk id="65" max="4" man="1"/>
    <brk id="100" max="4" man="1"/>
    <brk id="138"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L23"/>
  <sheetViews>
    <sheetView rightToLeft="1" view="pageBreakPreview" zoomScaleSheetLayoutView="100" workbookViewId="0">
      <selection activeCell="A37" sqref="A37"/>
    </sheetView>
  </sheetViews>
  <sheetFormatPr defaultRowHeight="14.25"/>
  <cols>
    <col min="1" max="1" width="45.7109375" style="137" customWidth="1"/>
    <col min="2" max="5" width="11.7109375" style="188" customWidth="1"/>
    <col min="6" max="12" width="9.140625" style="156"/>
    <col min="13" max="16384" width="9.140625" style="137"/>
  </cols>
  <sheetData>
    <row r="1" spans="1:12" ht="24.95" customHeight="1">
      <c r="A1" s="53" t="s">
        <v>408</v>
      </c>
    </row>
    <row r="2" spans="1:12" ht="225" customHeight="1">
      <c r="A2" s="2589" t="s">
        <v>950</v>
      </c>
      <c r="B2" s="2589"/>
      <c r="C2" s="2589"/>
      <c r="D2" s="2589"/>
      <c r="E2" s="2589"/>
    </row>
    <row r="3" spans="1:12" ht="20.100000000000001" customHeight="1">
      <c r="A3" s="2556" t="s">
        <v>587</v>
      </c>
      <c r="B3" s="2556"/>
      <c r="C3" s="39"/>
      <c r="D3" s="39"/>
      <c r="E3" s="165"/>
      <c r="F3" s="464"/>
    </row>
    <row r="4" spans="1:12" s="141" customFormat="1" ht="20.100000000000001" customHeight="1">
      <c r="A4" s="27" t="s">
        <v>15</v>
      </c>
      <c r="B4" s="27">
        <v>2008</v>
      </c>
      <c r="C4" s="28">
        <v>2009</v>
      </c>
      <c r="D4" s="693" t="s">
        <v>898</v>
      </c>
      <c r="E4" s="693" t="s">
        <v>899</v>
      </c>
      <c r="F4" s="502"/>
      <c r="G4" s="278"/>
      <c r="H4" s="278"/>
      <c r="I4" s="278"/>
      <c r="J4" s="278"/>
      <c r="K4" s="278"/>
      <c r="L4" s="278"/>
    </row>
    <row r="5" spans="1:12" s="141" customFormat="1" ht="20.100000000000001" customHeight="1">
      <c r="A5" s="75" t="s">
        <v>593</v>
      </c>
      <c r="B5" s="35">
        <v>4.2</v>
      </c>
      <c r="C5" s="35">
        <v>5.6337567129174086</v>
      </c>
      <c r="D5" s="714">
        <v>5.6337567129174086</v>
      </c>
      <c r="E5" s="714">
        <v>4.8636152388431375</v>
      </c>
      <c r="F5" s="281"/>
      <c r="G5" s="278"/>
      <c r="H5" s="278"/>
      <c r="I5" s="278"/>
      <c r="J5" s="278"/>
      <c r="K5" s="278"/>
      <c r="L5" s="278"/>
    </row>
    <row r="6" spans="1:12" s="141" customFormat="1" ht="20.100000000000001" customHeight="1">
      <c r="A6" s="75" t="s">
        <v>615</v>
      </c>
      <c r="B6" s="35">
        <v>10.115085975938062</v>
      </c>
      <c r="C6" s="35">
        <v>10.176575258860701</v>
      </c>
      <c r="D6" s="714">
        <v>11.046525669587387</v>
      </c>
      <c r="E6" s="714">
        <v>11.728196115518152</v>
      </c>
      <c r="F6" s="281"/>
      <c r="G6" s="278"/>
      <c r="H6" s="278"/>
      <c r="I6" s="278"/>
      <c r="J6" s="278"/>
      <c r="K6" s="278"/>
      <c r="L6" s="278"/>
    </row>
    <row r="7" spans="1:12" s="141" customFormat="1" ht="20.100000000000001" customHeight="1">
      <c r="A7" s="75" t="s">
        <v>594</v>
      </c>
      <c r="B7" s="35">
        <v>4.7</v>
      </c>
      <c r="C7" s="35">
        <v>6.4797695196766023</v>
      </c>
      <c r="D7" s="714">
        <v>6.4</v>
      </c>
      <c r="E7" s="714">
        <v>5.6014470136518737</v>
      </c>
      <c r="F7" s="281"/>
      <c r="G7" s="278"/>
      <c r="H7" s="278"/>
      <c r="I7" s="278"/>
      <c r="J7" s="278"/>
      <c r="K7" s="278"/>
      <c r="L7" s="278"/>
    </row>
    <row r="8" spans="1:12" s="141" customFormat="1" ht="20.100000000000001" customHeight="1">
      <c r="A8" s="75" t="s">
        <v>595</v>
      </c>
      <c r="B8" s="35">
        <v>0.2</v>
      </c>
      <c r="C8" s="35">
        <v>0.67307541717720321</v>
      </c>
      <c r="D8" s="714">
        <v>0.6</v>
      </c>
      <c r="E8" s="714">
        <v>0.47194829562044688</v>
      </c>
      <c r="F8" s="281"/>
      <c r="G8" s="278"/>
      <c r="H8" s="278"/>
      <c r="I8" s="278"/>
      <c r="J8" s="278"/>
      <c r="K8" s="278"/>
      <c r="L8" s="278"/>
    </row>
    <row r="9" spans="1:12" s="141" customFormat="1" ht="20.100000000000001" customHeight="1">
      <c r="A9" s="76" t="s">
        <v>373</v>
      </c>
      <c r="B9" s="189">
        <v>4877</v>
      </c>
      <c r="C9" s="189">
        <v>5525.4843474559275</v>
      </c>
      <c r="D9" s="741">
        <v>5713</v>
      </c>
      <c r="E9" s="741">
        <v>5963.9232810073599</v>
      </c>
      <c r="F9" s="281"/>
      <c r="G9" s="278"/>
      <c r="H9" s="278"/>
      <c r="I9" s="278"/>
      <c r="J9" s="278"/>
      <c r="K9" s="278"/>
      <c r="L9" s="278"/>
    </row>
    <row r="10" spans="1:12" s="88" customFormat="1" ht="15" customHeight="1">
      <c r="A10" s="2583" t="s">
        <v>397</v>
      </c>
      <c r="B10" s="2583"/>
      <c r="C10" s="2583"/>
      <c r="D10" s="579"/>
      <c r="F10" s="361"/>
      <c r="G10" s="361"/>
      <c r="H10" s="361"/>
      <c r="I10" s="361"/>
      <c r="J10" s="361"/>
      <c r="K10" s="361"/>
      <c r="L10" s="361"/>
    </row>
    <row r="11" spans="1:12" s="88" customFormat="1" ht="15" customHeight="1">
      <c r="A11" s="30" t="s">
        <v>416</v>
      </c>
      <c r="F11" s="361"/>
      <c r="G11" s="361"/>
      <c r="H11" s="361"/>
      <c r="I11" s="361"/>
      <c r="J11" s="361"/>
      <c r="K11" s="361"/>
      <c r="L11" s="361"/>
    </row>
    <row r="12" spans="1:12">
      <c r="B12" s="137"/>
      <c r="C12" s="137"/>
      <c r="D12" s="137"/>
      <c r="E12" s="137"/>
    </row>
    <row r="13" spans="1:12" ht="20.100000000000001" customHeight="1">
      <c r="A13" s="2556" t="s">
        <v>436</v>
      </c>
      <c r="B13" s="2556"/>
      <c r="C13" s="2556"/>
      <c r="D13" s="567"/>
      <c r="E13" s="38"/>
      <c r="F13" s="503"/>
    </row>
    <row r="14" spans="1:12" s="141" customFormat="1" ht="20.100000000000001" customHeight="1">
      <c r="A14" s="27" t="s">
        <v>15</v>
      </c>
      <c r="B14" s="27">
        <v>2005</v>
      </c>
      <c r="C14" s="27">
        <v>2009</v>
      </c>
      <c r="D14" s="27">
        <v>2010</v>
      </c>
      <c r="E14" s="27">
        <v>2011</v>
      </c>
      <c r="F14" s="281"/>
      <c r="G14" s="278"/>
      <c r="H14" s="278"/>
      <c r="I14" s="278"/>
      <c r="J14" s="278"/>
      <c r="K14" s="278"/>
      <c r="L14" s="278"/>
    </row>
    <row r="15" spans="1:12" s="141" customFormat="1" ht="20.100000000000001" customHeight="1">
      <c r="A15" s="75" t="s">
        <v>405</v>
      </c>
      <c r="B15" s="171">
        <v>55</v>
      </c>
      <c r="C15" s="90">
        <v>62</v>
      </c>
      <c r="D15" s="190">
        <v>61</v>
      </c>
      <c r="E15" s="190">
        <v>64</v>
      </c>
      <c r="F15" s="278"/>
      <c r="G15" s="278"/>
      <c r="H15" s="278"/>
      <c r="I15" s="278"/>
      <c r="J15" s="278"/>
      <c r="K15" s="278"/>
      <c r="L15" s="278"/>
    </row>
    <row r="16" spans="1:12" s="141" customFormat="1" ht="20.100000000000001" customHeight="1">
      <c r="A16" s="75" t="s">
        <v>588</v>
      </c>
      <c r="B16" s="113">
        <v>4</v>
      </c>
      <c r="C16" s="190">
        <v>5</v>
      </c>
      <c r="D16" s="190">
        <v>3</v>
      </c>
      <c r="E16" s="190">
        <v>3</v>
      </c>
      <c r="F16" s="278"/>
      <c r="G16" s="278"/>
      <c r="H16" s="278"/>
      <c r="I16" s="278"/>
      <c r="J16" s="278"/>
      <c r="K16" s="278"/>
      <c r="L16" s="278"/>
    </row>
    <row r="17" spans="1:12" s="141" customFormat="1" ht="20.100000000000001" customHeight="1">
      <c r="A17" s="75" t="s">
        <v>597</v>
      </c>
      <c r="B17" s="35">
        <v>486.4</v>
      </c>
      <c r="C17" s="35">
        <v>294.60000000000002</v>
      </c>
      <c r="D17" s="35">
        <v>283.89318791148003</v>
      </c>
      <c r="E17" s="35">
        <v>262</v>
      </c>
      <c r="F17" s="278"/>
      <c r="G17" s="278"/>
      <c r="H17" s="278"/>
      <c r="I17" s="278"/>
      <c r="J17" s="278"/>
      <c r="K17" s="278"/>
      <c r="L17" s="278"/>
    </row>
    <row r="18" spans="1:12" s="141" customFormat="1" ht="20.100000000000001" customHeight="1">
      <c r="A18" s="75" t="s">
        <v>598</v>
      </c>
      <c r="B18" s="35">
        <v>126.85486139915791</v>
      </c>
      <c r="C18" s="35">
        <v>55.041526917816583</v>
      </c>
      <c r="D18" s="35" t="s">
        <v>589</v>
      </c>
      <c r="E18" s="119" t="s">
        <v>590</v>
      </c>
      <c r="F18" s="278"/>
      <c r="G18" s="278"/>
      <c r="H18" s="278"/>
      <c r="I18" s="278"/>
      <c r="J18" s="278"/>
      <c r="K18" s="278"/>
      <c r="L18" s="278"/>
    </row>
    <row r="19" spans="1:12" s="141" customFormat="1" ht="20.100000000000001" customHeight="1">
      <c r="A19" s="75" t="s">
        <v>406</v>
      </c>
      <c r="B19" s="35">
        <v>104.71</v>
      </c>
      <c r="C19" s="35">
        <v>69.982293419000001</v>
      </c>
      <c r="D19" s="35">
        <v>34.576090526991003</v>
      </c>
      <c r="E19" s="35">
        <v>24.9</v>
      </c>
      <c r="F19" s="278"/>
      <c r="G19" s="278"/>
      <c r="H19" s="278"/>
      <c r="I19" s="278"/>
      <c r="J19" s="278"/>
      <c r="K19" s="278"/>
      <c r="L19" s="278"/>
    </row>
    <row r="20" spans="1:12" s="141" customFormat="1" ht="20.100000000000001" customHeight="1">
      <c r="A20" s="75" t="s">
        <v>596</v>
      </c>
      <c r="B20" s="35">
        <v>27.3</v>
      </c>
      <c r="C20" s="35">
        <v>13.0751265682024</v>
      </c>
      <c r="D20" s="35" t="s">
        <v>591</v>
      </c>
      <c r="E20" s="119" t="s">
        <v>592</v>
      </c>
      <c r="F20" s="278"/>
      <c r="G20" s="278"/>
      <c r="H20" s="278"/>
      <c r="I20" s="278"/>
      <c r="J20" s="278"/>
      <c r="K20" s="278"/>
      <c r="L20" s="278"/>
    </row>
    <row r="21" spans="1:12" s="141" customFormat="1" ht="20.100000000000001" customHeight="1">
      <c r="A21" s="76" t="s">
        <v>431</v>
      </c>
      <c r="B21" s="176">
        <v>21.5</v>
      </c>
      <c r="C21" s="176">
        <v>23.755021527155499</v>
      </c>
      <c r="D21" s="176">
        <v>12.1792603694922</v>
      </c>
      <c r="E21" s="176">
        <v>9.5</v>
      </c>
      <c r="F21" s="278"/>
      <c r="G21" s="278"/>
      <c r="H21" s="278"/>
      <c r="I21" s="278"/>
      <c r="J21" s="278"/>
      <c r="K21" s="278"/>
      <c r="L21" s="278"/>
    </row>
    <row r="22" spans="1:12" s="88" customFormat="1" ht="15" customHeight="1">
      <c r="A22" s="138" t="s">
        <v>814</v>
      </c>
      <c r="B22" s="138"/>
      <c r="C22" s="138"/>
      <c r="D22" s="138"/>
      <c r="E22" s="138"/>
      <c r="F22" s="466"/>
      <c r="G22" s="361"/>
      <c r="H22" s="361"/>
      <c r="I22" s="361"/>
      <c r="J22" s="361"/>
      <c r="K22" s="361"/>
      <c r="L22" s="361"/>
    </row>
    <row r="23" spans="1:12" s="88" customFormat="1" ht="15" customHeight="1">
      <c r="A23" s="30" t="s">
        <v>416</v>
      </c>
      <c r="B23" s="29"/>
      <c r="C23" s="29"/>
      <c r="D23" s="29"/>
      <c r="E23" s="29"/>
      <c r="F23" s="361"/>
      <c r="G23" s="361"/>
      <c r="H23" s="361"/>
      <c r="I23" s="361"/>
      <c r="J23" s="361"/>
      <c r="K23" s="361"/>
      <c r="L23" s="361"/>
    </row>
  </sheetData>
  <mergeCells count="4">
    <mergeCell ref="A13:C13"/>
    <mergeCell ref="A2:E2"/>
    <mergeCell ref="A3:B3"/>
    <mergeCell ref="A10:C10"/>
  </mergeCells>
  <pageMargins left="0.7" right="0.7" top="0.75" bottom="0.56999999999999995" header="0.3" footer="0.3"/>
  <pageSetup paperSize="9" scale="82"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L58"/>
  <sheetViews>
    <sheetView rightToLeft="1" view="pageBreakPreview" zoomScaleSheetLayoutView="100" workbookViewId="0">
      <selection activeCell="G2" sqref="G2"/>
    </sheetView>
  </sheetViews>
  <sheetFormatPr defaultRowHeight="14.25"/>
  <cols>
    <col min="1" max="1" width="45.7109375" style="137" customWidth="1"/>
    <col min="2" max="5" width="11.7109375" style="137" customWidth="1"/>
    <col min="6" max="12" width="9.140625" style="156"/>
    <col min="13" max="256" width="9.140625" style="261"/>
    <col min="257" max="257" width="36" style="261" customWidth="1"/>
    <col min="258" max="259" width="11.7109375" style="261" customWidth="1"/>
    <col min="260" max="260" width="12.85546875" style="261" customWidth="1"/>
    <col min="261" max="261" width="11.85546875" style="261" customWidth="1"/>
    <col min="262" max="512" width="9.140625" style="261"/>
    <col min="513" max="513" width="36" style="261" customWidth="1"/>
    <col min="514" max="515" width="11.7109375" style="261" customWidth="1"/>
    <col min="516" max="516" width="12.85546875" style="261" customWidth="1"/>
    <col min="517" max="517" width="11.85546875" style="261" customWidth="1"/>
    <col min="518" max="768" width="9.140625" style="261"/>
    <col min="769" max="769" width="36" style="261" customWidth="1"/>
    <col min="770" max="771" width="11.7109375" style="261" customWidth="1"/>
    <col min="772" max="772" width="12.85546875" style="261" customWidth="1"/>
    <col min="773" max="773" width="11.85546875" style="261" customWidth="1"/>
    <col min="774" max="1024" width="9.140625" style="261"/>
    <col min="1025" max="1025" width="36" style="261" customWidth="1"/>
    <col min="1026" max="1027" width="11.7109375" style="261" customWidth="1"/>
    <col min="1028" max="1028" width="12.85546875" style="261" customWidth="1"/>
    <col min="1029" max="1029" width="11.85546875" style="261" customWidth="1"/>
    <col min="1030" max="1280" width="9.140625" style="261"/>
    <col min="1281" max="1281" width="36" style="261" customWidth="1"/>
    <col min="1282" max="1283" width="11.7109375" style="261" customWidth="1"/>
    <col min="1284" max="1284" width="12.85546875" style="261" customWidth="1"/>
    <col min="1285" max="1285" width="11.85546875" style="261" customWidth="1"/>
    <col min="1286" max="1536" width="9.140625" style="261"/>
    <col min="1537" max="1537" width="36" style="261" customWidth="1"/>
    <col min="1538" max="1539" width="11.7109375" style="261" customWidth="1"/>
    <col min="1540" max="1540" width="12.85546875" style="261" customWidth="1"/>
    <col min="1541" max="1541" width="11.85546875" style="261" customWidth="1"/>
    <col min="1542" max="1792" width="9.140625" style="261"/>
    <col min="1793" max="1793" width="36" style="261" customWidth="1"/>
    <col min="1794" max="1795" width="11.7109375" style="261" customWidth="1"/>
    <col min="1796" max="1796" width="12.85546875" style="261" customWidth="1"/>
    <col min="1797" max="1797" width="11.85546875" style="261" customWidth="1"/>
    <col min="1798" max="2048" width="9.140625" style="261"/>
    <col min="2049" max="2049" width="36" style="261" customWidth="1"/>
    <col min="2050" max="2051" width="11.7109375" style="261" customWidth="1"/>
    <col min="2052" max="2052" width="12.85546875" style="261" customWidth="1"/>
    <col min="2053" max="2053" width="11.85546875" style="261" customWidth="1"/>
    <col min="2054" max="2304" width="9.140625" style="261"/>
    <col min="2305" max="2305" width="36" style="261" customWidth="1"/>
    <col min="2306" max="2307" width="11.7109375" style="261" customWidth="1"/>
    <col min="2308" max="2308" width="12.85546875" style="261" customWidth="1"/>
    <col min="2309" max="2309" width="11.85546875" style="261" customWidth="1"/>
    <col min="2310" max="2560" width="9.140625" style="261"/>
    <col min="2561" max="2561" width="36" style="261" customWidth="1"/>
    <col min="2562" max="2563" width="11.7109375" style="261" customWidth="1"/>
    <col min="2564" max="2564" width="12.85546875" style="261" customWidth="1"/>
    <col min="2565" max="2565" width="11.85546875" style="261" customWidth="1"/>
    <col min="2566" max="2816" width="9.140625" style="261"/>
    <col min="2817" max="2817" width="36" style="261" customWidth="1"/>
    <col min="2818" max="2819" width="11.7109375" style="261" customWidth="1"/>
    <col min="2820" max="2820" width="12.85546875" style="261" customWidth="1"/>
    <col min="2821" max="2821" width="11.85546875" style="261" customWidth="1"/>
    <col min="2822" max="3072" width="9.140625" style="261"/>
    <col min="3073" max="3073" width="36" style="261" customWidth="1"/>
    <col min="3074" max="3075" width="11.7109375" style="261" customWidth="1"/>
    <col min="3076" max="3076" width="12.85546875" style="261" customWidth="1"/>
    <col min="3077" max="3077" width="11.85546875" style="261" customWidth="1"/>
    <col min="3078" max="3328" width="9.140625" style="261"/>
    <col min="3329" max="3329" width="36" style="261" customWidth="1"/>
    <col min="3330" max="3331" width="11.7109375" style="261" customWidth="1"/>
    <col min="3332" max="3332" width="12.85546875" style="261" customWidth="1"/>
    <col min="3333" max="3333" width="11.85546875" style="261" customWidth="1"/>
    <col min="3334" max="3584" width="9.140625" style="261"/>
    <col min="3585" max="3585" width="36" style="261" customWidth="1"/>
    <col min="3586" max="3587" width="11.7109375" style="261" customWidth="1"/>
    <col min="3588" max="3588" width="12.85546875" style="261" customWidth="1"/>
    <col min="3589" max="3589" width="11.85546875" style="261" customWidth="1"/>
    <col min="3590" max="3840" width="9.140625" style="261"/>
    <col min="3841" max="3841" width="36" style="261" customWidth="1"/>
    <col min="3842" max="3843" width="11.7109375" style="261" customWidth="1"/>
    <col min="3844" max="3844" width="12.85546875" style="261" customWidth="1"/>
    <col min="3845" max="3845" width="11.85546875" style="261" customWidth="1"/>
    <col min="3846" max="4096" width="9.140625" style="261"/>
    <col min="4097" max="4097" width="36" style="261" customWidth="1"/>
    <col min="4098" max="4099" width="11.7109375" style="261" customWidth="1"/>
    <col min="4100" max="4100" width="12.85546875" style="261" customWidth="1"/>
    <col min="4101" max="4101" width="11.85546875" style="261" customWidth="1"/>
    <col min="4102" max="4352" width="9.140625" style="261"/>
    <col min="4353" max="4353" width="36" style="261" customWidth="1"/>
    <col min="4354" max="4355" width="11.7109375" style="261" customWidth="1"/>
    <col min="4356" max="4356" width="12.85546875" style="261" customWidth="1"/>
    <col min="4357" max="4357" width="11.85546875" style="261" customWidth="1"/>
    <col min="4358" max="4608" width="9.140625" style="261"/>
    <col min="4609" max="4609" width="36" style="261" customWidth="1"/>
    <col min="4610" max="4611" width="11.7109375" style="261" customWidth="1"/>
    <col min="4612" max="4612" width="12.85546875" style="261" customWidth="1"/>
    <col min="4613" max="4613" width="11.85546875" style="261" customWidth="1"/>
    <col min="4614" max="4864" width="9.140625" style="261"/>
    <col min="4865" max="4865" width="36" style="261" customWidth="1"/>
    <col min="4866" max="4867" width="11.7109375" style="261" customWidth="1"/>
    <col min="4868" max="4868" width="12.85546875" style="261" customWidth="1"/>
    <col min="4869" max="4869" width="11.85546875" style="261" customWidth="1"/>
    <col min="4870" max="5120" width="9.140625" style="261"/>
    <col min="5121" max="5121" width="36" style="261" customWidth="1"/>
    <col min="5122" max="5123" width="11.7109375" style="261" customWidth="1"/>
    <col min="5124" max="5124" width="12.85546875" style="261" customWidth="1"/>
    <col min="5125" max="5125" width="11.85546875" style="261" customWidth="1"/>
    <col min="5126" max="5376" width="9.140625" style="261"/>
    <col min="5377" max="5377" width="36" style="261" customWidth="1"/>
    <col min="5378" max="5379" width="11.7109375" style="261" customWidth="1"/>
    <col min="5380" max="5380" width="12.85546875" style="261" customWidth="1"/>
    <col min="5381" max="5381" width="11.85546875" style="261" customWidth="1"/>
    <col min="5382" max="5632" width="9.140625" style="261"/>
    <col min="5633" max="5633" width="36" style="261" customWidth="1"/>
    <col min="5634" max="5635" width="11.7109375" style="261" customWidth="1"/>
    <col min="5636" max="5636" width="12.85546875" style="261" customWidth="1"/>
    <col min="5637" max="5637" width="11.85546875" style="261" customWidth="1"/>
    <col min="5638" max="5888" width="9.140625" style="261"/>
    <col min="5889" max="5889" width="36" style="261" customWidth="1"/>
    <col min="5890" max="5891" width="11.7109375" style="261" customWidth="1"/>
    <col min="5892" max="5892" width="12.85546875" style="261" customWidth="1"/>
    <col min="5893" max="5893" width="11.85546875" style="261" customWidth="1"/>
    <col min="5894" max="6144" width="9.140625" style="261"/>
    <col min="6145" max="6145" width="36" style="261" customWidth="1"/>
    <col min="6146" max="6147" width="11.7109375" style="261" customWidth="1"/>
    <col min="6148" max="6148" width="12.85546875" style="261" customWidth="1"/>
    <col min="6149" max="6149" width="11.85546875" style="261" customWidth="1"/>
    <col min="6150" max="6400" width="9.140625" style="261"/>
    <col min="6401" max="6401" width="36" style="261" customWidth="1"/>
    <col min="6402" max="6403" width="11.7109375" style="261" customWidth="1"/>
    <col min="6404" max="6404" width="12.85546875" style="261" customWidth="1"/>
    <col min="6405" max="6405" width="11.85546875" style="261" customWidth="1"/>
    <col min="6406" max="6656" width="9.140625" style="261"/>
    <col min="6657" max="6657" width="36" style="261" customWidth="1"/>
    <col min="6658" max="6659" width="11.7109375" style="261" customWidth="1"/>
    <col min="6660" max="6660" width="12.85546875" style="261" customWidth="1"/>
    <col min="6661" max="6661" width="11.85546875" style="261" customWidth="1"/>
    <col min="6662" max="6912" width="9.140625" style="261"/>
    <col min="6913" max="6913" width="36" style="261" customWidth="1"/>
    <col min="6914" max="6915" width="11.7109375" style="261" customWidth="1"/>
    <col min="6916" max="6916" width="12.85546875" style="261" customWidth="1"/>
    <col min="6917" max="6917" width="11.85546875" style="261" customWidth="1"/>
    <col min="6918" max="7168" width="9.140625" style="261"/>
    <col min="7169" max="7169" width="36" style="261" customWidth="1"/>
    <col min="7170" max="7171" width="11.7109375" style="261" customWidth="1"/>
    <col min="7172" max="7172" width="12.85546875" style="261" customWidth="1"/>
    <col min="7173" max="7173" width="11.85546875" style="261" customWidth="1"/>
    <col min="7174" max="7424" width="9.140625" style="261"/>
    <col min="7425" max="7425" width="36" style="261" customWidth="1"/>
    <col min="7426" max="7427" width="11.7109375" style="261" customWidth="1"/>
    <col min="7428" max="7428" width="12.85546875" style="261" customWidth="1"/>
    <col min="7429" max="7429" width="11.85546875" style="261" customWidth="1"/>
    <col min="7430" max="7680" width="9.140625" style="261"/>
    <col min="7681" max="7681" width="36" style="261" customWidth="1"/>
    <col min="7682" max="7683" width="11.7109375" style="261" customWidth="1"/>
    <col min="7684" max="7684" width="12.85546875" style="261" customWidth="1"/>
    <col min="7685" max="7685" width="11.85546875" style="261" customWidth="1"/>
    <col min="7686" max="7936" width="9.140625" style="261"/>
    <col min="7937" max="7937" width="36" style="261" customWidth="1"/>
    <col min="7938" max="7939" width="11.7109375" style="261" customWidth="1"/>
    <col min="7940" max="7940" width="12.85546875" style="261" customWidth="1"/>
    <col min="7941" max="7941" width="11.85546875" style="261" customWidth="1"/>
    <col min="7942" max="8192" width="9.140625" style="261"/>
    <col min="8193" max="8193" width="36" style="261" customWidth="1"/>
    <col min="8194" max="8195" width="11.7109375" style="261" customWidth="1"/>
    <col min="8196" max="8196" width="12.85546875" style="261" customWidth="1"/>
    <col min="8197" max="8197" width="11.85546875" style="261" customWidth="1"/>
    <col min="8198" max="8448" width="9.140625" style="261"/>
    <col min="8449" max="8449" width="36" style="261" customWidth="1"/>
    <col min="8450" max="8451" width="11.7109375" style="261" customWidth="1"/>
    <col min="8452" max="8452" width="12.85546875" style="261" customWidth="1"/>
    <col min="8453" max="8453" width="11.85546875" style="261" customWidth="1"/>
    <col min="8454" max="8704" width="9.140625" style="261"/>
    <col min="8705" max="8705" width="36" style="261" customWidth="1"/>
    <col min="8706" max="8707" width="11.7109375" style="261" customWidth="1"/>
    <col min="8708" max="8708" width="12.85546875" style="261" customWidth="1"/>
    <col min="8709" max="8709" width="11.85546875" style="261" customWidth="1"/>
    <col min="8710" max="8960" width="9.140625" style="261"/>
    <col min="8961" max="8961" width="36" style="261" customWidth="1"/>
    <col min="8962" max="8963" width="11.7109375" style="261" customWidth="1"/>
    <col min="8964" max="8964" width="12.85546875" style="261" customWidth="1"/>
    <col min="8965" max="8965" width="11.85546875" style="261" customWidth="1"/>
    <col min="8966" max="9216" width="9.140625" style="261"/>
    <col min="9217" max="9217" width="36" style="261" customWidth="1"/>
    <col min="9218" max="9219" width="11.7109375" style="261" customWidth="1"/>
    <col min="9220" max="9220" width="12.85546875" style="261" customWidth="1"/>
    <col min="9221" max="9221" width="11.85546875" style="261" customWidth="1"/>
    <col min="9222" max="9472" width="9.140625" style="261"/>
    <col min="9473" max="9473" width="36" style="261" customWidth="1"/>
    <col min="9474" max="9475" width="11.7109375" style="261" customWidth="1"/>
    <col min="9476" max="9476" width="12.85546875" style="261" customWidth="1"/>
    <col min="9477" max="9477" width="11.85546875" style="261" customWidth="1"/>
    <col min="9478" max="9728" width="9.140625" style="261"/>
    <col min="9729" max="9729" width="36" style="261" customWidth="1"/>
    <col min="9730" max="9731" width="11.7109375" style="261" customWidth="1"/>
    <col min="9732" max="9732" width="12.85546875" style="261" customWidth="1"/>
    <col min="9733" max="9733" width="11.85546875" style="261" customWidth="1"/>
    <col min="9734" max="9984" width="9.140625" style="261"/>
    <col min="9985" max="9985" width="36" style="261" customWidth="1"/>
    <col min="9986" max="9987" width="11.7109375" style="261" customWidth="1"/>
    <col min="9988" max="9988" width="12.85546875" style="261" customWidth="1"/>
    <col min="9989" max="9989" width="11.85546875" style="261" customWidth="1"/>
    <col min="9990" max="10240" width="9.140625" style="261"/>
    <col min="10241" max="10241" width="36" style="261" customWidth="1"/>
    <col min="10242" max="10243" width="11.7109375" style="261" customWidth="1"/>
    <col min="10244" max="10244" width="12.85546875" style="261" customWidth="1"/>
    <col min="10245" max="10245" width="11.85546875" style="261" customWidth="1"/>
    <col min="10246" max="10496" width="9.140625" style="261"/>
    <col min="10497" max="10497" width="36" style="261" customWidth="1"/>
    <col min="10498" max="10499" width="11.7109375" style="261" customWidth="1"/>
    <col min="10500" max="10500" width="12.85546875" style="261" customWidth="1"/>
    <col min="10501" max="10501" width="11.85546875" style="261" customWidth="1"/>
    <col min="10502" max="10752" width="9.140625" style="261"/>
    <col min="10753" max="10753" width="36" style="261" customWidth="1"/>
    <col min="10754" max="10755" width="11.7109375" style="261" customWidth="1"/>
    <col min="10756" max="10756" width="12.85546875" style="261" customWidth="1"/>
    <col min="10757" max="10757" width="11.85546875" style="261" customWidth="1"/>
    <col min="10758" max="11008" width="9.140625" style="261"/>
    <col min="11009" max="11009" width="36" style="261" customWidth="1"/>
    <col min="11010" max="11011" width="11.7109375" style="261" customWidth="1"/>
    <col min="11012" max="11012" width="12.85546875" style="261" customWidth="1"/>
    <col min="11013" max="11013" width="11.85546875" style="261" customWidth="1"/>
    <col min="11014" max="11264" width="9.140625" style="261"/>
    <col min="11265" max="11265" width="36" style="261" customWidth="1"/>
    <col min="11266" max="11267" width="11.7109375" style="261" customWidth="1"/>
    <col min="11268" max="11268" width="12.85546875" style="261" customWidth="1"/>
    <col min="11269" max="11269" width="11.85546875" style="261" customWidth="1"/>
    <col min="11270" max="11520" width="9.140625" style="261"/>
    <col min="11521" max="11521" width="36" style="261" customWidth="1"/>
    <col min="11522" max="11523" width="11.7109375" style="261" customWidth="1"/>
    <col min="11524" max="11524" width="12.85546875" style="261" customWidth="1"/>
    <col min="11525" max="11525" width="11.85546875" style="261" customWidth="1"/>
    <col min="11526" max="11776" width="9.140625" style="261"/>
    <col min="11777" max="11777" width="36" style="261" customWidth="1"/>
    <col min="11778" max="11779" width="11.7109375" style="261" customWidth="1"/>
    <col min="11780" max="11780" width="12.85546875" style="261" customWidth="1"/>
    <col min="11781" max="11781" width="11.85546875" style="261" customWidth="1"/>
    <col min="11782" max="12032" width="9.140625" style="261"/>
    <col min="12033" max="12033" width="36" style="261" customWidth="1"/>
    <col min="12034" max="12035" width="11.7109375" style="261" customWidth="1"/>
    <col min="12036" max="12036" width="12.85546875" style="261" customWidth="1"/>
    <col min="12037" max="12037" width="11.85546875" style="261" customWidth="1"/>
    <col min="12038" max="12288" width="9.140625" style="261"/>
    <col min="12289" max="12289" width="36" style="261" customWidth="1"/>
    <col min="12290" max="12291" width="11.7109375" style="261" customWidth="1"/>
    <col min="12292" max="12292" width="12.85546875" style="261" customWidth="1"/>
    <col min="12293" max="12293" width="11.85546875" style="261" customWidth="1"/>
    <col min="12294" max="12544" width="9.140625" style="261"/>
    <col min="12545" max="12545" width="36" style="261" customWidth="1"/>
    <col min="12546" max="12547" width="11.7109375" style="261" customWidth="1"/>
    <col min="12548" max="12548" width="12.85546875" style="261" customWidth="1"/>
    <col min="12549" max="12549" width="11.85546875" style="261" customWidth="1"/>
    <col min="12550" max="12800" width="9.140625" style="261"/>
    <col min="12801" max="12801" width="36" style="261" customWidth="1"/>
    <col min="12802" max="12803" width="11.7109375" style="261" customWidth="1"/>
    <col min="12804" max="12804" width="12.85546875" style="261" customWidth="1"/>
    <col min="12805" max="12805" width="11.85546875" style="261" customWidth="1"/>
    <col min="12806" max="13056" width="9.140625" style="261"/>
    <col min="13057" max="13057" width="36" style="261" customWidth="1"/>
    <col min="13058" max="13059" width="11.7109375" style="261" customWidth="1"/>
    <col min="13060" max="13060" width="12.85546875" style="261" customWidth="1"/>
    <col min="13061" max="13061" width="11.85546875" style="261" customWidth="1"/>
    <col min="13062" max="13312" width="9.140625" style="261"/>
    <col min="13313" max="13313" width="36" style="261" customWidth="1"/>
    <col min="13314" max="13315" width="11.7109375" style="261" customWidth="1"/>
    <col min="13316" max="13316" width="12.85546875" style="261" customWidth="1"/>
    <col min="13317" max="13317" width="11.85546875" style="261" customWidth="1"/>
    <col min="13318" max="13568" width="9.140625" style="261"/>
    <col min="13569" max="13569" width="36" style="261" customWidth="1"/>
    <col min="13570" max="13571" width="11.7109375" style="261" customWidth="1"/>
    <col min="13572" max="13572" width="12.85546875" style="261" customWidth="1"/>
    <col min="13573" max="13573" width="11.85546875" style="261" customWidth="1"/>
    <col min="13574" max="13824" width="9.140625" style="261"/>
    <col min="13825" max="13825" width="36" style="261" customWidth="1"/>
    <col min="13826" max="13827" width="11.7109375" style="261" customWidth="1"/>
    <col min="13828" max="13828" width="12.85546875" style="261" customWidth="1"/>
    <col min="13829" max="13829" width="11.85546875" style="261" customWidth="1"/>
    <col min="13830" max="14080" width="9.140625" style="261"/>
    <col min="14081" max="14081" width="36" style="261" customWidth="1"/>
    <col min="14082" max="14083" width="11.7109375" style="261" customWidth="1"/>
    <col min="14084" max="14084" width="12.85546875" style="261" customWidth="1"/>
    <col min="14085" max="14085" width="11.85546875" style="261" customWidth="1"/>
    <col min="14086" max="14336" width="9.140625" style="261"/>
    <col min="14337" max="14337" width="36" style="261" customWidth="1"/>
    <col min="14338" max="14339" width="11.7109375" style="261" customWidth="1"/>
    <col min="14340" max="14340" width="12.85546875" style="261" customWidth="1"/>
    <col min="14341" max="14341" width="11.85546875" style="261" customWidth="1"/>
    <col min="14342" max="14592" width="9.140625" style="261"/>
    <col min="14593" max="14593" width="36" style="261" customWidth="1"/>
    <col min="14594" max="14595" width="11.7109375" style="261" customWidth="1"/>
    <col min="14596" max="14596" width="12.85546875" style="261" customWidth="1"/>
    <col min="14597" max="14597" width="11.85546875" style="261" customWidth="1"/>
    <col min="14598" max="14848" width="9.140625" style="261"/>
    <col min="14849" max="14849" width="36" style="261" customWidth="1"/>
    <col min="14850" max="14851" width="11.7109375" style="261" customWidth="1"/>
    <col min="14852" max="14852" width="12.85546875" style="261" customWidth="1"/>
    <col min="14853" max="14853" width="11.85546875" style="261" customWidth="1"/>
    <col min="14854" max="15104" width="9.140625" style="261"/>
    <col min="15105" max="15105" width="36" style="261" customWidth="1"/>
    <col min="15106" max="15107" width="11.7109375" style="261" customWidth="1"/>
    <col min="15108" max="15108" width="12.85546875" style="261" customWidth="1"/>
    <col min="15109" max="15109" width="11.85546875" style="261" customWidth="1"/>
    <col min="15110" max="15360" width="9.140625" style="261"/>
    <col min="15361" max="15361" width="36" style="261" customWidth="1"/>
    <col min="15362" max="15363" width="11.7109375" style="261" customWidth="1"/>
    <col min="15364" max="15364" width="12.85546875" style="261" customWidth="1"/>
    <col min="15365" max="15365" width="11.85546875" style="261" customWidth="1"/>
    <col min="15366" max="15616" width="9.140625" style="261"/>
    <col min="15617" max="15617" width="36" style="261" customWidth="1"/>
    <col min="15618" max="15619" width="11.7109375" style="261" customWidth="1"/>
    <col min="15620" max="15620" width="12.85546875" style="261" customWidth="1"/>
    <col min="15621" max="15621" width="11.85546875" style="261" customWidth="1"/>
    <col min="15622" max="15872" width="9.140625" style="261"/>
    <col min="15873" max="15873" width="36" style="261" customWidth="1"/>
    <col min="15874" max="15875" width="11.7109375" style="261" customWidth="1"/>
    <col min="15876" max="15876" width="12.85546875" style="261" customWidth="1"/>
    <col min="15877" max="15877" width="11.85546875" style="261" customWidth="1"/>
    <col min="15878" max="16128" width="9.140625" style="261"/>
    <col min="16129" max="16129" width="36" style="261" customWidth="1"/>
    <col min="16130" max="16131" width="11.7109375" style="261" customWidth="1"/>
    <col min="16132" max="16132" width="12.85546875" style="261" customWidth="1"/>
    <col min="16133" max="16133" width="11.85546875" style="261" customWidth="1"/>
    <col min="16134" max="16384" width="9.140625" style="261"/>
  </cols>
  <sheetData>
    <row r="1" spans="1:12" ht="24.95" customHeight="1">
      <c r="A1" s="53" t="s">
        <v>746</v>
      </c>
    </row>
    <row r="2" spans="1:12" ht="150" customHeight="1">
      <c r="A2" s="2560" t="s">
        <v>858</v>
      </c>
      <c r="B2" s="2590"/>
      <c r="C2" s="2590"/>
      <c r="D2" s="2590"/>
      <c r="E2" s="2590"/>
    </row>
    <row r="3" spans="1:12" ht="15" customHeight="1">
      <c r="A3" s="568"/>
      <c r="B3" s="569"/>
      <c r="C3" s="569"/>
      <c r="D3" s="569"/>
      <c r="E3" s="569"/>
    </row>
    <row r="4" spans="1:12" ht="20.100000000000001" customHeight="1">
      <c r="A4" s="585" t="s">
        <v>779</v>
      </c>
      <c r="B4" s="617"/>
      <c r="C4" s="618"/>
      <c r="D4" s="618"/>
      <c r="E4" s="618"/>
    </row>
    <row r="5" spans="1:12" s="286" customFormat="1" ht="15" customHeight="1">
      <c r="A5" s="619" t="s">
        <v>260</v>
      </c>
      <c r="B5" s="620"/>
      <c r="C5" s="620"/>
      <c r="D5" s="620"/>
      <c r="E5" s="620"/>
      <c r="F5" s="504"/>
      <c r="G5" s="361"/>
      <c r="H5" s="361"/>
      <c r="I5" s="361"/>
      <c r="J5" s="361"/>
      <c r="K5" s="361"/>
      <c r="L5" s="361"/>
    </row>
    <row r="6" spans="1:12" s="77" customFormat="1" ht="20.100000000000001" customHeight="1">
      <c r="A6" s="26" t="s">
        <v>232</v>
      </c>
      <c r="B6" s="27">
        <v>2005</v>
      </c>
      <c r="C6" s="47">
        <v>2009</v>
      </c>
      <c r="D6" s="47">
        <v>2010</v>
      </c>
      <c r="E6" s="742" t="s">
        <v>899</v>
      </c>
      <c r="F6" s="278"/>
      <c r="G6" s="278"/>
      <c r="H6" s="278"/>
      <c r="I6" s="278"/>
      <c r="J6" s="278"/>
      <c r="K6" s="278"/>
      <c r="L6" s="278"/>
    </row>
    <row r="7" spans="1:12" s="77" customFormat="1" ht="20.100000000000001" customHeight="1">
      <c r="A7" s="89" t="s">
        <v>234</v>
      </c>
      <c r="B7" s="89">
        <v>100</v>
      </c>
      <c r="C7" s="89">
        <v>100</v>
      </c>
      <c r="D7" s="89">
        <v>100.00000000000001</v>
      </c>
      <c r="E7" s="743">
        <v>100</v>
      </c>
      <c r="F7" s="278"/>
      <c r="G7" s="278"/>
      <c r="H7" s="278"/>
      <c r="I7" s="278"/>
      <c r="J7" s="278"/>
      <c r="K7" s="278"/>
      <c r="L7" s="278"/>
    </row>
    <row r="8" spans="1:12" s="77" customFormat="1" ht="20.100000000000001" customHeight="1">
      <c r="A8" s="75" t="s">
        <v>18</v>
      </c>
      <c r="B8" s="113">
        <v>85.9</v>
      </c>
      <c r="C8" s="35">
        <v>89.2</v>
      </c>
      <c r="D8" s="35">
        <v>82.565908686526882</v>
      </c>
      <c r="E8" s="714">
        <v>90.56367531463394</v>
      </c>
      <c r="F8" s="505">
        <f>E8/100</f>
        <v>0.9056367531463394</v>
      </c>
      <c r="G8" s="465"/>
      <c r="H8" s="465"/>
      <c r="I8" s="278"/>
      <c r="J8" s="278"/>
      <c r="K8" s="278"/>
      <c r="L8" s="278"/>
    </row>
    <row r="9" spans="1:12" s="77" customFormat="1" ht="20.100000000000001" customHeight="1">
      <c r="A9" s="75" t="s">
        <v>16</v>
      </c>
      <c r="B9" s="113">
        <v>11.6</v>
      </c>
      <c r="C9" s="113">
        <v>8.1</v>
      </c>
      <c r="D9" s="35">
        <v>7.3260181574353114</v>
      </c>
      <c r="E9" s="714">
        <v>6.5000677569024017</v>
      </c>
      <c r="F9" s="505">
        <f t="shared" ref="F9:F10" si="0">E9/100</f>
        <v>6.5000677569024015E-2</v>
      </c>
      <c r="G9" s="278"/>
      <c r="H9" s="278"/>
      <c r="I9" s="278"/>
      <c r="J9" s="278"/>
      <c r="K9" s="278"/>
      <c r="L9" s="278"/>
    </row>
    <row r="10" spans="1:12" s="77" customFormat="1" ht="20.100000000000001" customHeight="1">
      <c r="A10" s="76" t="s">
        <v>17</v>
      </c>
      <c r="B10" s="109">
        <v>2.5</v>
      </c>
      <c r="C10" s="109">
        <v>2.7</v>
      </c>
      <c r="D10" s="36">
        <v>10.108073156037815</v>
      </c>
      <c r="E10" s="710">
        <v>2.9362569284636608</v>
      </c>
      <c r="F10" s="505">
        <f t="shared" si="0"/>
        <v>2.9362569284636608E-2</v>
      </c>
      <c r="G10" s="278"/>
      <c r="H10" s="278"/>
      <c r="I10" s="278"/>
      <c r="J10" s="278"/>
      <c r="K10" s="278"/>
      <c r="L10" s="278"/>
    </row>
    <row r="11" spans="1:12" s="88" customFormat="1" ht="15" customHeight="1">
      <c r="A11" s="30" t="s">
        <v>231</v>
      </c>
      <c r="B11" s="161"/>
      <c r="C11" s="161"/>
      <c r="D11" s="161"/>
      <c r="E11" s="161"/>
      <c r="F11" s="361"/>
      <c r="G11" s="361"/>
      <c r="H11" s="361"/>
      <c r="I11" s="361"/>
      <c r="J11" s="361"/>
      <c r="K11" s="361"/>
      <c r="L11" s="361"/>
    </row>
    <row r="12" spans="1:12" s="288" customFormat="1" ht="15" customHeight="1">
      <c r="A12" s="30" t="s">
        <v>416</v>
      </c>
      <c r="B12" s="621"/>
      <c r="C12" s="621"/>
      <c r="D12" s="621"/>
      <c r="E12" s="621"/>
      <c r="F12" s="361"/>
      <c r="G12" s="361"/>
      <c r="H12" s="361"/>
      <c r="I12" s="361"/>
      <c r="J12" s="361"/>
      <c r="K12" s="361"/>
      <c r="L12" s="361"/>
    </row>
    <row r="13" spans="1:12" s="286" customFormat="1" ht="15" customHeight="1">
      <c r="A13" s="88"/>
      <c r="B13" s="161"/>
      <c r="C13" s="161"/>
      <c r="D13" s="161"/>
      <c r="E13" s="161"/>
      <c r="F13" s="361"/>
      <c r="G13" s="361"/>
      <c r="H13" s="361"/>
      <c r="I13" s="361"/>
      <c r="J13" s="361"/>
      <c r="K13" s="361"/>
      <c r="L13" s="361"/>
    </row>
    <row r="14" spans="1:12" ht="15" customHeight="1">
      <c r="A14" s="406" t="s">
        <v>776</v>
      </c>
      <c r="B14" s="618"/>
      <c r="C14" s="618"/>
      <c r="D14" s="618"/>
      <c r="E14" s="618"/>
    </row>
    <row r="15" spans="1:12" ht="15" customHeight="1">
      <c r="A15" s="406"/>
      <c r="B15" s="618"/>
      <c r="C15" s="618"/>
      <c r="D15" s="618"/>
      <c r="E15" s="618"/>
    </row>
    <row r="16" spans="1:12" ht="15" customHeight="1">
      <c r="A16" s="618"/>
      <c r="B16" s="618"/>
      <c r="C16" s="618"/>
      <c r="D16" s="618"/>
      <c r="E16" s="618"/>
    </row>
    <row r="17" spans="1:12" ht="15" customHeight="1">
      <c r="A17" s="618"/>
      <c r="B17" s="618"/>
      <c r="C17" s="618"/>
      <c r="D17" s="618"/>
      <c r="E17" s="618"/>
    </row>
    <row r="18" spans="1:12" ht="15" customHeight="1">
      <c r="A18" s="618"/>
      <c r="B18" s="618"/>
      <c r="C18" s="618"/>
      <c r="D18" s="618"/>
      <c r="E18" s="618"/>
    </row>
    <row r="19" spans="1:12" ht="15" customHeight="1">
      <c r="A19" s="618"/>
      <c r="B19" s="618"/>
      <c r="C19" s="618"/>
      <c r="D19" s="618"/>
      <c r="E19" s="618"/>
    </row>
    <row r="20" spans="1:12" ht="15" customHeight="1">
      <c r="A20" s="618"/>
      <c r="B20" s="618"/>
      <c r="C20" s="618"/>
      <c r="D20" s="618"/>
      <c r="E20" s="618"/>
    </row>
    <row r="21" spans="1:12" ht="15" customHeight="1">
      <c r="A21" s="618"/>
      <c r="B21" s="618"/>
      <c r="C21" s="618"/>
      <c r="D21" s="618"/>
      <c r="E21" s="618"/>
    </row>
    <row r="22" spans="1:12" ht="15" customHeight="1">
      <c r="A22" s="618"/>
      <c r="B22" s="618"/>
      <c r="C22" s="618"/>
      <c r="D22" s="618"/>
      <c r="E22" s="618"/>
    </row>
    <row r="23" spans="1:12" ht="15" customHeight="1">
      <c r="A23" s="618"/>
      <c r="B23" s="618"/>
      <c r="C23" s="618"/>
      <c r="D23" s="618"/>
      <c r="E23" s="618"/>
    </row>
    <row r="24" spans="1:12" ht="15" customHeight="1">
      <c r="A24" s="618"/>
      <c r="B24" s="618"/>
      <c r="C24" s="618"/>
      <c r="D24" s="618"/>
      <c r="E24" s="618"/>
    </row>
    <row r="25" spans="1:12" ht="15" customHeight="1">
      <c r="A25" s="618"/>
      <c r="B25" s="618"/>
      <c r="C25" s="618"/>
      <c r="D25" s="618"/>
      <c r="E25" s="618"/>
    </row>
    <row r="26" spans="1:12" ht="15" customHeight="1">
      <c r="A26" s="618"/>
      <c r="B26" s="618"/>
      <c r="C26" s="618"/>
      <c r="D26" s="618"/>
      <c r="E26" s="618"/>
    </row>
    <row r="27" spans="1:12" ht="15" customHeight="1">
      <c r="A27" s="618"/>
      <c r="B27" s="618"/>
      <c r="C27" s="618"/>
      <c r="D27" s="618"/>
      <c r="E27" s="618"/>
    </row>
    <row r="28" spans="1:12" ht="15" customHeight="1">
      <c r="A28" s="618"/>
      <c r="B28" s="618"/>
      <c r="C28" s="618"/>
      <c r="D28" s="618"/>
      <c r="E28" s="618"/>
    </row>
    <row r="29" spans="1:12" ht="15" customHeight="1">
      <c r="A29" s="618"/>
      <c r="B29" s="618"/>
      <c r="C29" s="618"/>
      <c r="D29" s="618"/>
      <c r="E29" s="618"/>
    </row>
    <row r="30" spans="1:12" ht="20.100000000000001" customHeight="1">
      <c r="A30" s="2591" t="s">
        <v>780</v>
      </c>
      <c r="B30" s="2591"/>
      <c r="C30" s="2591"/>
      <c r="D30" s="2591"/>
      <c r="E30" s="2591"/>
      <c r="F30" s="2591"/>
    </row>
    <row r="31" spans="1:12" s="286" customFormat="1" ht="15" customHeight="1">
      <c r="A31" s="619" t="s">
        <v>260</v>
      </c>
      <c r="B31" s="620"/>
      <c r="C31" s="620"/>
      <c r="D31" s="620"/>
      <c r="E31" s="620"/>
      <c r="F31" s="504"/>
      <c r="G31" s="361"/>
      <c r="H31" s="361"/>
      <c r="I31" s="361"/>
      <c r="J31" s="361"/>
      <c r="K31" s="361"/>
      <c r="L31" s="361"/>
    </row>
    <row r="32" spans="1:12" s="77" customFormat="1" ht="20.100000000000001" customHeight="1">
      <c r="A32" s="43" t="s">
        <v>232</v>
      </c>
      <c r="B32" s="571">
        <v>2005</v>
      </c>
      <c r="C32" s="571">
        <v>2009</v>
      </c>
      <c r="D32" s="52">
        <v>2010</v>
      </c>
      <c r="E32" s="742" t="s">
        <v>899</v>
      </c>
      <c r="F32" s="278"/>
      <c r="G32" s="278"/>
      <c r="H32" s="278"/>
      <c r="I32" s="278"/>
      <c r="J32" s="278"/>
      <c r="K32" s="278"/>
      <c r="L32" s="278"/>
    </row>
    <row r="33" spans="1:12" s="77" customFormat="1" ht="20.100000000000001" customHeight="1">
      <c r="A33" s="43" t="s">
        <v>234</v>
      </c>
      <c r="B33" s="289">
        <v>100</v>
      </c>
      <c r="C33" s="289">
        <v>100</v>
      </c>
      <c r="D33" s="289">
        <v>100</v>
      </c>
      <c r="E33" s="747">
        <v>100</v>
      </c>
      <c r="F33" s="278"/>
      <c r="G33" s="278"/>
      <c r="H33" s="278"/>
      <c r="I33" s="278"/>
      <c r="J33" s="278"/>
      <c r="K33" s="278"/>
      <c r="L33" s="278"/>
    </row>
    <row r="34" spans="1:12" s="77" customFormat="1" ht="20.100000000000001" customHeight="1">
      <c r="A34" s="89" t="s">
        <v>19</v>
      </c>
      <c r="B34" s="99">
        <v>77.599999999999994</v>
      </c>
      <c r="C34" s="99">
        <v>60.8</v>
      </c>
      <c r="D34" s="99">
        <v>48.473531946583769</v>
      </c>
      <c r="E34" s="712">
        <v>49.071470891163727</v>
      </c>
      <c r="F34" s="465"/>
      <c r="G34" s="465"/>
      <c r="H34" s="465"/>
      <c r="I34" s="278"/>
      <c r="J34" s="278"/>
      <c r="K34" s="278"/>
      <c r="L34" s="278"/>
    </row>
    <row r="35" spans="1:12" s="77" customFormat="1" ht="20.100000000000001" customHeight="1">
      <c r="A35" s="75" t="s">
        <v>20</v>
      </c>
      <c r="B35" s="35">
        <v>15.4</v>
      </c>
      <c r="C35" s="35">
        <v>9.8000000000000007</v>
      </c>
      <c r="D35" s="35">
        <v>11.296743662689384</v>
      </c>
      <c r="E35" s="714">
        <v>10.837932092147515</v>
      </c>
      <c r="F35" s="278"/>
      <c r="G35" s="278"/>
      <c r="H35" s="278"/>
      <c r="I35" s="278"/>
      <c r="J35" s="278"/>
      <c r="K35" s="278"/>
      <c r="L35" s="278"/>
    </row>
    <row r="36" spans="1:12" s="77" customFormat="1" ht="20.100000000000001" customHeight="1">
      <c r="A36" s="75" t="s">
        <v>21</v>
      </c>
      <c r="B36" s="35">
        <v>15.2</v>
      </c>
      <c r="C36" s="35">
        <v>11.2</v>
      </c>
      <c r="D36" s="35">
        <v>9.5745067161388828</v>
      </c>
      <c r="E36" s="714">
        <v>11.390323659702613</v>
      </c>
      <c r="F36" s="278"/>
      <c r="G36" s="278"/>
      <c r="H36" s="278"/>
      <c r="I36" s="278"/>
      <c r="J36" s="278"/>
      <c r="K36" s="278"/>
      <c r="L36" s="278"/>
    </row>
    <row r="37" spans="1:12" s="77" customFormat="1" ht="20.100000000000001" customHeight="1">
      <c r="A37" s="75" t="s">
        <v>22</v>
      </c>
      <c r="B37" s="35">
        <v>47</v>
      </c>
      <c r="C37" s="35">
        <v>39.799999999999997</v>
      </c>
      <c r="D37" s="35">
        <v>27.602281567755504</v>
      </c>
      <c r="E37" s="714">
        <v>26.843215139313603</v>
      </c>
      <c r="F37" s="278"/>
      <c r="G37" s="278"/>
      <c r="H37" s="278"/>
      <c r="I37" s="278"/>
      <c r="J37" s="278"/>
      <c r="K37" s="278"/>
      <c r="L37" s="278"/>
    </row>
    <row r="38" spans="1:12" s="77" customFormat="1" ht="20.100000000000001" customHeight="1">
      <c r="A38" s="89" t="s">
        <v>23</v>
      </c>
      <c r="B38" s="99">
        <v>22.4</v>
      </c>
      <c r="C38" s="99">
        <v>39.200000000000003</v>
      </c>
      <c r="D38" s="99">
        <v>51.526468053416231</v>
      </c>
      <c r="E38" s="712">
        <v>50.928529108836273</v>
      </c>
      <c r="F38" s="278"/>
      <c r="G38" s="278"/>
      <c r="H38" s="278"/>
      <c r="I38" s="278"/>
      <c r="J38" s="278"/>
      <c r="K38" s="278"/>
      <c r="L38" s="278"/>
    </row>
    <row r="39" spans="1:12" s="77" customFormat="1" ht="20.100000000000001" customHeight="1">
      <c r="A39" s="75" t="s">
        <v>24</v>
      </c>
      <c r="B39" s="35">
        <v>12.8</v>
      </c>
      <c r="C39" s="35">
        <v>10.9</v>
      </c>
      <c r="D39" s="35">
        <v>9.0811721961800576</v>
      </c>
      <c r="E39" s="714">
        <v>9.7134455593600588</v>
      </c>
      <c r="F39" s="278"/>
      <c r="G39" s="278"/>
      <c r="H39" s="278"/>
      <c r="I39" s="278"/>
      <c r="J39" s="278"/>
      <c r="K39" s="278"/>
      <c r="L39" s="278"/>
    </row>
    <row r="40" spans="1:12" s="77" customFormat="1" ht="20.100000000000001" customHeight="1">
      <c r="A40" s="75" t="s">
        <v>505</v>
      </c>
      <c r="B40" s="35">
        <v>1</v>
      </c>
      <c r="C40" s="35">
        <v>0.4</v>
      </c>
      <c r="D40" s="35">
        <v>17.69139755995522</v>
      </c>
      <c r="E40" s="714">
        <v>17.836588600267088</v>
      </c>
      <c r="F40" s="278"/>
      <c r="G40" s="278"/>
      <c r="H40" s="278"/>
      <c r="I40" s="278"/>
      <c r="J40" s="278"/>
      <c r="K40" s="278"/>
      <c r="L40" s="278"/>
    </row>
    <row r="41" spans="1:12" s="77" customFormat="1" ht="20.100000000000001" customHeight="1">
      <c r="A41" s="76" t="s">
        <v>25</v>
      </c>
      <c r="B41" s="36">
        <v>8.6</v>
      </c>
      <c r="C41" s="36">
        <v>27.9</v>
      </c>
      <c r="D41" s="36">
        <v>24.753898297280955</v>
      </c>
      <c r="E41" s="710">
        <v>23.378494949209124</v>
      </c>
      <c r="F41" s="278"/>
      <c r="G41" s="278"/>
      <c r="H41" s="278"/>
      <c r="I41" s="278"/>
      <c r="J41" s="278"/>
      <c r="K41" s="278"/>
      <c r="L41" s="278"/>
    </row>
    <row r="42" spans="1:12" s="88" customFormat="1" ht="15" customHeight="1">
      <c r="A42" s="30" t="s">
        <v>231</v>
      </c>
      <c r="B42" s="161"/>
      <c r="C42" s="161"/>
      <c r="D42" s="161"/>
      <c r="E42" s="161"/>
      <c r="F42" s="361"/>
      <c r="G42" s="361"/>
      <c r="H42" s="361"/>
      <c r="I42" s="361"/>
      <c r="J42" s="361"/>
      <c r="K42" s="361"/>
      <c r="L42" s="361"/>
    </row>
    <row r="43" spans="1:12" s="288" customFormat="1" ht="15" customHeight="1">
      <c r="A43" s="30" t="s">
        <v>416</v>
      </c>
      <c r="B43" s="621"/>
      <c r="C43" s="621"/>
      <c r="D43" s="621"/>
      <c r="E43" s="621"/>
      <c r="F43" s="361"/>
      <c r="G43" s="361"/>
      <c r="H43" s="361"/>
      <c r="I43" s="361"/>
      <c r="J43" s="361"/>
      <c r="K43" s="361"/>
      <c r="L43" s="361"/>
    </row>
    <row r="44" spans="1:12" s="286" customFormat="1" ht="15" customHeight="1">
      <c r="A44" s="88"/>
      <c r="B44" s="88"/>
      <c r="C44" s="88"/>
      <c r="D44" s="88"/>
      <c r="E44" s="88"/>
      <c r="F44" s="361"/>
      <c r="G44" s="361"/>
      <c r="H44" s="361"/>
      <c r="I44" s="361"/>
      <c r="J44" s="361"/>
      <c r="K44" s="361"/>
      <c r="L44" s="361"/>
    </row>
    <row r="45" spans="1:12" ht="20.100000000000001" customHeight="1">
      <c r="A45" s="2591" t="s">
        <v>778</v>
      </c>
      <c r="B45" s="2591"/>
      <c r="C45" s="2591"/>
      <c r="D45" s="2591"/>
      <c r="E45" s="2591"/>
      <c r="F45" s="506"/>
    </row>
    <row r="46" spans="1:12" s="286" customFormat="1" ht="15" customHeight="1">
      <c r="A46" s="619" t="s">
        <v>260</v>
      </c>
      <c r="B46" s="293"/>
      <c r="C46" s="293"/>
      <c r="D46" s="293"/>
      <c r="E46" s="294"/>
      <c r="F46" s="507"/>
      <c r="G46" s="361"/>
      <c r="H46" s="361"/>
      <c r="I46" s="361"/>
      <c r="J46" s="361"/>
      <c r="K46" s="361"/>
      <c r="L46" s="361"/>
    </row>
    <row r="47" spans="1:12" s="77" customFormat="1" ht="20.100000000000001" customHeight="1">
      <c r="A47" s="26" t="s">
        <v>232</v>
      </c>
      <c r="B47" s="27">
        <v>2005</v>
      </c>
      <c r="C47" s="47">
        <v>2009</v>
      </c>
      <c r="D47" s="47">
        <v>2010</v>
      </c>
      <c r="E47" s="742" t="s">
        <v>899</v>
      </c>
      <c r="F47" s="395"/>
      <c r="G47" s="278"/>
      <c r="H47" s="278"/>
      <c r="I47" s="278"/>
      <c r="J47" s="278"/>
      <c r="K47" s="278"/>
      <c r="L47" s="278"/>
    </row>
    <row r="48" spans="1:12" s="77" customFormat="1" ht="20.100000000000001" customHeight="1">
      <c r="A48" s="43" t="s">
        <v>26</v>
      </c>
      <c r="B48" s="290">
        <v>100.00000000000001</v>
      </c>
      <c r="C48" s="290">
        <v>100</v>
      </c>
      <c r="D48" s="290">
        <v>99.9</v>
      </c>
      <c r="E48" s="744">
        <v>99.899999999999991</v>
      </c>
      <c r="F48" s="278"/>
      <c r="G48" s="278"/>
      <c r="H48" s="278"/>
      <c r="I48" s="278"/>
      <c r="J48" s="278"/>
      <c r="K48" s="278"/>
      <c r="L48" s="278"/>
    </row>
    <row r="49" spans="1:12" s="77" customFormat="1" ht="20.100000000000001" customHeight="1">
      <c r="A49" s="295" t="s">
        <v>27</v>
      </c>
      <c r="B49" s="291">
        <v>23.7</v>
      </c>
      <c r="C49" s="291">
        <v>27.6</v>
      </c>
      <c r="D49" s="291">
        <v>25.391074801243828</v>
      </c>
      <c r="E49" s="745">
        <v>26.802621524316951</v>
      </c>
      <c r="F49" s="278"/>
      <c r="G49" s="278"/>
      <c r="H49" s="278"/>
      <c r="I49" s="278"/>
      <c r="J49" s="278"/>
      <c r="K49" s="278"/>
      <c r="L49" s="278"/>
    </row>
    <row r="50" spans="1:12" s="77" customFormat="1" ht="20.100000000000001" customHeight="1">
      <c r="A50" s="295" t="s">
        <v>28</v>
      </c>
      <c r="B50" s="291">
        <v>11.8</v>
      </c>
      <c r="C50" s="291">
        <v>10.8</v>
      </c>
      <c r="D50" s="291">
        <v>9.0811722655888758</v>
      </c>
      <c r="E50" s="745">
        <v>9.7134455593600588</v>
      </c>
      <c r="F50" s="278"/>
      <c r="G50" s="278"/>
      <c r="H50" s="278"/>
      <c r="I50" s="278"/>
      <c r="J50" s="278"/>
      <c r="K50" s="278"/>
      <c r="L50" s="278"/>
    </row>
    <row r="51" spans="1:12" s="77" customFormat="1" ht="20.100000000000001" customHeight="1">
      <c r="A51" s="295" t="s">
        <v>506</v>
      </c>
      <c r="B51" s="291">
        <v>42.4</v>
      </c>
      <c r="C51" s="291">
        <v>27.5</v>
      </c>
      <c r="D51" s="291">
        <v>32.184520438505153</v>
      </c>
      <c r="E51" s="745">
        <v>30.900051594031115</v>
      </c>
      <c r="F51" s="278"/>
      <c r="G51" s="278"/>
      <c r="H51" s="278"/>
      <c r="I51" s="278"/>
      <c r="J51" s="278"/>
      <c r="K51" s="278"/>
      <c r="L51" s="278"/>
    </row>
    <row r="52" spans="1:12" s="77" customFormat="1" ht="20.100000000000001" customHeight="1">
      <c r="A52" s="295" t="s">
        <v>29</v>
      </c>
      <c r="B52" s="291">
        <v>18.2</v>
      </c>
      <c r="C52" s="291">
        <v>24.7</v>
      </c>
      <c r="D52" s="291">
        <v>23.022459120664262</v>
      </c>
      <c r="E52" s="745">
        <v>25.723282504093213</v>
      </c>
      <c r="F52" s="278"/>
      <c r="G52" s="278"/>
      <c r="H52" s="278"/>
      <c r="I52" s="278"/>
      <c r="J52" s="278"/>
      <c r="K52" s="278"/>
      <c r="L52" s="278"/>
    </row>
    <row r="53" spans="1:12" s="77" customFormat="1" ht="20.100000000000001" customHeight="1">
      <c r="A53" s="296" t="s">
        <v>30</v>
      </c>
      <c r="B53" s="292">
        <v>3.9</v>
      </c>
      <c r="C53" s="292">
        <v>9.3000000000000007</v>
      </c>
      <c r="D53" s="292">
        <v>10.320773373997881</v>
      </c>
      <c r="E53" s="746">
        <v>6.8605988181986612</v>
      </c>
      <c r="F53" s="395"/>
      <c r="G53" s="278"/>
      <c r="H53" s="278"/>
      <c r="I53" s="278"/>
      <c r="J53" s="278"/>
      <c r="K53" s="278"/>
      <c r="L53" s="278"/>
    </row>
    <row r="54" spans="1:12" s="88" customFormat="1" ht="15" customHeight="1">
      <c r="A54" s="30" t="s">
        <v>231</v>
      </c>
      <c r="B54" s="161"/>
      <c r="C54" s="161"/>
      <c r="D54" s="161"/>
      <c r="E54" s="161"/>
      <c r="F54" s="361"/>
      <c r="G54" s="361"/>
      <c r="H54" s="361"/>
      <c r="I54" s="361"/>
      <c r="J54" s="361"/>
      <c r="K54" s="361"/>
      <c r="L54" s="361"/>
    </row>
    <row r="55" spans="1:12" s="288" customFormat="1" ht="15" customHeight="1">
      <c r="A55" s="30" t="s">
        <v>416</v>
      </c>
      <c r="B55" s="621"/>
      <c r="C55" s="621"/>
      <c r="D55" s="621"/>
      <c r="E55" s="621"/>
      <c r="F55" s="361"/>
      <c r="G55" s="361"/>
      <c r="H55" s="361"/>
      <c r="I55" s="361"/>
      <c r="J55" s="361"/>
      <c r="K55" s="361"/>
      <c r="L55" s="361"/>
    </row>
    <row r="56" spans="1:12" s="286" customFormat="1" ht="15" customHeight="1">
      <c r="A56" s="88"/>
      <c r="B56" s="88"/>
      <c r="C56" s="88"/>
      <c r="D56" s="88"/>
      <c r="E56" s="88"/>
      <c r="F56" s="361"/>
      <c r="G56" s="361"/>
      <c r="H56" s="361"/>
      <c r="I56" s="361"/>
      <c r="J56" s="361"/>
      <c r="K56" s="361"/>
      <c r="L56" s="361"/>
    </row>
    <row r="57" spans="1:12" ht="20.100000000000001" customHeight="1">
      <c r="A57" s="2591" t="s">
        <v>777</v>
      </c>
      <c r="B57" s="2591"/>
      <c r="C57" s="2591"/>
      <c r="D57" s="2591"/>
    </row>
    <row r="58" spans="1:12" ht="15">
      <c r="A58" s="585"/>
    </row>
  </sheetData>
  <protectedRanges>
    <protectedRange sqref="B49:E53" name="Range1_10_1"/>
  </protectedRanges>
  <mergeCells count="4">
    <mergeCell ref="A2:E2"/>
    <mergeCell ref="A30:F30"/>
    <mergeCell ref="A45:E45"/>
    <mergeCell ref="A57:D57"/>
  </mergeCells>
  <pageMargins left="0.7" right="0.7" top="0.75" bottom="0.56999999999999995" header="0.3" footer="0.3"/>
  <pageSetup paperSize="9" scale="82" orientation="portrait" r:id="rId1"/>
  <headerFooter>
    <oddFooter>&amp;C&amp;P</oddFooter>
  </headerFooter>
  <rowBreaks count="3" manualBreakCount="3">
    <brk id="29" max="4" man="1"/>
    <brk id="71" max="4" man="1"/>
    <brk id="7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L79"/>
  <sheetViews>
    <sheetView rightToLeft="1" view="pageBreakPreview" zoomScaleSheetLayoutView="100" workbookViewId="0">
      <selection activeCell="D73" sqref="D73"/>
    </sheetView>
  </sheetViews>
  <sheetFormatPr defaultRowHeight="14.25"/>
  <cols>
    <col min="1" max="1" width="45.7109375" style="137" customWidth="1"/>
    <col min="2" max="5" width="11.7109375" style="137" customWidth="1"/>
    <col min="6" max="12" width="9.140625" style="156"/>
    <col min="13" max="16384" width="9.140625" style="261"/>
  </cols>
  <sheetData>
    <row r="1" spans="1:12" ht="24.95" customHeight="1">
      <c r="A1" s="53" t="s">
        <v>435</v>
      </c>
    </row>
    <row r="2" spans="1:12" s="137" customFormat="1" ht="110.1" customHeight="1">
      <c r="A2" s="2557" t="s">
        <v>752</v>
      </c>
      <c r="B2" s="2557"/>
      <c r="C2" s="2557"/>
      <c r="D2" s="2557"/>
      <c r="E2" s="2557"/>
      <c r="F2" s="156"/>
      <c r="G2" s="156"/>
      <c r="H2" s="156"/>
      <c r="I2" s="156"/>
      <c r="J2" s="156"/>
      <c r="K2" s="156"/>
      <c r="L2" s="156"/>
    </row>
    <row r="3" spans="1:12" ht="20.100000000000001" customHeight="1">
      <c r="A3" s="2592" t="s">
        <v>760</v>
      </c>
      <c r="B3" s="2592"/>
      <c r="C3" s="2592"/>
      <c r="D3" s="2592"/>
      <c r="E3" s="2592"/>
    </row>
    <row r="4" spans="1:12" s="286" customFormat="1" ht="15" customHeight="1">
      <c r="A4" s="599" t="s">
        <v>370</v>
      </c>
      <c r="B4" s="274"/>
      <c r="C4" s="274"/>
      <c r="D4" s="274"/>
      <c r="E4" s="274"/>
      <c r="F4" s="361"/>
      <c r="G4" s="361"/>
      <c r="H4" s="361"/>
      <c r="I4" s="361"/>
      <c r="J4" s="361"/>
      <c r="K4" s="361"/>
      <c r="L4" s="361"/>
    </row>
    <row r="5" spans="1:12" ht="27" customHeight="1">
      <c r="A5" s="26" t="s">
        <v>233</v>
      </c>
      <c r="B5" s="27">
        <v>2005</v>
      </c>
      <c r="C5" s="27">
        <v>2009</v>
      </c>
      <c r="D5" s="693" t="s">
        <v>898</v>
      </c>
      <c r="E5" s="693" t="s">
        <v>899</v>
      </c>
    </row>
    <row r="6" spans="1:12" ht="27" customHeight="1">
      <c r="A6" s="43" t="s">
        <v>234</v>
      </c>
      <c r="B6" s="251">
        <v>55877.030022999999</v>
      </c>
      <c r="C6" s="251">
        <v>107618.26243822547</v>
      </c>
      <c r="D6" s="694">
        <v>117432.10184210197</v>
      </c>
      <c r="E6" s="694">
        <v>124960.32014214463</v>
      </c>
      <c r="F6" s="462"/>
      <c r="G6" s="462"/>
      <c r="H6" s="462"/>
      <c r="I6" s="462"/>
      <c r="J6" s="462"/>
      <c r="K6" s="462"/>
    </row>
    <row r="7" spans="1:12" ht="27" customHeight="1">
      <c r="A7" s="190" t="s">
        <v>623</v>
      </c>
      <c r="B7" s="252">
        <v>1663.624675236646</v>
      </c>
      <c r="C7" s="252">
        <v>1437.0342343666839</v>
      </c>
      <c r="D7" s="751">
        <v>1466.6096767304823</v>
      </c>
      <c r="E7" s="751">
        <v>1479.4949383648332</v>
      </c>
      <c r="F7" s="462"/>
      <c r="G7" s="462"/>
      <c r="H7" s="462"/>
      <c r="I7" s="462"/>
      <c r="J7" s="462"/>
      <c r="K7" s="462"/>
    </row>
    <row r="8" spans="1:12" ht="27" customHeight="1">
      <c r="A8" s="190" t="s">
        <v>751</v>
      </c>
      <c r="B8" s="252">
        <v>3843.241</v>
      </c>
      <c r="C8" s="252">
        <v>7991.4163877499996</v>
      </c>
      <c r="D8" s="751">
        <v>10299.047678059549</v>
      </c>
      <c r="E8" s="751">
        <v>11558.745425258756</v>
      </c>
      <c r="F8" s="462"/>
      <c r="G8" s="462"/>
      <c r="H8" s="462"/>
      <c r="I8" s="462"/>
      <c r="J8" s="462"/>
      <c r="K8" s="462"/>
    </row>
    <row r="9" spans="1:12" ht="27" customHeight="1">
      <c r="A9" s="190" t="s">
        <v>79</v>
      </c>
      <c r="B9" s="252">
        <v>4617.0717380887518</v>
      </c>
      <c r="C9" s="252">
        <v>10219.734931413193</v>
      </c>
      <c r="D9" s="751">
        <v>11280.638182115181</v>
      </c>
      <c r="E9" s="751">
        <v>11741.296568659483</v>
      </c>
      <c r="F9" s="462"/>
      <c r="G9" s="462"/>
      <c r="H9" s="462"/>
      <c r="I9" s="462"/>
      <c r="J9" s="462"/>
      <c r="K9" s="462"/>
    </row>
    <row r="10" spans="1:12" ht="27" customHeight="1">
      <c r="A10" s="190" t="s">
        <v>624</v>
      </c>
      <c r="B10" s="252">
        <v>1051.396461691623</v>
      </c>
      <c r="C10" s="252">
        <v>1878.2916322000001</v>
      </c>
      <c r="D10" s="751">
        <v>2105.8254622912887</v>
      </c>
      <c r="E10" s="751">
        <v>2353.1828595197039</v>
      </c>
      <c r="I10" s="462"/>
      <c r="J10" s="462"/>
      <c r="K10" s="462"/>
    </row>
    <row r="11" spans="1:12" ht="27" customHeight="1">
      <c r="A11" s="190" t="s">
        <v>80</v>
      </c>
      <c r="B11" s="252">
        <v>7641</v>
      </c>
      <c r="C11" s="252">
        <v>16168.900415556593</v>
      </c>
      <c r="D11" s="751">
        <v>16498.314028989094</v>
      </c>
      <c r="E11" s="751">
        <v>16808.833065207036</v>
      </c>
      <c r="I11" s="462"/>
      <c r="J11" s="462"/>
      <c r="K11" s="462"/>
    </row>
    <row r="12" spans="1:12" ht="27" customHeight="1">
      <c r="A12" s="190" t="s">
        <v>625</v>
      </c>
      <c r="B12" s="252">
        <v>6231.6790438707449</v>
      </c>
      <c r="C12" s="252">
        <v>6603.3968442835612</v>
      </c>
      <c r="D12" s="751">
        <v>6955.775711117506</v>
      </c>
      <c r="E12" s="751">
        <v>7410.987990950689</v>
      </c>
      <c r="I12" s="462"/>
      <c r="J12" s="462"/>
      <c r="K12" s="462"/>
    </row>
    <row r="13" spans="1:12" ht="27" customHeight="1">
      <c r="A13" s="190" t="s">
        <v>626</v>
      </c>
      <c r="B13" s="252">
        <v>2724.0138254246035</v>
      </c>
      <c r="C13" s="252">
        <v>5106.1159823878033</v>
      </c>
      <c r="D13" s="751">
        <v>5541.9543197019684</v>
      </c>
      <c r="E13" s="751">
        <v>6016.1724203731037</v>
      </c>
      <c r="I13" s="462"/>
      <c r="J13" s="462"/>
      <c r="K13" s="462"/>
    </row>
    <row r="14" spans="1:12" ht="27" customHeight="1">
      <c r="A14" s="190" t="s">
        <v>813</v>
      </c>
      <c r="B14" s="252">
        <v>1228.346</v>
      </c>
      <c r="C14" s="252">
        <v>2037.7025251028745</v>
      </c>
      <c r="D14" s="751">
        <v>2131.4368412576068</v>
      </c>
      <c r="E14" s="751">
        <v>2205.3350974704917</v>
      </c>
      <c r="I14" s="462"/>
      <c r="J14" s="462"/>
      <c r="K14" s="462"/>
    </row>
    <row r="15" spans="1:12" ht="27" customHeight="1">
      <c r="A15" s="190" t="s">
        <v>627</v>
      </c>
      <c r="B15" s="252">
        <v>1758.5280128078878</v>
      </c>
      <c r="C15" s="252">
        <v>4184.5665377156856</v>
      </c>
      <c r="D15" s="751">
        <v>4536.231941247137</v>
      </c>
      <c r="E15" s="751">
        <v>4791.6455936325683</v>
      </c>
      <c r="I15" s="462"/>
      <c r="J15" s="462"/>
      <c r="K15" s="462"/>
    </row>
    <row r="16" spans="1:12" ht="27" customHeight="1">
      <c r="A16" s="190" t="s">
        <v>628</v>
      </c>
      <c r="B16" s="252">
        <v>2775.6280000000002</v>
      </c>
      <c r="C16" s="252">
        <v>5525.4843474559275</v>
      </c>
      <c r="D16" s="751">
        <v>5712.7936766775392</v>
      </c>
      <c r="E16" s="751">
        <v>5963.9232810073599</v>
      </c>
      <c r="I16" s="462"/>
      <c r="J16" s="462"/>
      <c r="K16" s="462"/>
    </row>
    <row r="17" spans="1:12" ht="27" customHeight="1">
      <c r="A17" s="190" t="s">
        <v>629</v>
      </c>
      <c r="B17" s="252">
        <v>519.09383021523297</v>
      </c>
      <c r="C17" s="252">
        <v>1964.5173477171759</v>
      </c>
      <c r="D17" s="751">
        <v>2092.9967822578787</v>
      </c>
      <c r="E17" s="751">
        <v>2184.9273460999543</v>
      </c>
      <c r="I17" s="462"/>
      <c r="J17" s="462"/>
      <c r="K17" s="462"/>
    </row>
    <row r="18" spans="1:12" ht="27" customHeight="1">
      <c r="A18" s="190" t="s">
        <v>630</v>
      </c>
      <c r="B18" s="252">
        <v>3888.7178061411951</v>
      </c>
      <c r="C18" s="252">
        <v>5963.0345372745596</v>
      </c>
      <c r="D18" s="751">
        <v>6326.0201724346744</v>
      </c>
      <c r="E18" s="751">
        <v>6410.9307700359086</v>
      </c>
      <c r="I18" s="462"/>
      <c r="J18" s="462"/>
      <c r="K18" s="462"/>
    </row>
    <row r="19" spans="1:12" ht="27" customHeight="1">
      <c r="A19" s="190" t="s">
        <v>631</v>
      </c>
      <c r="B19" s="252">
        <v>1652.3999275876167</v>
      </c>
      <c r="C19" s="252">
        <v>3763.8015738943195</v>
      </c>
      <c r="D19" s="751">
        <v>4008.2820637168566</v>
      </c>
      <c r="E19" s="751">
        <v>4216.893692639801</v>
      </c>
      <c r="I19" s="462"/>
      <c r="J19" s="462"/>
      <c r="K19" s="462"/>
    </row>
    <row r="20" spans="1:12" ht="27" customHeight="1">
      <c r="A20" s="190" t="s">
        <v>632</v>
      </c>
      <c r="B20" s="252">
        <v>10324</v>
      </c>
      <c r="C20" s="252">
        <v>20558.503262419999</v>
      </c>
      <c r="D20" s="751">
        <v>23231.108686534597</v>
      </c>
      <c r="E20" s="751">
        <v>25384.858477311809</v>
      </c>
      <c r="I20" s="462"/>
      <c r="J20" s="462"/>
      <c r="K20" s="462"/>
    </row>
    <row r="21" spans="1:12" ht="27" customHeight="1">
      <c r="A21" s="190" t="s">
        <v>167</v>
      </c>
      <c r="B21" s="252">
        <v>3377.3541194033337</v>
      </c>
      <c r="C21" s="252">
        <v>6042.5891857146407</v>
      </c>
      <c r="D21" s="751">
        <v>6409.9599705947849</v>
      </c>
      <c r="E21" s="751">
        <v>7046.3377817990113</v>
      </c>
      <c r="I21" s="462"/>
      <c r="J21" s="462"/>
      <c r="K21" s="462"/>
    </row>
    <row r="22" spans="1:12" ht="27" customHeight="1">
      <c r="A22" s="190" t="s">
        <v>633</v>
      </c>
      <c r="B22" s="252">
        <v>1175.6878811658389</v>
      </c>
      <c r="C22" s="252">
        <v>5637.7147271757103</v>
      </c>
      <c r="D22" s="751">
        <v>6084.3428462204147</v>
      </c>
      <c r="E22" s="751">
        <v>6367.9310714786161</v>
      </c>
      <c r="I22" s="462"/>
      <c r="J22" s="462"/>
      <c r="K22" s="462"/>
    </row>
    <row r="23" spans="1:12" ht="27" customHeight="1">
      <c r="A23" s="190" t="s">
        <v>634</v>
      </c>
      <c r="B23" s="252">
        <v>492.71828836652628</v>
      </c>
      <c r="C23" s="252">
        <v>1032.6265353101348</v>
      </c>
      <c r="D23" s="751">
        <v>1103.0594217698642</v>
      </c>
      <c r="E23" s="751">
        <v>1158.2123928583576</v>
      </c>
      <c r="I23" s="462"/>
      <c r="J23" s="462"/>
      <c r="K23" s="462"/>
    </row>
    <row r="24" spans="1:12" ht="27" customHeight="1">
      <c r="A24" s="190" t="s">
        <v>635</v>
      </c>
      <c r="B24" s="252">
        <v>912.52941299999998</v>
      </c>
      <c r="C24" s="252">
        <v>1502.831430486624</v>
      </c>
      <c r="D24" s="751">
        <v>1647.7043803855343</v>
      </c>
      <c r="E24" s="751">
        <v>1860.6113694771568</v>
      </c>
      <c r="I24" s="462"/>
      <c r="J24" s="462"/>
      <c r="K24" s="462"/>
    </row>
    <row r="25" spans="1:12" ht="27" customHeight="1">
      <c r="A25" s="189" t="s">
        <v>636</v>
      </c>
      <c r="B25" s="269">
        <v>0</v>
      </c>
      <c r="C25" s="269">
        <v>0</v>
      </c>
      <c r="D25" s="703">
        <v>0</v>
      </c>
      <c r="E25" s="703">
        <v>0</v>
      </c>
      <c r="I25" s="462"/>
      <c r="J25" s="462"/>
      <c r="K25" s="462"/>
    </row>
    <row r="26" spans="1:12" s="286" customFormat="1" ht="15" customHeight="1">
      <c r="A26" s="138" t="s">
        <v>231</v>
      </c>
      <c r="B26" s="272"/>
      <c r="C26" s="272"/>
      <c r="D26" s="622"/>
      <c r="E26" s="623"/>
      <c r="F26" s="466"/>
      <c r="G26" s="361"/>
      <c r="H26" s="361"/>
      <c r="I26" s="361"/>
      <c r="J26" s="361"/>
      <c r="K26" s="361"/>
      <c r="L26" s="361"/>
    </row>
    <row r="27" spans="1:12" s="286" customFormat="1" ht="15" customHeight="1">
      <c r="A27" s="30" t="s">
        <v>526</v>
      </c>
      <c r="B27" s="138"/>
      <c r="C27" s="138"/>
      <c r="D27" s="138"/>
      <c r="E27" s="138"/>
      <c r="F27" s="361"/>
      <c r="G27" s="361"/>
      <c r="H27" s="361"/>
      <c r="I27" s="361"/>
      <c r="J27" s="361"/>
      <c r="K27" s="361"/>
      <c r="L27" s="361"/>
    </row>
    <row r="28" spans="1:12" s="286" customFormat="1" ht="15" customHeight="1">
      <c r="A28" s="30"/>
      <c r="B28" s="88"/>
      <c r="C28" s="88"/>
      <c r="D28" s="88"/>
      <c r="E28" s="88"/>
      <c r="F28" s="361"/>
      <c r="G28" s="361"/>
      <c r="H28" s="361"/>
      <c r="I28" s="361"/>
      <c r="J28" s="361"/>
      <c r="K28" s="361"/>
      <c r="L28" s="361"/>
    </row>
    <row r="29" spans="1:12" ht="20.100000000000001" customHeight="1">
      <c r="A29" s="2592" t="s">
        <v>859</v>
      </c>
      <c r="B29" s="2592"/>
      <c r="C29" s="2592"/>
      <c r="D29" s="2592"/>
      <c r="E29" s="2592"/>
    </row>
    <row r="30" spans="1:12" s="286" customFormat="1" ht="15" customHeight="1">
      <c r="A30" s="249" t="s">
        <v>260</v>
      </c>
      <c r="B30" s="274"/>
      <c r="C30" s="274"/>
      <c r="D30" s="274"/>
      <c r="E30" s="274"/>
      <c r="F30" s="361"/>
      <c r="G30" s="361"/>
      <c r="H30" s="361"/>
      <c r="I30" s="361"/>
      <c r="J30" s="361"/>
      <c r="K30" s="361"/>
      <c r="L30" s="361"/>
    </row>
    <row r="31" spans="1:12" s="77" customFormat="1" ht="27" customHeight="1">
      <c r="A31" s="26" t="s">
        <v>233</v>
      </c>
      <c r="B31" s="27">
        <v>2005</v>
      </c>
      <c r="C31" s="27">
        <v>2009</v>
      </c>
      <c r="D31" s="693" t="s">
        <v>898</v>
      </c>
      <c r="E31" s="693" t="s">
        <v>899</v>
      </c>
      <c r="F31" s="508"/>
      <c r="G31" s="508"/>
      <c r="H31" s="508"/>
      <c r="I31" s="508"/>
      <c r="J31" s="508"/>
      <c r="K31" s="508"/>
      <c r="L31" s="278"/>
    </row>
    <row r="32" spans="1:12" s="77" customFormat="1" ht="27" customHeight="1">
      <c r="A32" s="43" t="s">
        <v>234</v>
      </c>
      <c r="B32" s="260">
        <v>19.350298353399499</v>
      </c>
      <c r="C32" s="260">
        <v>13.201094081176024</v>
      </c>
      <c r="D32" s="697">
        <v>9.119120845785611</v>
      </c>
      <c r="E32" s="697">
        <v>6.4106987629030385</v>
      </c>
      <c r="F32" s="508"/>
      <c r="G32" s="508"/>
      <c r="H32" s="508"/>
      <c r="I32" s="508"/>
      <c r="J32" s="508"/>
      <c r="K32" s="508"/>
      <c r="L32" s="278"/>
    </row>
    <row r="33" spans="1:12" s="77" customFormat="1" ht="27" customHeight="1">
      <c r="A33" s="190" t="s">
        <v>623</v>
      </c>
      <c r="B33" s="118">
        <v>8.4360880919556855</v>
      </c>
      <c r="C33" s="118">
        <v>4.200000000001225</v>
      </c>
      <c r="D33" s="698">
        <v>2.0580889206743613</v>
      </c>
      <c r="E33" s="698">
        <v>0.87857470455779207</v>
      </c>
      <c r="F33" s="508"/>
      <c r="G33" s="508"/>
      <c r="H33" s="508"/>
      <c r="I33" s="508"/>
      <c r="J33" s="508"/>
      <c r="K33" s="508"/>
      <c r="L33" s="278"/>
    </row>
    <row r="34" spans="1:12" s="77" customFormat="1" ht="27" customHeight="1">
      <c r="A34" s="190" t="s">
        <v>751</v>
      </c>
      <c r="B34" s="118">
        <v>23.088957982633463</v>
      </c>
      <c r="C34" s="118">
        <v>11.698258769236581</v>
      </c>
      <c r="D34" s="698">
        <v>28.876374078653999</v>
      </c>
      <c r="E34" s="698">
        <v>12.231206093771064</v>
      </c>
      <c r="F34" s="508"/>
      <c r="G34" s="508"/>
      <c r="H34" s="508"/>
      <c r="I34" s="508"/>
      <c r="J34" s="508"/>
      <c r="K34" s="508"/>
      <c r="L34" s="278"/>
    </row>
    <row r="35" spans="1:12" s="77" customFormat="1" ht="27" customHeight="1">
      <c r="A35" s="190" t="s">
        <v>79</v>
      </c>
      <c r="B35" s="118">
        <v>19.932038636498305</v>
      </c>
      <c r="C35" s="118">
        <v>34.965161496268671</v>
      </c>
      <c r="D35" s="698">
        <v>10.380927272790675</v>
      </c>
      <c r="E35" s="698">
        <v>4.0836199079113271</v>
      </c>
      <c r="F35" s="508"/>
      <c r="G35" s="508"/>
      <c r="H35" s="508"/>
      <c r="I35" s="508"/>
      <c r="J35" s="508"/>
      <c r="K35" s="508"/>
      <c r="L35" s="278"/>
    </row>
    <row r="36" spans="1:12" s="77" customFormat="1" ht="27" customHeight="1">
      <c r="A36" s="190" t="s">
        <v>624</v>
      </c>
      <c r="B36" s="118">
        <v>20.730599360468148</v>
      </c>
      <c r="C36" s="118">
        <v>57.439641374180695</v>
      </c>
      <c r="D36" s="698">
        <v>12.113871253570107</v>
      </c>
      <c r="E36" s="698">
        <v>11.746338984773814</v>
      </c>
      <c r="F36" s="508"/>
      <c r="G36" s="508"/>
      <c r="H36" s="508"/>
      <c r="I36" s="508"/>
      <c r="J36" s="508"/>
      <c r="K36" s="508"/>
      <c r="L36" s="278"/>
    </row>
    <row r="37" spans="1:12" s="77" customFormat="1" ht="27" customHeight="1">
      <c r="A37" s="190" t="s">
        <v>80</v>
      </c>
      <c r="B37" s="118">
        <v>15.842935112189217</v>
      </c>
      <c r="C37" s="118">
        <v>8.3386731988430931</v>
      </c>
      <c r="D37" s="698">
        <v>2.0373284822483129</v>
      </c>
      <c r="E37" s="698">
        <v>1.8821258685725724</v>
      </c>
      <c r="F37" s="508"/>
      <c r="G37" s="508"/>
      <c r="H37" s="508"/>
      <c r="I37" s="508"/>
      <c r="J37" s="508"/>
      <c r="K37" s="508"/>
      <c r="L37" s="278"/>
    </row>
    <row r="38" spans="1:12" s="77" customFormat="1" ht="27" customHeight="1">
      <c r="A38" s="190" t="s">
        <v>625</v>
      </c>
      <c r="B38" s="118">
        <v>28.982723700347492</v>
      </c>
      <c r="C38" s="118">
        <v>-26.240500427704482</v>
      </c>
      <c r="D38" s="698">
        <v>5.3363272743329526</v>
      </c>
      <c r="E38" s="698">
        <v>6.5443783517287812</v>
      </c>
      <c r="F38" s="508"/>
      <c r="G38" s="508"/>
      <c r="H38" s="508"/>
      <c r="I38" s="508"/>
      <c r="J38" s="508"/>
      <c r="K38" s="508"/>
      <c r="L38" s="278"/>
    </row>
    <row r="39" spans="1:12" s="77" customFormat="1" ht="27" customHeight="1">
      <c r="A39" s="190" t="s">
        <v>626</v>
      </c>
      <c r="B39" s="118">
        <v>91.323861179231884</v>
      </c>
      <c r="C39" s="118">
        <v>4.6465111088853872</v>
      </c>
      <c r="D39" s="748">
        <v>8.5356137388471929</v>
      </c>
      <c r="E39" s="748">
        <v>8.5568749454549362</v>
      </c>
      <c r="F39" s="508"/>
      <c r="G39" s="508"/>
      <c r="H39" s="508"/>
      <c r="I39" s="508"/>
      <c r="J39" s="508"/>
      <c r="K39" s="508"/>
      <c r="L39" s="278"/>
    </row>
    <row r="40" spans="1:12" s="77" customFormat="1" ht="27" customHeight="1">
      <c r="A40" s="190" t="s">
        <v>813</v>
      </c>
      <c r="B40" s="118">
        <v>24.372742582060859</v>
      </c>
      <c r="C40" s="118">
        <v>2.2301642883194139</v>
      </c>
      <c r="D40" s="748">
        <v>4.6000000000000041</v>
      </c>
      <c r="E40" s="748">
        <v>3.4670629118563454</v>
      </c>
      <c r="F40" s="508"/>
      <c r="G40" s="508"/>
      <c r="H40" s="508"/>
      <c r="I40" s="508"/>
      <c r="J40" s="508"/>
      <c r="K40" s="508"/>
      <c r="L40" s="278"/>
    </row>
    <row r="41" spans="1:12" s="77" customFormat="1" ht="27" customHeight="1">
      <c r="A41" s="190" t="s">
        <v>627</v>
      </c>
      <c r="B41" s="118">
        <v>76.487185334021774</v>
      </c>
      <c r="C41" s="118">
        <v>46.877263575693576</v>
      </c>
      <c r="D41" s="748">
        <v>8.4038669324976834</v>
      </c>
      <c r="E41" s="748">
        <v>5.6305245343167201</v>
      </c>
      <c r="F41" s="508"/>
      <c r="G41" s="508"/>
      <c r="H41" s="508"/>
      <c r="I41" s="508"/>
      <c r="J41" s="508"/>
      <c r="K41" s="508"/>
      <c r="L41" s="278"/>
    </row>
    <row r="42" spans="1:12" s="77" customFormat="1" ht="27" customHeight="1">
      <c r="A42" s="190" t="s">
        <v>628</v>
      </c>
      <c r="B42" s="118">
        <v>23.601580851656003</v>
      </c>
      <c r="C42" s="118">
        <v>13.286338149640443</v>
      </c>
      <c r="D42" s="750">
        <v>3.3899169275152019</v>
      </c>
      <c r="E42" s="750">
        <v>4.3959158783391246</v>
      </c>
      <c r="F42" s="508"/>
      <c r="G42" s="508"/>
      <c r="H42" s="508"/>
      <c r="I42" s="508"/>
      <c r="J42" s="508"/>
      <c r="K42" s="508"/>
      <c r="L42" s="278"/>
    </row>
    <row r="43" spans="1:12" s="77" customFormat="1" ht="27" customHeight="1">
      <c r="A43" s="190" t="s">
        <v>629</v>
      </c>
      <c r="B43" s="118">
        <v>25.831517143602568</v>
      </c>
      <c r="C43" s="118">
        <v>80.483294810173135</v>
      </c>
      <c r="D43" s="748">
        <v>6.5399999999999681</v>
      </c>
      <c r="E43" s="748">
        <v>4.3922936060562421</v>
      </c>
      <c r="F43" s="508"/>
      <c r="G43" s="508"/>
      <c r="H43" s="508"/>
      <c r="I43" s="508"/>
      <c r="J43" s="508"/>
      <c r="K43" s="508"/>
      <c r="L43" s="278"/>
    </row>
    <row r="44" spans="1:12" s="77" customFormat="1" ht="27" customHeight="1">
      <c r="A44" s="190" t="s">
        <v>630</v>
      </c>
      <c r="B44" s="118">
        <v>25.831517143602568</v>
      </c>
      <c r="C44" s="118">
        <v>-16.021019814184399</v>
      </c>
      <c r="D44" s="748">
        <v>6.0872636723989126</v>
      </c>
      <c r="E44" s="748">
        <v>1.3422435478664454</v>
      </c>
      <c r="F44" s="508"/>
      <c r="G44" s="508"/>
      <c r="H44" s="508"/>
      <c r="I44" s="508"/>
      <c r="J44" s="508"/>
      <c r="K44" s="508"/>
      <c r="L44" s="278"/>
    </row>
    <row r="45" spans="1:12" s="77" customFormat="1" ht="27" customHeight="1">
      <c r="A45" s="190" t="s">
        <v>631</v>
      </c>
      <c r="B45" s="118">
        <v>26.289876716220828</v>
      </c>
      <c r="C45" s="118">
        <v>56.372194727815852</v>
      </c>
      <c r="D45" s="748">
        <v>6.4955732926584187</v>
      </c>
      <c r="E45" s="748">
        <v>5.2045146924989609</v>
      </c>
      <c r="F45" s="508"/>
      <c r="G45" s="508"/>
      <c r="H45" s="508"/>
      <c r="I45" s="508"/>
      <c r="J45" s="508"/>
      <c r="K45" s="508"/>
      <c r="L45" s="278"/>
    </row>
    <row r="46" spans="1:12" s="77" customFormat="1" ht="27" customHeight="1">
      <c r="A46" s="190" t="s">
        <v>632</v>
      </c>
      <c r="B46" s="118">
        <v>2.7742169712645426</v>
      </c>
      <c r="C46" s="118">
        <v>10.21612202812403</v>
      </c>
      <c r="D46" s="748">
        <v>12.999999999999989</v>
      </c>
      <c r="E46" s="748">
        <v>9.2709729003402401</v>
      </c>
      <c r="F46" s="508"/>
      <c r="G46" s="508"/>
      <c r="H46" s="508"/>
      <c r="I46" s="508"/>
      <c r="J46" s="508"/>
      <c r="K46" s="508"/>
      <c r="L46" s="278"/>
    </row>
    <row r="47" spans="1:12" s="77" customFormat="1" ht="27" customHeight="1">
      <c r="A47" s="190" t="s">
        <v>167</v>
      </c>
      <c r="B47" s="118">
        <v>8.7813243885620054</v>
      </c>
      <c r="C47" s="118">
        <v>11.322571586489328</v>
      </c>
      <c r="D47" s="748">
        <v>6.0796915624952597</v>
      </c>
      <c r="E47" s="748">
        <v>9.9279529688728587</v>
      </c>
      <c r="F47" s="508"/>
      <c r="G47" s="508"/>
      <c r="H47" s="508"/>
      <c r="I47" s="508"/>
      <c r="J47" s="508"/>
      <c r="K47" s="508"/>
      <c r="L47" s="278"/>
    </row>
    <row r="48" spans="1:12" s="77" customFormat="1" ht="27" customHeight="1">
      <c r="A48" s="190" t="s">
        <v>633</v>
      </c>
      <c r="B48" s="118">
        <v>8.4420929624548169</v>
      </c>
      <c r="C48" s="118">
        <v>137.57752748317364</v>
      </c>
      <c r="D48" s="748">
        <v>7.9221482579067803</v>
      </c>
      <c r="E48" s="748">
        <v>4.6609507785112072</v>
      </c>
      <c r="F48" s="508"/>
      <c r="G48" s="508"/>
      <c r="H48" s="508"/>
      <c r="I48" s="508"/>
      <c r="J48" s="508"/>
      <c r="K48" s="508"/>
      <c r="L48" s="278"/>
    </row>
    <row r="49" spans="1:12" s="77" customFormat="1" ht="27" customHeight="1">
      <c r="A49" s="190" t="s">
        <v>634</v>
      </c>
      <c r="B49" s="118">
        <v>13.403827800890333</v>
      </c>
      <c r="C49" s="118">
        <v>10.486682265203573</v>
      </c>
      <c r="D49" s="748">
        <v>6.8207511671754428</v>
      </c>
      <c r="E49" s="748">
        <v>5</v>
      </c>
      <c r="F49" s="508"/>
      <c r="G49" s="508"/>
      <c r="H49" s="508"/>
      <c r="I49" s="508"/>
      <c r="J49" s="508"/>
      <c r="K49" s="508"/>
      <c r="L49" s="278"/>
    </row>
    <row r="50" spans="1:12" s="77" customFormat="1" ht="27" customHeight="1">
      <c r="A50" s="190" t="s">
        <v>635</v>
      </c>
      <c r="B50" s="118">
        <v>3.7372880076345982</v>
      </c>
      <c r="C50" s="118">
        <v>14.825962802715065</v>
      </c>
      <c r="D50" s="748">
        <v>9.6399999999999828</v>
      </c>
      <c r="E50" s="748">
        <v>12.921431272872269</v>
      </c>
      <c r="F50" s="508"/>
      <c r="G50" s="508"/>
      <c r="H50" s="508"/>
      <c r="I50" s="508"/>
      <c r="J50" s="508"/>
      <c r="K50" s="508"/>
      <c r="L50" s="278"/>
    </row>
    <row r="51" spans="1:12" s="77" customFormat="1" ht="27" customHeight="1">
      <c r="A51" s="189" t="s">
        <v>636</v>
      </c>
      <c r="B51" s="181">
        <v>0</v>
      </c>
      <c r="C51" s="181">
        <v>0</v>
      </c>
      <c r="D51" s="749">
        <v>0</v>
      </c>
      <c r="E51" s="749">
        <v>0</v>
      </c>
      <c r="F51" s="508"/>
      <c r="G51" s="508"/>
      <c r="H51" s="508"/>
      <c r="I51" s="508"/>
      <c r="J51" s="508"/>
      <c r="K51" s="508"/>
      <c r="L51" s="278"/>
    </row>
    <row r="52" spans="1:12" s="286" customFormat="1" ht="15" customHeight="1">
      <c r="A52" s="138" t="s">
        <v>231</v>
      </c>
      <c r="B52" s="272"/>
      <c r="C52" s="272"/>
      <c r="D52" s="622"/>
      <c r="E52" s="623"/>
      <c r="F52" s="509"/>
      <c r="G52" s="509"/>
      <c r="H52" s="509"/>
      <c r="I52" s="509"/>
      <c r="J52" s="509"/>
      <c r="K52" s="509"/>
      <c r="L52" s="361"/>
    </row>
    <row r="53" spans="1:12" s="286" customFormat="1" ht="15" customHeight="1">
      <c r="A53" s="30" t="s">
        <v>526</v>
      </c>
      <c r="B53" s="138"/>
      <c r="C53" s="138"/>
      <c r="D53" s="138"/>
      <c r="E53" s="138"/>
      <c r="F53" s="509"/>
      <c r="G53" s="509"/>
      <c r="H53" s="509"/>
      <c r="I53" s="509"/>
      <c r="J53" s="509"/>
      <c r="K53" s="509"/>
      <c r="L53" s="361"/>
    </row>
    <row r="54" spans="1:12" s="286" customFormat="1" ht="15" customHeight="1">
      <c r="A54" s="88"/>
      <c r="B54" s="88"/>
      <c r="C54" s="88"/>
      <c r="D54" s="88"/>
      <c r="E54" s="88"/>
      <c r="F54" s="509"/>
      <c r="G54" s="509"/>
      <c r="H54" s="509"/>
      <c r="I54" s="509"/>
      <c r="J54" s="509"/>
      <c r="K54" s="509"/>
      <c r="L54" s="361"/>
    </row>
    <row r="55" spans="1:12" ht="20.100000000000001" customHeight="1">
      <c r="A55" s="2592" t="s">
        <v>860</v>
      </c>
      <c r="B55" s="2592"/>
      <c r="C55" s="2592"/>
      <c r="D55" s="2592"/>
      <c r="E55" s="2592"/>
      <c r="F55" s="510"/>
      <c r="G55" s="510"/>
      <c r="H55" s="510"/>
      <c r="I55" s="510"/>
      <c r="J55" s="510"/>
      <c r="K55" s="510"/>
    </row>
    <row r="56" spans="1:12" s="286" customFormat="1" ht="15" customHeight="1">
      <c r="A56" s="249" t="s">
        <v>260</v>
      </c>
      <c r="B56" s="274"/>
      <c r="C56" s="274"/>
      <c r="D56" s="274"/>
      <c r="E56" s="274"/>
      <c r="F56" s="509"/>
      <c r="G56" s="509"/>
      <c r="H56" s="509"/>
      <c r="I56" s="509"/>
      <c r="J56" s="509"/>
      <c r="K56" s="509"/>
      <c r="L56" s="361"/>
    </row>
    <row r="57" spans="1:12" s="77" customFormat="1" ht="27" customHeight="1">
      <c r="A57" s="26" t="s">
        <v>233</v>
      </c>
      <c r="B57" s="27">
        <v>2005</v>
      </c>
      <c r="C57" s="27">
        <v>2009</v>
      </c>
      <c r="D57" s="693" t="s">
        <v>898</v>
      </c>
      <c r="E57" s="693" t="s">
        <v>899</v>
      </c>
      <c r="F57" s="508"/>
      <c r="G57" s="508"/>
      <c r="H57" s="508"/>
      <c r="I57" s="508"/>
      <c r="J57" s="508"/>
      <c r="K57" s="508"/>
      <c r="L57" s="278"/>
    </row>
    <row r="58" spans="1:12" s="77" customFormat="1" ht="27" customHeight="1">
      <c r="A58" s="43" t="s">
        <v>234</v>
      </c>
      <c r="B58" s="260">
        <v>14.572947976721032</v>
      </c>
      <c r="C58" s="260">
        <v>20.103883024240123</v>
      </c>
      <c r="D58" s="697">
        <v>18.93101137005031</v>
      </c>
      <c r="E58" s="697">
        <v>15.503161132641472</v>
      </c>
      <c r="F58" s="508"/>
      <c r="G58" s="508"/>
      <c r="H58" s="508"/>
      <c r="I58" s="508"/>
      <c r="J58" s="508"/>
      <c r="K58" s="508"/>
      <c r="L58" s="278"/>
    </row>
    <row r="59" spans="1:12" s="77" customFormat="1" ht="27" customHeight="1">
      <c r="A59" s="190" t="s">
        <v>623</v>
      </c>
      <c r="B59" s="118">
        <v>0.4338798220849216</v>
      </c>
      <c r="C59" s="118">
        <v>0.2684485652806331</v>
      </c>
      <c r="D59" s="698">
        <v>0.23642942628194047</v>
      </c>
      <c r="E59" s="698">
        <v>0.18355305426799795</v>
      </c>
      <c r="F59" s="508"/>
      <c r="G59" s="508"/>
      <c r="H59" s="508"/>
      <c r="I59" s="508"/>
      <c r="J59" s="508"/>
      <c r="K59" s="508"/>
      <c r="L59" s="278"/>
    </row>
    <row r="60" spans="1:12" s="77" customFormat="1" ht="27" customHeight="1">
      <c r="A60" s="190" t="s">
        <v>751</v>
      </c>
      <c r="B60" s="118">
        <v>1.0023322845174067</v>
      </c>
      <c r="C60" s="118">
        <v>1.4928553631828239</v>
      </c>
      <c r="D60" s="698">
        <v>1.6602903774658835</v>
      </c>
      <c r="E60" s="698">
        <v>1.4340319600264229</v>
      </c>
      <c r="F60" s="508"/>
      <c r="G60" s="508"/>
      <c r="H60" s="508"/>
      <c r="I60" s="508"/>
      <c r="J60" s="508"/>
      <c r="K60" s="508"/>
      <c r="L60" s="278"/>
    </row>
    <row r="61" spans="1:12" s="77" customFormat="1" ht="27" customHeight="1">
      <c r="A61" s="190" t="s">
        <v>79</v>
      </c>
      <c r="B61" s="118">
        <v>1.2041503676244223</v>
      </c>
      <c r="C61" s="118">
        <v>1.9091216578395007</v>
      </c>
      <c r="D61" s="698">
        <v>1.818530762348004</v>
      </c>
      <c r="E61" s="698">
        <v>1.4566801077573994</v>
      </c>
      <c r="F61" s="508"/>
      <c r="G61" s="508"/>
      <c r="H61" s="508"/>
      <c r="I61" s="508"/>
      <c r="J61" s="508"/>
      <c r="K61" s="508"/>
      <c r="L61" s="278"/>
    </row>
    <row r="62" spans="1:12" s="77" customFormat="1" ht="27" customHeight="1">
      <c r="A62" s="190" t="s">
        <v>624</v>
      </c>
      <c r="B62" s="118">
        <v>0.27420830944010083</v>
      </c>
      <c r="C62" s="118">
        <v>0.35087869292475538</v>
      </c>
      <c r="D62" s="698">
        <v>0.33947621770050973</v>
      </c>
      <c r="E62" s="698">
        <v>0.29194685964476813</v>
      </c>
      <c r="F62" s="508"/>
      <c r="G62" s="508"/>
      <c r="H62" s="508"/>
      <c r="I62" s="508"/>
      <c r="J62" s="508"/>
      <c r="K62" s="508"/>
      <c r="L62" s="278"/>
    </row>
    <row r="63" spans="1:12" s="77" customFormat="1" ht="27" customHeight="1">
      <c r="A63" s="190" t="s">
        <v>80</v>
      </c>
      <c r="B63" s="118">
        <v>1.9928026855452221</v>
      </c>
      <c r="C63" s="118">
        <v>3.0204695301740756</v>
      </c>
      <c r="D63" s="698">
        <v>2.6596626098833567</v>
      </c>
      <c r="E63" s="698">
        <v>2.0853823610979116</v>
      </c>
      <c r="F63" s="508"/>
      <c r="G63" s="508"/>
      <c r="H63" s="508"/>
      <c r="I63" s="508"/>
      <c r="J63" s="508"/>
      <c r="K63" s="508"/>
      <c r="L63" s="278"/>
    </row>
    <row r="64" spans="1:12" s="77" customFormat="1" ht="27" customHeight="1">
      <c r="A64" s="190" t="s">
        <v>625</v>
      </c>
      <c r="B64" s="118">
        <v>1.6252462680384117</v>
      </c>
      <c r="C64" s="118">
        <v>1.2335631026965879</v>
      </c>
      <c r="D64" s="698">
        <v>1.1213277034906581</v>
      </c>
      <c r="E64" s="698">
        <v>0.91944179436388862</v>
      </c>
      <c r="F64" s="508"/>
      <c r="G64" s="508"/>
      <c r="H64" s="508"/>
      <c r="I64" s="508"/>
      <c r="J64" s="508"/>
      <c r="K64" s="508"/>
      <c r="L64" s="278"/>
    </row>
    <row r="65" spans="1:12" s="77" customFormat="1" ht="27" customHeight="1">
      <c r="A65" s="190" t="s">
        <v>626</v>
      </c>
      <c r="B65" s="118">
        <v>0.71043345985714745</v>
      </c>
      <c r="C65" s="118">
        <v>0.9538600242412536</v>
      </c>
      <c r="D65" s="748">
        <v>0.893408178792923</v>
      </c>
      <c r="E65" s="748">
        <v>0.74639445808639016</v>
      </c>
      <c r="F65" s="508"/>
      <c r="G65" s="508"/>
      <c r="H65" s="508"/>
      <c r="I65" s="508"/>
      <c r="J65" s="508"/>
      <c r="K65" s="508"/>
      <c r="L65" s="278"/>
    </row>
    <row r="66" spans="1:12" s="77" customFormat="1" ht="27" customHeight="1">
      <c r="A66" s="190" t="s">
        <v>813</v>
      </c>
      <c r="B66" s="118">
        <v>0.32035744111748876</v>
      </c>
      <c r="C66" s="118">
        <v>0.38065782028753592</v>
      </c>
      <c r="D66" s="748">
        <v>0.3436049806095306</v>
      </c>
      <c r="E66" s="748">
        <v>0.27360417553878907</v>
      </c>
      <c r="F66" s="508"/>
      <c r="G66" s="508"/>
      <c r="H66" s="508"/>
      <c r="I66" s="508"/>
      <c r="J66" s="508"/>
      <c r="K66" s="508"/>
      <c r="L66" s="278"/>
    </row>
    <row r="67" spans="1:12" s="77" customFormat="1" ht="27" customHeight="1">
      <c r="A67" s="190" t="s">
        <v>627</v>
      </c>
      <c r="B67" s="118">
        <v>0.4586309837102554</v>
      </c>
      <c r="C67" s="118">
        <v>0.78170780939410967</v>
      </c>
      <c r="D67" s="748">
        <v>0.73127753918943061</v>
      </c>
      <c r="E67" s="748">
        <v>0.59447393895995082</v>
      </c>
      <c r="F67" s="508"/>
      <c r="G67" s="508"/>
      <c r="H67" s="508"/>
      <c r="I67" s="508"/>
      <c r="J67" s="508"/>
      <c r="K67" s="508"/>
      <c r="L67" s="278"/>
    </row>
    <row r="68" spans="1:12" s="77" customFormat="1" ht="27" customHeight="1">
      <c r="A68" s="190" t="s">
        <v>628</v>
      </c>
      <c r="B68" s="118">
        <v>0.72389463846021651</v>
      </c>
      <c r="C68" s="118">
        <v>1.0322011195570775</v>
      </c>
      <c r="D68" s="748">
        <v>0.92094887472379594</v>
      </c>
      <c r="E68" s="748">
        <v>0.73991218574819873</v>
      </c>
      <c r="F68" s="508"/>
      <c r="G68" s="508"/>
      <c r="H68" s="508"/>
      <c r="I68" s="508"/>
      <c r="J68" s="508"/>
      <c r="K68" s="508"/>
      <c r="L68" s="278"/>
    </row>
    <row r="69" spans="1:12" s="77" customFormat="1" ht="27" customHeight="1">
      <c r="A69" s="190" t="s">
        <v>629</v>
      </c>
      <c r="B69" s="118">
        <v>0.13538170120440673</v>
      </c>
      <c r="C69" s="118">
        <v>0.36698629082835232</v>
      </c>
      <c r="D69" s="748">
        <v>0.33740812998202735</v>
      </c>
      <c r="E69" s="748">
        <v>0.27107229455855125</v>
      </c>
      <c r="F69" s="508"/>
      <c r="G69" s="508"/>
      <c r="H69" s="508"/>
      <c r="I69" s="508"/>
      <c r="J69" s="508"/>
      <c r="K69" s="508"/>
      <c r="L69" s="278"/>
    </row>
    <row r="70" spans="1:12" s="77" customFormat="1" ht="27" customHeight="1">
      <c r="A70" s="190" t="s">
        <v>630</v>
      </c>
      <c r="B70" s="118">
        <v>1.0141928134283076</v>
      </c>
      <c r="C70" s="118">
        <v>1.1139387134751837</v>
      </c>
      <c r="D70" s="748">
        <v>1.0198059809280582</v>
      </c>
      <c r="E70" s="748">
        <v>0.79537002326033079</v>
      </c>
      <c r="F70" s="508"/>
      <c r="G70" s="508"/>
      <c r="H70" s="508"/>
      <c r="I70" s="508"/>
      <c r="J70" s="508"/>
      <c r="K70" s="508"/>
      <c r="L70" s="278"/>
    </row>
    <row r="71" spans="1:12" s="77" customFormat="1" ht="27" customHeight="1">
      <c r="A71" s="190" t="s">
        <v>631</v>
      </c>
      <c r="B71" s="118">
        <v>0.43095236399572479</v>
      </c>
      <c r="C71" s="118">
        <v>0.70310581915830772</v>
      </c>
      <c r="D71" s="748">
        <v>0.64616771847123322</v>
      </c>
      <c r="E71" s="748">
        <v>0.52316753287642725</v>
      </c>
      <c r="F71" s="508"/>
      <c r="G71" s="508"/>
      <c r="H71" s="508"/>
      <c r="I71" s="508"/>
      <c r="J71" s="508"/>
      <c r="K71" s="508"/>
      <c r="L71" s="278"/>
    </row>
    <row r="72" spans="1:12" s="77" customFormat="1" ht="27" customHeight="1">
      <c r="A72" s="190" t="s">
        <v>632</v>
      </c>
      <c r="B72" s="118">
        <v>2.6925395793180047</v>
      </c>
      <c r="C72" s="118">
        <v>3.840479630289463</v>
      </c>
      <c r="D72" s="748">
        <v>3.745043951227204</v>
      </c>
      <c r="E72" s="748">
        <v>3.1493641409961146</v>
      </c>
      <c r="F72" s="508"/>
      <c r="G72" s="508"/>
      <c r="H72" s="508"/>
      <c r="I72" s="508"/>
      <c r="J72" s="508"/>
      <c r="K72" s="508"/>
      <c r="L72" s="278"/>
    </row>
    <row r="73" spans="1:12" s="77" customFormat="1" ht="27" customHeight="1">
      <c r="A73" s="190" t="s">
        <v>167</v>
      </c>
      <c r="B73" s="118">
        <v>0.88082716387700333</v>
      </c>
      <c r="C73" s="118">
        <v>1.1288001069788374</v>
      </c>
      <c r="D73" s="748">
        <v>1.0333377601301832</v>
      </c>
      <c r="E73" s="748">
        <v>0.87420158576727791</v>
      </c>
      <c r="F73" s="508"/>
      <c r="G73" s="508"/>
      <c r="H73" s="508"/>
      <c r="I73" s="508"/>
      <c r="J73" s="508"/>
      <c r="K73" s="508"/>
      <c r="L73" s="278"/>
    </row>
    <row r="74" spans="1:12" s="77" customFormat="1" ht="27" customHeight="1">
      <c r="A74" s="190" t="s">
        <v>633</v>
      </c>
      <c r="B74" s="118">
        <v>0.30662399776865013</v>
      </c>
      <c r="C74" s="118">
        <v>1.0531665800145691</v>
      </c>
      <c r="D74" s="748">
        <v>0.98084562733924774</v>
      </c>
      <c r="E74" s="748">
        <v>0.79003527976231147</v>
      </c>
      <c r="F74" s="508"/>
      <c r="G74" s="508"/>
      <c r="H74" s="508"/>
      <c r="I74" s="508"/>
      <c r="J74" s="508"/>
      <c r="K74" s="508"/>
      <c r="L74" s="278"/>
    </row>
    <row r="75" spans="1:12" s="77" customFormat="1" ht="27" customHeight="1">
      <c r="A75" s="190" t="s">
        <v>634</v>
      </c>
      <c r="B75" s="118">
        <v>0.12850285673001685</v>
      </c>
      <c r="C75" s="118">
        <v>0.1929022324209867</v>
      </c>
      <c r="D75" s="748">
        <v>0.1778221638529828</v>
      </c>
      <c r="E75" s="748">
        <v>0.14369324063734906</v>
      </c>
      <c r="F75" s="508"/>
      <c r="G75" s="508"/>
      <c r="H75" s="508"/>
      <c r="I75" s="508"/>
      <c r="J75" s="508"/>
      <c r="K75" s="508"/>
      <c r="L75" s="278"/>
    </row>
    <row r="76" spans="1:12" s="77" customFormat="1" ht="27" customHeight="1">
      <c r="A76" s="190" t="s">
        <v>635</v>
      </c>
      <c r="B76" s="118">
        <v>0.23799124000332483</v>
      </c>
      <c r="C76" s="118">
        <v>0.28073996549607105</v>
      </c>
      <c r="D76" s="748">
        <v>0.2656233676333381</v>
      </c>
      <c r="E76" s="748">
        <v>0.23083613929139232</v>
      </c>
      <c r="F76" s="508"/>
      <c r="G76" s="508"/>
      <c r="H76" s="508"/>
      <c r="I76" s="508"/>
      <c r="J76" s="508"/>
      <c r="K76" s="508"/>
      <c r="L76" s="278"/>
    </row>
    <row r="77" spans="1:12" s="77" customFormat="1" ht="27" customHeight="1">
      <c r="A77" s="189" t="s">
        <v>636</v>
      </c>
      <c r="B77" s="181">
        <v>0</v>
      </c>
      <c r="C77" s="181">
        <v>0</v>
      </c>
      <c r="D77" s="749">
        <v>0</v>
      </c>
      <c r="E77" s="749">
        <v>0</v>
      </c>
      <c r="F77" s="508"/>
      <c r="G77" s="508"/>
      <c r="H77" s="508"/>
      <c r="I77" s="508"/>
      <c r="J77" s="508"/>
      <c r="K77" s="508"/>
      <c r="L77" s="278"/>
    </row>
    <row r="78" spans="1:12" s="286" customFormat="1" ht="15" customHeight="1">
      <c r="A78" s="138" t="s">
        <v>231</v>
      </c>
      <c r="B78" s="272"/>
      <c r="C78" s="272"/>
      <c r="D78" s="622"/>
      <c r="E78" s="623"/>
      <c r="F78" s="509"/>
      <c r="G78" s="509"/>
      <c r="H78" s="509"/>
      <c r="I78" s="509"/>
      <c r="J78" s="509"/>
      <c r="K78" s="509"/>
      <c r="L78" s="361"/>
    </row>
    <row r="79" spans="1:12" s="286" customFormat="1" ht="15" customHeight="1">
      <c r="A79" s="30" t="s">
        <v>526</v>
      </c>
      <c r="B79" s="138"/>
      <c r="C79" s="138"/>
      <c r="D79" s="138"/>
      <c r="E79" s="138"/>
      <c r="F79" s="361"/>
      <c r="G79" s="361"/>
      <c r="H79" s="361"/>
      <c r="I79" s="361"/>
      <c r="J79" s="361"/>
      <c r="K79" s="361"/>
      <c r="L79" s="361"/>
    </row>
  </sheetData>
  <protectedRanges>
    <protectedRange sqref="B18:C25 B26:D26 B44:C51 B52:D52 B70:C77 B78:D78 B7:C10 B39:C42 B65:C68" name="Range1_2_4_1"/>
    <protectedRange sqref="G39:G42 G44:G51" name="Range1_2_4_1_1"/>
  </protectedRanges>
  <mergeCells count="4">
    <mergeCell ref="A55:E55"/>
    <mergeCell ref="A2:E2"/>
    <mergeCell ref="A3:E3"/>
    <mergeCell ref="A29:E29"/>
  </mergeCells>
  <pageMargins left="0.7" right="0.7" top="0.75" bottom="0.56999999999999995" header="0.3" footer="0.3"/>
  <pageSetup paperSize="9" scale="82" orientation="portrait" r:id="rId1"/>
  <headerFooter>
    <oddFooter>&amp;C&amp;P</oddFooter>
  </headerFooter>
  <rowBreaks count="2" manualBreakCount="2">
    <brk id="28" max="4" man="1"/>
    <brk id="54"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M107"/>
  <sheetViews>
    <sheetView rightToLeft="1" view="pageBreakPreview" zoomScaleSheetLayoutView="100" workbookViewId="0">
      <selection activeCell="A5" sqref="A5"/>
    </sheetView>
  </sheetViews>
  <sheetFormatPr defaultRowHeight="14.25"/>
  <cols>
    <col min="1" max="1" width="45.7109375" style="213" customWidth="1"/>
    <col min="2" max="5" width="11.7109375" style="213" customWidth="1"/>
    <col min="6" max="6" width="18" style="319" bestFit="1" customWidth="1"/>
    <col min="7" max="7" width="9.140625" style="320"/>
    <col min="8" max="8" width="9.140625" style="319"/>
    <col min="9" max="9" width="9.140625" style="319" customWidth="1"/>
    <col min="10" max="10" width="9.140625" style="319"/>
    <col min="11" max="256" width="9.140625" style="297"/>
    <col min="257" max="257" width="36" style="297" customWidth="1"/>
    <col min="258" max="259" width="11.7109375" style="297" customWidth="1"/>
    <col min="260" max="260" width="12.85546875" style="297" customWidth="1"/>
    <col min="261" max="261" width="11.85546875" style="297" customWidth="1"/>
    <col min="262" max="264" width="9.140625" style="297"/>
    <col min="265" max="265" width="47" style="297" customWidth="1"/>
    <col min="266" max="512" width="9.140625" style="297"/>
    <col min="513" max="513" width="36" style="297" customWidth="1"/>
    <col min="514" max="515" width="11.7109375" style="297" customWidth="1"/>
    <col min="516" max="516" width="12.85546875" style="297" customWidth="1"/>
    <col min="517" max="517" width="11.85546875" style="297" customWidth="1"/>
    <col min="518" max="520" width="9.140625" style="297"/>
    <col min="521" max="521" width="47" style="297" customWidth="1"/>
    <col min="522" max="768" width="9.140625" style="297"/>
    <col min="769" max="769" width="36" style="297" customWidth="1"/>
    <col min="770" max="771" width="11.7109375" style="297" customWidth="1"/>
    <col min="772" max="772" width="12.85546875" style="297" customWidth="1"/>
    <col min="773" max="773" width="11.85546875" style="297" customWidth="1"/>
    <col min="774" max="776" width="9.140625" style="297"/>
    <col min="777" max="777" width="47" style="297" customWidth="1"/>
    <col min="778" max="1024" width="9.140625" style="297"/>
    <col min="1025" max="1025" width="36" style="297" customWidth="1"/>
    <col min="1026" max="1027" width="11.7109375" style="297" customWidth="1"/>
    <col min="1028" max="1028" width="12.85546875" style="297" customWidth="1"/>
    <col min="1029" max="1029" width="11.85546875" style="297" customWidth="1"/>
    <col min="1030" max="1032" width="9.140625" style="297"/>
    <col min="1033" max="1033" width="47" style="297" customWidth="1"/>
    <col min="1034" max="1280" width="9.140625" style="297"/>
    <col min="1281" max="1281" width="36" style="297" customWidth="1"/>
    <col min="1282" max="1283" width="11.7109375" style="297" customWidth="1"/>
    <col min="1284" max="1284" width="12.85546875" style="297" customWidth="1"/>
    <col min="1285" max="1285" width="11.85546875" style="297" customWidth="1"/>
    <col min="1286" max="1288" width="9.140625" style="297"/>
    <col min="1289" max="1289" width="47" style="297" customWidth="1"/>
    <col min="1290" max="1536" width="9.140625" style="297"/>
    <col min="1537" max="1537" width="36" style="297" customWidth="1"/>
    <col min="1538" max="1539" width="11.7109375" style="297" customWidth="1"/>
    <col min="1540" max="1540" width="12.85546875" style="297" customWidth="1"/>
    <col min="1541" max="1541" width="11.85546875" style="297" customWidth="1"/>
    <col min="1542" max="1544" width="9.140625" style="297"/>
    <col min="1545" max="1545" width="47" style="297" customWidth="1"/>
    <col min="1546" max="1792" width="9.140625" style="297"/>
    <col min="1793" max="1793" width="36" style="297" customWidth="1"/>
    <col min="1794" max="1795" width="11.7109375" style="297" customWidth="1"/>
    <col min="1796" max="1796" width="12.85546875" style="297" customWidth="1"/>
    <col min="1797" max="1797" width="11.85546875" style="297" customWidth="1"/>
    <col min="1798" max="1800" width="9.140625" style="297"/>
    <col min="1801" max="1801" width="47" style="297" customWidth="1"/>
    <col min="1802" max="2048" width="9.140625" style="297"/>
    <col min="2049" max="2049" width="36" style="297" customWidth="1"/>
    <col min="2050" max="2051" width="11.7109375" style="297" customWidth="1"/>
    <col min="2052" max="2052" width="12.85546875" style="297" customWidth="1"/>
    <col min="2053" max="2053" width="11.85546875" style="297" customWidth="1"/>
    <col min="2054" max="2056" width="9.140625" style="297"/>
    <col min="2057" max="2057" width="47" style="297" customWidth="1"/>
    <col min="2058" max="2304" width="9.140625" style="297"/>
    <col min="2305" max="2305" width="36" style="297" customWidth="1"/>
    <col min="2306" max="2307" width="11.7109375" style="297" customWidth="1"/>
    <col min="2308" max="2308" width="12.85546875" style="297" customWidth="1"/>
    <col min="2309" max="2309" width="11.85546875" style="297" customWidth="1"/>
    <col min="2310" max="2312" width="9.140625" style="297"/>
    <col min="2313" max="2313" width="47" style="297" customWidth="1"/>
    <col min="2314" max="2560" width="9.140625" style="297"/>
    <col min="2561" max="2561" width="36" style="297" customWidth="1"/>
    <col min="2562" max="2563" width="11.7109375" style="297" customWidth="1"/>
    <col min="2564" max="2564" width="12.85546875" style="297" customWidth="1"/>
    <col min="2565" max="2565" width="11.85546875" style="297" customWidth="1"/>
    <col min="2566" max="2568" width="9.140625" style="297"/>
    <col min="2569" max="2569" width="47" style="297" customWidth="1"/>
    <col min="2570" max="2816" width="9.140625" style="297"/>
    <col min="2817" max="2817" width="36" style="297" customWidth="1"/>
    <col min="2818" max="2819" width="11.7109375" style="297" customWidth="1"/>
    <col min="2820" max="2820" width="12.85546875" style="297" customWidth="1"/>
    <col min="2821" max="2821" width="11.85546875" style="297" customWidth="1"/>
    <col min="2822" max="2824" width="9.140625" style="297"/>
    <col min="2825" max="2825" width="47" style="297" customWidth="1"/>
    <col min="2826" max="3072" width="9.140625" style="297"/>
    <col min="3073" max="3073" width="36" style="297" customWidth="1"/>
    <col min="3074" max="3075" width="11.7109375" style="297" customWidth="1"/>
    <col min="3076" max="3076" width="12.85546875" style="297" customWidth="1"/>
    <col min="3077" max="3077" width="11.85546875" style="297" customWidth="1"/>
    <col min="3078" max="3080" width="9.140625" style="297"/>
    <col min="3081" max="3081" width="47" style="297" customWidth="1"/>
    <col min="3082" max="3328" width="9.140625" style="297"/>
    <col min="3329" max="3329" width="36" style="297" customWidth="1"/>
    <col min="3330" max="3331" width="11.7109375" style="297" customWidth="1"/>
    <col min="3332" max="3332" width="12.85546875" style="297" customWidth="1"/>
    <col min="3333" max="3333" width="11.85546875" style="297" customWidth="1"/>
    <col min="3334" max="3336" width="9.140625" style="297"/>
    <col min="3337" max="3337" width="47" style="297" customWidth="1"/>
    <col min="3338" max="3584" width="9.140625" style="297"/>
    <col min="3585" max="3585" width="36" style="297" customWidth="1"/>
    <col min="3586" max="3587" width="11.7109375" style="297" customWidth="1"/>
    <col min="3588" max="3588" width="12.85546875" style="297" customWidth="1"/>
    <col min="3589" max="3589" width="11.85546875" style="297" customWidth="1"/>
    <col min="3590" max="3592" width="9.140625" style="297"/>
    <col min="3593" max="3593" width="47" style="297" customWidth="1"/>
    <col min="3594" max="3840" width="9.140625" style="297"/>
    <col min="3841" max="3841" width="36" style="297" customWidth="1"/>
    <col min="3842" max="3843" width="11.7109375" style="297" customWidth="1"/>
    <col min="3844" max="3844" width="12.85546875" style="297" customWidth="1"/>
    <col min="3845" max="3845" width="11.85546875" style="297" customWidth="1"/>
    <col min="3846" max="3848" width="9.140625" style="297"/>
    <col min="3849" max="3849" width="47" style="297" customWidth="1"/>
    <col min="3850" max="4096" width="9.140625" style="297"/>
    <col min="4097" max="4097" width="36" style="297" customWidth="1"/>
    <col min="4098" max="4099" width="11.7109375" style="297" customWidth="1"/>
    <col min="4100" max="4100" width="12.85546875" style="297" customWidth="1"/>
    <col min="4101" max="4101" width="11.85546875" style="297" customWidth="1"/>
    <col min="4102" max="4104" width="9.140625" style="297"/>
    <col min="4105" max="4105" width="47" style="297" customWidth="1"/>
    <col min="4106" max="4352" width="9.140625" style="297"/>
    <col min="4353" max="4353" width="36" style="297" customWidth="1"/>
    <col min="4354" max="4355" width="11.7109375" style="297" customWidth="1"/>
    <col min="4356" max="4356" width="12.85546875" style="297" customWidth="1"/>
    <col min="4357" max="4357" width="11.85546875" style="297" customWidth="1"/>
    <col min="4358" max="4360" width="9.140625" style="297"/>
    <col min="4361" max="4361" width="47" style="297" customWidth="1"/>
    <col min="4362" max="4608" width="9.140625" style="297"/>
    <col min="4609" max="4609" width="36" style="297" customWidth="1"/>
    <col min="4610" max="4611" width="11.7109375" style="297" customWidth="1"/>
    <col min="4612" max="4612" width="12.85546875" style="297" customWidth="1"/>
    <col min="4613" max="4613" width="11.85546875" style="297" customWidth="1"/>
    <col min="4614" max="4616" width="9.140625" style="297"/>
    <col min="4617" max="4617" width="47" style="297" customWidth="1"/>
    <col min="4618" max="4864" width="9.140625" style="297"/>
    <col min="4865" max="4865" width="36" style="297" customWidth="1"/>
    <col min="4866" max="4867" width="11.7109375" style="297" customWidth="1"/>
    <col min="4868" max="4868" width="12.85546875" style="297" customWidth="1"/>
    <col min="4869" max="4869" width="11.85546875" style="297" customWidth="1"/>
    <col min="4870" max="4872" width="9.140625" style="297"/>
    <col min="4873" max="4873" width="47" style="297" customWidth="1"/>
    <col min="4874" max="5120" width="9.140625" style="297"/>
    <col min="5121" max="5121" width="36" style="297" customWidth="1"/>
    <col min="5122" max="5123" width="11.7109375" style="297" customWidth="1"/>
    <col min="5124" max="5124" width="12.85546875" style="297" customWidth="1"/>
    <col min="5125" max="5125" width="11.85546875" style="297" customWidth="1"/>
    <col min="5126" max="5128" width="9.140625" style="297"/>
    <col min="5129" max="5129" width="47" style="297" customWidth="1"/>
    <col min="5130" max="5376" width="9.140625" style="297"/>
    <col min="5377" max="5377" width="36" style="297" customWidth="1"/>
    <col min="5378" max="5379" width="11.7109375" style="297" customWidth="1"/>
    <col min="5380" max="5380" width="12.85546875" style="297" customWidth="1"/>
    <col min="5381" max="5381" width="11.85546875" style="297" customWidth="1"/>
    <col min="5382" max="5384" width="9.140625" style="297"/>
    <col min="5385" max="5385" width="47" style="297" customWidth="1"/>
    <col min="5386" max="5632" width="9.140625" style="297"/>
    <col min="5633" max="5633" width="36" style="297" customWidth="1"/>
    <col min="5634" max="5635" width="11.7109375" style="297" customWidth="1"/>
    <col min="5636" max="5636" width="12.85546875" style="297" customWidth="1"/>
    <col min="5637" max="5637" width="11.85546875" style="297" customWidth="1"/>
    <col min="5638" max="5640" width="9.140625" style="297"/>
    <col min="5641" max="5641" width="47" style="297" customWidth="1"/>
    <col min="5642" max="5888" width="9.140625" style="297"/>
    <col min="5889" max="5889" width="36" style="297" customWidth="1"/>
    <col min="5890" max="5891" width="11.7109375" style="297" customWidth="1"/>
    <col min="5892" max="5892" width="12.85546875" style="297" customWidth="1"/>
    <col min="5893" max="5893" width="11.85546875" style="297" customWidth="1"/>
    <col min="5894" max="5896" width="9.140625" style="297"/>
    <col min="5897" max="5897" width="47" style="297" customWidth="1"/>
    <col min="5898" max="6144" width="9.140625" style="297"/>
    <col min="6145" max="6145" width="36" style="297" customWidth="1"/>
    <col min="6146" max="6147" width="11.7109375" style="297" customWidth="1"/>
    <col min="6148" max="6148" width="12.85546875" style="297" customWidth="1"/>
    <col min="6149" max="6149" width="11.85546875" style="297" customWidth="1"/>
    <col min="6150" max="6152" width="9.140625" style="297"/>
    <col min="6153" max="6153" width="47" style="297" customWidth="1"/>
    <col min="6154" max="6400" width="9.140625" style="297"/>
    <col min="6401" max="6401" width="36" style="297" customWidth="1"/>
    <col min="6402" max="6403" width="11.7109375" style="297" customWidth="1"/>
    <col min="6404" max="6404" width="12.85546875" style="297" customWidth="1"/>
    <col min="6405" max="6405" width="11.85546875" style="297" customWidth="1"/>
    <col min="6406" max="6408" width="9.140625" style="297"/>
    <col min="6409" max="6409" width="47" style="297" customWidth="1"/>
    <col min="6410" max="6656" width="9.140625" style="297"/>
    <col min="6657" max="6657" width="36" style="297" customWidth="1"/>
    <col min="6658" max="6659" width="11.7109375" style="297" customWidth="1"/>
    <col min="6660" max="6660" width="12.85546875" style="297" customWidth="1"/>
    <col min="6661" max="6661" width="11.85546875" style="297" customWidth="1"/>
    <col min="6662" max="6664" width="9.140625" style="297"/>
    <col min="6665" max="6665" width="47" style="297" customWidth="1"/>
    <col min="6666" max="6912" width="9.140625" style="297"/>
    <col min="6913" max="6913" width="36" style="297" customWidth="1"/>
    <col min="6914" max="6915" width="11.7109375" style="297" customWidth="1"/>
    <col min="6916" max="6916" width="12.85546875" style="297" customWidth="1"/>
    <col min="6917" max="6917" width="11.85546875" style="297" customWidth="1"/>
    <col min="6918" max="6920" width="9.140625" style="297"/>
    <col min="6921" max="6921" width="47" style="297" customWidth="1"/>
    <col min="6922" max="7168" width="9.140625" style="297"/>
    <col min="7169" max="7169" width="36" style="297" customWidth="1"/>
    <col min="7170" max="7171" width="11.7109375" style="297" customWidth="1"/>
    <col min="7172" max="7172" width="12.85546875" style="297" customWidth="1"/>
    <col min="7173" max="7173" width="11.85546875" style="297" customWidth="1"/>
    <col min="7174" max="7176" width="9.140625" style="297"/>
    <col min="7177" max="7177" width="47" style="297" customWidth="1"/>
    <col min="7178" max="7424" width="9.140625" style="297"/>
    <col min="7425" max="7425" width="36" style="297" customWidth="1"/>
    <col min="7426" max="7427" width="11.7109375" style="297" customWidth="1"/>
    <col min="7428" max="7428" width="12.85546875" style="297" customWidth="1"/>
    <col min="7429" max="7429" width="11.85546875" style="297" customWidth="1"/>
    <col min="7430" max="7432" width="9.140625" style="297"/>
    <col min="7433" max="7433" width="47" style="297" customWidth="1"/>
    <col min="7434" max="7680" width="9.140625" style="297"/>
    <col min="7681" max="7681" width="36" style="297" customWidth="1"/>
    <col min="7682" max="7683" width="11.7109375" style="297" customWidth="1"/>
    <col min="7684" max="7684" width="12.85546875" style="297" customWidth="1"/>
    <col min="7685" max="7685" width="11.85546875" style="297" customWidth="1"/>
    <col min="7686" max="7688" width="9.140625" style="297"/>
    <col min="7689" max="7689" width="47" style="297" customWidth="1"/>
    <col min="7690" max="7936" width="9.140625" style="297"/>
    <col min="7937" max="7937" width="36" style="297" customWidth="1"/>
    <col min="7938" max="7939" width="11.7109375" style="297" customWidth="1"/>
    <col min="7940" max="7940" width="12.85546875" style="297" customWidth="1"/>
    <col min="7941" max="7941" width="11.85546875" style="297" customWidth="1"/>
    <col min="7942" max="7944" width="9.140625" style="297"/>
    <col min="7945" max="7945" width="47" style="297" customWidth="1"/>
    <col min="7946" max="8192" width="9.140625" style="297"/>
    <col min="8193" max="8193" width="36" style="297" customWidth="1"/>
    <col min="8194" max="8195" width="11.7109375" style="297" customWidth="1"/>
    <col min="8196" max="8196" width="12.85546875" style="297" customWidth="1"/>
    <col min="8197" max="8197" width="11.85546875" style="297" customWidth="1"/>
    <col min="8198" max="8200" width="9.140625" style="297"/>
    <col min="8201" max="8201" width="47" style="297" customWidth="1"/>
    <col min="8202" max="8448" width="9.140625" style="297"/>
    <col min="8449" max="8449" width="36" style="297" customWidth="1"/>
    <col min="8450" max="8451" width="11.7109375" style="297" customWidth="1"/>
    <col min="8452" max="8452" width="12.85546875" style="297" customWidth="1"/>
    <col min="8453" max="8453" width="11.85546875" style="297" customWidth="1"/>
    <col min="8454" max="8456" width="9.140625" style="297"/>
    <col min="8457" max="8457" width="47" style="297" customWidth="1"/>
    <col min="8458" max="8704" width="9.140625" style="297"/>
    <col min="8705" max="8705" width="36" style="297" customWidth="1"/>
    <col min="8706" max="8707" width="11.7109375" style="297" customWidth="1"/>
    <col min="8708" max="8708" width="12.85546875" style="297" customWidth="1"/>
    <col min="8709" max="8709" width="11.85546875" style="297" customWidth="1"/>
    <col min="8710" max="8712" width="9.140625" style="297"/>
    <col min="8713" max="8713" width="47" style="297" customWidth="1"/>
    <col min="8714" max="8960" width="9.140625" style="297"/>
    <col min="8961" max="8961" width="36" style="297" customWidth="1"/>
    <col min="8962" max="8963" width="11.7109375" style="297" customWidth="1"/>
    <col min="8964" max="8964" width="12.85546875" style="297" customWidth="1"/>
    <col min="8965" max="8965" width="11.85546875" style="297" customWidth="1"/>
    <col min="8966" max="8968" width="9.140625" style="297"/>
    <col min="8969" max="8969" width="47" style="297" customWidth="1"/>
    <col min="8970" max="9216" width="9.140625" style="297"/>
    <col min="9217" max="9217" width="36" style="297" customWidth="1"/>
    <col min="9218" max="9219" width="11.7109375" style="297" customWidth="1"/>
    <col min="9220" max="9220" width="12.85546875" style="297" customWidth="1"/>
    <col min="9221" max="9221" width="11.85546875" style="297" customWidth="1"/>
    <col min="9222" max="9224" width="9.140625" style="297"/>
    <col min="9225" max="9225" width="47" style="297" customWidth="1"/>
    <col min="9226" max="9472" width="9.140625" style="297"/>
    <col min="9473" max="9473" width="36" style="297" customWidth="1"/>
    <col min="9474" max="9475" width="11.7109375" style="297" customWidth="1"/>
    <col min="9476" max="9476" width="12.85546875" style="297" customWidth="1"/>
    <col min="9477" max="9477" width="11.85546875" style="297" customWidth="1"/>
    <col min="9478" max="9480" width="9.140625" style="297"/>
    <col min="9481" max="9481" width="47" style="297" customWidth="1"/>
    <col min="9482" max="9728" width="9.140625" style="297"/>
    <col min="9729" max="9729" width="36" style="297" customWidth="1"/>
    <col min="9730" max="9731" width="11.7109375" style="297" customWidth="1"/>
    <col min="9732" max="9732" width="12.85546875" style="297" customWidth="1"/>
    <col min="9733" max="9733" width="11.85546875" style="297" customWidth="1"/>
    <col min="9734" max="9736" width="9.140625" style="297"/>
    <col min="9737" max="9737" width="47" style="297" customWidth="1"/>
    <col min="9738" max="9984" width="9.140625" style="297"/>
    <col min="9985" max="9985" width="36" style="297" customWidth="1"/>
    <col min="9986" max="9987" width="11.7109375" style="297" customWidth="1"/>
    <col min="9988" max="9988" width="12.85546875" style="297" customWidth="1"/>
    <col min="9989" max="9989" width="11.85546875" style="297" customWidth="1"/>
    <col min="9990" max="9992" width="9.140625" style="297"/>
    <col min="9993" max="9993" width="47" style="297" customWidth="1"/>
    <col min="9994" max="10240" width="9.140625" style="297"/>
    <col min="10241" max="10241" width="36" style="297" customWidth="1"/>
    <col min="10242" max="10243" width="11.7109375" style="297" customWidth="1"/>
    <col min="10244" max="10244" width="12.85546875" style="297" customWidth="1"/>
    <col min="10245" max="10245" width="11.85546875" style="297" customWidth="1"/>
    <col min="10246" max="10248" width="9.140625" style="297"/>
    <col min="10249" max="10249" width="47" style="297" customWidth="1"/>
    <col min="10250" max="10496" width="9.140625" style="297"/>
    <col min="10497" max="10497" width="36" style="297" customWidth="1"/>
    <col min="10498" max="10499" width="11.7109375" style="297" customWidth="1"/>
    <col min="10500" max="10500" width="12.85546875" style="297" customWidth="1"/>
    <col min="10501" max="10501" width="11.85546875" style="297" customWidth="1"/>
    <col min="10502" max="10504" width="9.140625" style="297"/>
    <col min="10505" max="10505" width="47" style="297" customWidth="1"/>
    <col min="10506" max="10752" width="9.140625" style="297"/>
    <col min="10753" max="10753" width="36" style="297" customWidth="1"/>
    <col min="10754" max="10755" width="11.7109375" style="297" customWidth="1"/>
    <col min="10756" max="10756" width="12.85546875" style="297" customWidth="1"/>
    <col min="10757" max="10757" width="11.85546875" style="297" customWidth="1"/>
    <col min="10758" max="10760" width="9.140625" style="297"/>
    <col min="10761" max="10761" width="47" style="297" customWidth="1"/>
    <col min="10762" max="11008" width="9.140625" style="297"/>
    <col min="11009" max="11009" width="36" style="297" customWidth="1"/>
    <col min="11010" max="11011" width="11.7109375" style="297" customWidth="1"/>
    <col min="11012" max="11012" width="12.85546875" style="297" customWidth="1"/>
    <col min="11013" max="11013" width="11.85546875" style="297" customWidth="1"/>
    <col min="11014" max="11016" width="9.140625" style="297"/>
    <col min="11017" max="11017" width="47" style="297" customWidth="1"/>
    <col min="11018" max="11264" width="9.140625" style="297"/>
    <col min="11265" max="11265" width="36" style="297" customWidth="1"/>
    <col min="11266" max="11267" width="11.7109375" style="297" customWidth="1"/>
    <col min="11268" max="11268" width="12.85546875" style="297" customWidth="1"/>
    <col min="11269" max="11269" width="11.85546875" style="297" customWidth="1"/>
    <col min="11270" max="11272" width="9.140625" style="297"/>
    <col min="11273" max="11273" width="47" style="297" customWidth="1"/>
    <col min="11274" max="11520" width="9.140625" style="297"/>
    <col min="11521" max="11521" width="36" style="297" customWidth="1"/>
    <col min="11522" max="11523" width="11.7109375" style="297" customWidth="1"/>
    <col min="11524" max="11524" width="12.85546875" style="297" customWidth="1"/>
    <col min="11525" max="11525" width="11.85546875" style="297" customWidth="1"/>
    <col min="11526" max="11528" width="9.140625" style="297"/>
    <col min="11529" max="11529" width="47" style="297" customWidth="1"/>
    <col min="11530" max="11776" width="9.140625" style="297"/>
    <col min="11777" max="11777" width="36" style="297" customWidth="1"/>
    <col min="11778" max="11779" width="11.7109375" style="297" customWidth="1"/>
    <col min="11780" max="11780" width="12.85546875" style="297" customWidth="1"/>
    <col min="11781" max="11781" width="11.85546875" style="297" customWidth="1"/>
    <col min="11782" max="11784" width="9.140625" style="297"/>
    <col min="11785" max="11785" width="47" style="297" customWidth="1"/>
    <col min="11786" max="12032" width="9.140625" style="297"/>
    <col min="12033" max="12033" width="36" style="297" customWidth="1"/>
    <col min="12034" max="12035" width="11.7109375" style="297" customWidth="1"/>
    <col min="12036" max="12036" width="12.85546875" style="297" customWidth="1"/>
    <col min="12037" max="12037" width="11.85546875" style="297" customWidth="1"/>
    <col min="12038" max="12040" width="9.140625" style="297"/>
    <col min="12041" max="12041" width="47" style="297" customWidth="1"/>
    <col min="12042" max="12288" width="9.140625" style="297"/>
    <col min="12289" max="12289" width="36" style="297" customWidth="1"/>
    <col min="12290" max="12291" width="11.7109375" style="297" customWidth="1"/>
    <col min="12292" max="12292" width="12.85546875" style="297" customWidth="1"/>
    <col min="12293" max="12293" width="11.85546875" style="297" customWidth="1"/>
    <col min="12294" max="12296" width="9.140625" style="297"/>
    <col min="12297" max="12297" width="47" style="297" customWidth="1"/>
    <col min="12298" max="12544" width="9.140625" style="297"/>
    <col min="12545" max="12545" width="36" style="297" customWidth="1"/>
    <col min="12546" max="12547" width="11.7109375" style="297" customWidth="1"/>
    <col min="12548" max="12548" width="12.85546875" style="297" customWidth="1"/>
    <col min="12549" max="12549" width="11.85546875" style="297" customWidth="1"/>
    <col min="12550" max="12552" width="9.140625" style="297"/>
    <col min="12553" max="12553" width="47" style="297" customWidth="1"/>
    <col min="12554" max="12800" width="9.140625" style="297"/>
    <col min="12801" max="12801" width="36" style="297" customWidth="1"/>
    <col min="12802" max="12803" width="11.7109375" style="297" customWidth="1"/>
    <col min="12804" max="12804" width="12.85546875" style="297" customWidth="1"/>
    <col min="12805" max="12805" width="11.85546875" style="297" customWidth="1"/>
    <col min="12806" max="12808" width="9.140625" style="297"/>
    <col min="12809" max="12809" width="47" style="297" customWidth="1"/>
    <col min="12810" max="13056" width="9.140625" style="297"/>
    <col min="13057" max="13057" width="36" style="297" customWidth="1"/>
    <col min="13058" max="13059" width="11.7109375" style="297" customWidth="1"/>
    <col min="13060" max="13060" width="12.85546875" style="297" customWidth="1"/>
    <col min="13061" max="13061" width="11.85546875" style="297" customWidth="1"/>
    <col min="13062" max="13064" width="9.140625" style="297"/>
    <col min="13065" max="13065" width="47" style="297" customWidth="1"/>
    <col min="13066" max="13312" width="9.140625" style="297"/>
    <col min="13313" max="13313" width="36" style="297" customWidth="1"/>
    <col min="13314" max="13315" width="11.7109375" style="297" customWidth="1"/>
    <col min="13316" max="13316" width="12.85546875" style="297" customWidth="1"/>
    <col min="13317" max="13317" width="11.85546875" style="297" customWidth="1"/>
    <col min="13318" max="13320" width="9.140625" style="297"/>
    <col min="13321" max="13321" width="47" style="297" customWidth="1"/>
    <col min="13322" max="13568" width="9.140625" style="297"/>
    <col min="13569" max="13569" width="36" style="297" customWidth="1"/>
    <col min="13570" max="13571" width="11.7109375" style="297" customWidth="1"/>
    <col min="13572" max="13572" width="12.85546875" style="297" customWidth="1"/>
    <col min="13573" max="13573" width="11.85546875" style="297" customWidth="1"/>
    <col min="13574" max="13576" width="9.140625" style="297"/>
    <col min="13577" max="13577" width="47" style="297" customWidth="1"/>
    <col min="13578" max="13824" width="9.140625" style="297"/>
    <col min="13825" max="13825" width="36" style="297" customWidth="1"/>
    <col min="13826" max="13827" width="11.7109375" style="297" customWidth="1"/>
    <col min="13828" max="13828" width="12.85546875" style="297" customWidth="1"/>
    <col min="13829" max="13829" width="11.85546875" style="297" customWidth="1"/>
    <col min="13830" max="13832" width="9.140625" style="297"/>
    <col min="13833" max="13833" width="47" style="297" customWidth="1"/>
    <col min="13834" max="14080" width="9.140625" style="297"/>
    <col min="14081" max="14081" width="36" style="297" customWidth="1"/>
    <col min="14082" max="14083" width="11.7109375" style="297" customWidth="1"/>
    <col min="14084" max="14084" width="12.85546875" style="297" customWidth="1"/>
    <col min="14085" max="14085" width="11.85546875" style="297" customWidth="1"/>
    <col min="14086" max="14088" width="9.140625" style="297"/>
    <col min="14089" max="14089" width="47" style="297" customWidth="1"/>
    <col min="14090" max="14336" width="9.140625" style="297"/>
    <col min="14337" max="14337" width="36" style="297" customWidth="1"/>
    <col min="14338" max="14339" width="11.7109375" style="297" customWidth="1"/>
    <col min="14340" max="14340" width="12.85546875" style="297" customWidth="1"/>
    <col min="14341" max="14341" width="11.85546875" style="297" customWidth="1"/>
    <col min="14342" max="14344" width="9.140625" style="297"/>
    <col min="14345" max="14345" width="47" style="297" customWidth="1"/>
    <col min="14346" max="14592" width="9.140625" style="297"/>
    <col min="14593" max="14593" width="36" style="297" customWidth="1"/>
    <col min="14594" max="14595" width="11.7109375" style="297" customWidth="1"/>
    <col min="14596" max="14596" width="12.85546875" style="297" customWidth="1"/>
    <col min="14597" max="14597" width="11.85546875" style="297" customWidth="1"/>
    <col min="14598" max="14600" width="9.140625" style="297"/>
    <col min="14601" max="14601" width="47" style="297" customWidth="1"/>
    <col min="14602" max="14848" width="9.140625" style="297"/>
    <col min="14849" max="14849" width="36" style="297" customWidth="1"/>
    <col min="14850" max="14851" width="11.7109375" style="297" customWidth="1"/>
    <col min="14852" max="14852" width="12.85546875" style="297" customWidth="1"/>
    <col min="14853" max="14853" width="11.85546875" style="297" customWidth="1"/>
    <col min="14854" max="14856" width="9.140625" style="297"/>
    <col min="14857" max="14857" width="47" style="297" customWidth="1"/>
    <col min="14858" max="15104" width="9.140625" style="297"/>
    <col min="15105" max="15105" width="36" style="297" customWidth="1"/>
    <col min="15106" max="15107" width="11.7109375" style="297" customWidth="1"/>
    <col min="15108" max="15108" width="12.85546875" style="297" customWidth="1"/>
    <col min="15109" max="15109" width="11.85546875" style="297" customWidth="1"/>
    <col min="15110" max="15112" width="9.140625" style="297"/>
    <col min="15113" max="15113" width="47" style="297" customWidth="1"/>
    <col min="15114" max="15360" width="9.140625" style="297"/>
    <col min="15361" max="15361" width="36" style="297" customWidth="1"/>
    <col min="15362" max="15363" width="11.7109375" style="297" customWidth="1"/>
    <col min="15364" max="15364" width="12.85546875" style="297" customWidth="1"/>
    <col min="15365" max="15365" width="11.85546875" style="297" customWidth="1"/>
    <col min="15366" max="15368" width="9.140625" style="297"/>
    <col min="15369" max="15369" width="47" style="297" customWidth="1"/>
    <col min="15370" max="15616" width="9.140625" style="297"/>
    <col min="15617" max="15617" width="36" style="297" customWidth="1"/>
    <col min="15618" max="15619" width="11.7109375" style="297" customWidth="1"/>
    <col min="15620" max="15620" width="12.85546875" style="297" customWidth="1"/>
    <col min="15621" max="15621" width="11.85546875" style="297" customWidth="1"/>
    <col min="15622" max="15624" width="9.140625" style="297"/>
    <col min="15625" max="15625" width="47" style="297" customWidth="1"/>
    <col min="15626" max="15872" width="9.140625" style="297"/>
    <col min="15873" max="15873" width="36" style="297" customWidth="1"/>
    <col min="15874" max="15875" width="11.7109375" style="297" customWidth="1"/>
    <col min="15876" max="15876" width="12.85546875" style="297" customWidth="1"/>
    <col min="15877" max="15877" width="11.85546875" style="297" customWidth="1"/>
    <col min="15878" max="15880" width="9.140625" style="297"/>
    <col min="15881" max="15881" width="47" style="297" customWidth="1"/>
    <col min="15882" max="16128" width="9.140625" style="297"/>
    <col min="16129" max="16129" width="36" style="297" customWidth="1"/>
    <col min="16130" max="16131" width="11.7109375" style="297" customWidth="1"/>
    <col min="16132" max="16132" width="12.85546875" style="297" customWidth="1"/>
    <col min="16133" max="16133" width="11.85546875" style="297" customWidth="1"/>
    <col min="16134" max="16136" width="9.140625" style="297"/>
    <col min="16137" max="16137" width="47" style="297" customWidth="1"/>
    <col min="16138" max="16384" width="9.140625" style="297"/>
  </cols>
  <sheetData>
    <row r="1" spans="1:13" s="309" customFormat="1" ht="24.95" customHeight="1">
      <c r="A1" s="195" t="s">
        <v>894</v>
      </c>
      <c r="B1" s="624"/>
      <c r="C1" s="624"/>
      <c r="D1" s="624"/>
      <c r="E1" s="624"/>
      <c r="F1" s="511"/>
      <c r="G1" s="512"/>
      <c r="H1" s="511"/>
      <c r="I1" s="511"/>
      <c r="J1" s="511"/>
    </row>
    <row r="2" spans="1:13" s="311" customFormat="1" ht="380.1" customHeight="1">
      <c r="A2" s="2594" t="s">
        <v>861</v>
      </c>
      <c r="B2" s="2594"/>
      <c r="C2" s="2594"/>
      <c r="D2" s="2594"/>
      <c r="E2" s="2594"/>
      <c r="F2" s="513"/>
      <c r="G2" s="514"/>
      <c r="H2" s="513"/>
      <c r="I2" s="513"/>
      <c r="J2" s="513"/>
    </row>
    <row r="3" spans="1:13" ht="15" customHeight="1">
      <c r="A3" s="593"/>
      <c r="B3" s="298"/>
      <c r="C3" s="298"/>
      <c r="D3" s="298"/>
      <c r="E3" s="298"/>
    </row>
    <row r="4" spans="1:13" ht="20.100000000000001" customHeight="1">
      <c r="A4" s="198" t="s">
        <v>769</v>
      </c>
      <c r="B4" s="625"/>
      <c r="C4" s="302"/>
      <c r="D4" s="302"/>
      <c r="E4" s="302"/>
    </row>
    <row r="5" spans="1:13" s="310" customFormat="1" ht="15" customHeight="1">
      <c r="A5" s="626" t="s">
        <v>370</v>
      </c>
      <c r="B5" s="627"/>
      <c r="C5" s="627"/>
      <c r="D5" s="627"/>
      <c r="E5" s="627"/>
      <c r="F5" s="515"/>
      <c r="G5" s="516"/>
      <c r="H5" s="517"/>
      <c r="I5" s="517"/>
      <c r="J5" s="517"/>
    </row>
    <row r="6" spans="1:13" s="312" customFormat="1" ht="20.100000000000001" customHeight="1">
      <c r="A6" s="2595" t="s">
        <v>233</v>
      </c>
      <c r="B6" s="2597">
        <v>2008</v>
      </c>
      <c r="C6" s="2598"/>
      <c r="D6" s="2599">
        <v>2009</v>
      </c>
      <c r="E6" s="2600"/>
      <c r="F6" s="518"/>
      <c r="G6" s="519"/>
      <c r="H6" s="518"/>
      <c r="I6" s="518"/>
      <c r="J6" s="518"/>
    </row>
    <row r="7" spans="1:13" s="312" customFormat="1" ht="20.100000000000001" customHeight="1">
      <c r="A7" s="2596"/>
      <c r="B7" s="587" t="s">
        <v>88</v>
      </c>
      <c r="C7" s="588" t="s">
        <v>223</v>
      </c>
      <c r="D7" s="588" t="s">
        <v>88</v>
      </c>
      <c r="E7" s="327" t="s">
        <v>223</v>
      </c>
      <c r="F7" s="518"/>
      <c r="G7" s="519"/>
      <c r="H7" s="518"/>
      <c r="I7" s="518"/>
      <c r="J7" s="518"/>
    </row>
    <row r="8" spans="1:13" s="312" customFormat="1" ht="20.100000000000001" customHeight="1">
      <c r="A8" s="299" t="s">
        <v>234</v>
      </c>
      <c r="B8" s="314">
        <f>SUM(B9:B20)</f>
        <v>38855</v>
      </c>
      <c r="C8" s="321">
        <f>SUM(C9:C20)</f>
        <v>100</v>
      </c>
      <c r="D8" s="314">
        <v>43171.302971823083</v>
      </c>
      <c r="E8" s="322">
        <f>SUM(E9:E20)</f>
        <v>100.00161456367758</v>
      </c>
      <c r="F8" s="518"/>
      <c r="G8" s="519"/>
      <c r="H8" s="518"/>
      <c r="I8" s="518"/>
      <c r="J8" s="520"/>
      <c r="M8" s="317"/>
    </row>
    <row r="9" spans="1:13" s="312" customFormat="1" ht="20.100000000000001" customHeight="1">
      <c r="A9" s="300" t="s">
        <v>652</v>
      </c>
      <c r="B9" s="233">
        <v>3296</v>
      </c>
      <c r="C9" s="628">
        <f>B9/$B$8*100</f>
        <v>8.4828207437910184</v>
      </c>
      <c r="D9" s="233">
        <v>3436</v>
      </c>
      <c r="E9" s="628">
        <f>D9/$D$8*100</f>
        <v>7.9589907264151796</v>
      </c>
      <c r="F9" s="521"/>
      <c r="G9" s="519"/>
      <c r="H9" s="518"/>
      <c r="I9" s="518"/>
      <c r="J9" s="518"/>
      <c r="K9" s="318"/>
    </row>
    <row r="10" spans="1:13" s="312" customFormat="1" ht="20.100000000000001" customHeight="1">
      <c r="A10" s="300" t="s">
        <v>653</v>
      </c>
      <c r="B10" s="233">
        <v>3533</v>
      </c>
      <c r="C10" s="628">
        <f>B10/$B$8*100</f>
        <v>9.0927808518852142</v>
      </c>
      <c r="D10" s="233">
        <v>4692</v>
      </c>
      <c r="E10" s="628">
        <f t="shared" ref="E10:E20" si="0">D10/$D$8*100</f>
        <v>10.868330759121077</v>
      </c>
      <c r="F10" s="522"/>
      <c r="G10" s="519"/>
      <c r="H10" s="518"/>
      <c r="I10" s="518"/>
      <c r="J10" s="518"/>
      <c r="K10" s="318"/>
    </row>
    <row r="11" spans="1:13" s="312" customFormat="1" ht="20.100000000000001" customHeight="1">
      <c r="A11" s="300" t="s">
        <v>654</v>
      </c>
      <c r="B11" s="233">
        <v>5182</v>
      </c>
      <c r="C11" s="628">
        <f t="shared" ref="C11:C20" si="1">B11/$B$8*100</f>
        <v>13.336764895122894</v>
      </c>
      <c r="D11" s="233">
        <v>5886</v>
      </c>
      <c r="E11" s="628">
        <f t="shared" si="0"/>
        <v>13.63405687301506</v>
      </c>
      <c r="F11" s="522"/>
      <c r="G11" s="519"/>
      <c r="H11" s="518"/>
      <c r="I11" s="518"/>
      <c r="J11" s="518"/>
    </row>
    <row r="12" spans="1:13" s="312" customFormat="1" ht="20.100000000000001" customHeight="1">
      <c r="A12" s="300" t="s">
        <v>80</v>
      </c>
      <c r="B12" s="233">
        <v>1087</v>
      </c>
      <c r="C12" s="628">
        <f t="shared" si="1"/>
        <v>2.7975807489383606</v>
      </c>
      <c r="D12" s="233">
        <v>1886</v>
      </c>
      <c r="E12" s="628">
        <f t="shared" si="0"/>
        <v>4.3686427561172962</v>
      </c>
      <c r="F12" s="522"/>
      <c r="G12" s="519"/>
      <c r="H12" s="518"/>
      <c r="I12" s="518"/>
      <c r="J12" s="518"/>
    </row>
    <row r="13" spans="1:13" s="312" customFormat="1" ht="20.100000000000001" customHeight="1">
      <c r="A13" s="300" t="s">
        <v>655</v>
      </c>
      <c r="B13" s="233">
        <v>282</v>
      </c>
      <c r="C13" s="628">
        <f t="shared" si="1"/>
        <v>0.72577531849182864</v>
      </c>
      <c r="D13" s="233">
        <v>392</v>
      </c>
      <c r="E13" s="628">
        <f t="shared" si="0"/>
        <v>0.90801058345598096</v>
      </c>
      <c r="F13" s="523"/>
      <c r="G13" s="519"/>
      <c r="H13" s="518"/>
      <c r="I13" s="518"/>
      <c r="J13" s="518"/>
    </row>
    <row r="14" spans="1:13" s="312" customFormat="1" ht="20.100000000000001" customHeight="1">
      <c r="A14" s="300" t="s">
        <v>656</v>
      </c>
      <c r="B14" s="233">
        <v>4</v>
      </c>
      <c r="C14" s="628">
        <f t="shared" si="1"/>
        <v>1.0294685368678421E-2</v>
      </c>
      <c r="D14" s="233">
        <v>4</v>
      </c>
      <c r="E14" s="628">
        <f t="shared" si="0"/>
        <v>9.2654141168977636E-3</v>
      </c>
      <c r="F14" s="522"/>
      <c r="G14" s="519"/>
      <c r="H14" s="518"/>
      <c r="I14" s="518"/>
      <c r="J14" s="518"/>
    </row>
    <row r="15" spans="1:13" s="312" customFormat="1" ht="20.100000000000001" customHeight="1">
      <c r="A15" s="300" t="s">
        <v>657</v>
      </c>
      <c r="B15" s="233">
        <v>3218</v>
      </c>
      <c r="C15" s="628">
        <f t="shared" si="1"/>
        <v>8.2820743791017897</v>
      </c>
      <c r="D15" s="233">
        <v>3419</v>
      </c>
      <c r="E15" s="628">
        <f t="shared" si="0"/>
        <v>7.9196127164183645</v>
      </c>
      <c r="F15" s="522"/>
      <c r="G15" s="519"/>
      <c r="H15" s="518"/>
      <c r="I15" s="518"/>
      <c r="J15" s="518"/>
    </row>
    <row r="16" spans="1:13" s="312" customFormat="1" ht="20.100000000000001" customHeight="1">
      <c r="A16" s="300" t="s">
        <v>507</v>
      </c>
      <c r="B16" s="233">
        <v>9568</v>
      </c>
      <c r="C16" s="628">
        <f t="shared" si="1"/>
        <v>24.62488740187878</v>
      </c>
      <c r="D16" s="233">
        <v>6422</v>
      </c>
      <c r="E16" s="628">
        <f t="shared" si="0"/>
        <v>14.87562236467936</v>
      </c>
      <c r="F16" s="522"/>
      <c r="G16" s="519"/>
      <c r="H16" s="518"/>
      <c r="I16" s="518"/>
      <c r="J16" s="518"/>
    </row>
    <row r="17" spans="1:13" s="312" customFormat="1" ht="20.100000000000001" customHeight="1">
      <c r="A17" s="300" t="s">
        <v>768</v>
      </c>
      <c r="B17" s="233">
        <v>12620</v>
      </c>
      <c r="C17" s="628">
        <f t="shared" si="1"/>
        <v>32.479732338180419</v>
      </c>
      <c r="D17" s="233">
        <v>16965</v>
      </c>
      <c r="E17" s="628">
        <f t="shared" si="0"/>
        <v>39.296937623292642</v>
      </c>
      <c r="F17" s="522"/>
      <c r="G17" s="519"/>
      <c r="H17" s="518"/>
      <c r="I17" s="518"/>
      <c r="J17" s="518"/>
    </row>
    <row r="18" spans="1:13" s="312" customFormat="1" ht="20.100000000000001" customHeight="1">
      <c r="A18" s="300" t="s">
        <v>508</v>
      </c>
      <c r="B18" s="233">
        <v>7</v>
      </c>
      <c r="C18" s="628">
        <f t="shared" si="1"/>
        <v>1.8015699395187233E-2</v>
      </c>
      <c r="D18" s="233">
        <v>22</v>
      </c>
      <c r="E18" s="628">
        <f t="shared" si="0"/>
        <v>5.0959777642937701E-2</v>
      </c>
      <c r="F18" s="521"/>
      <c r="G18" s="519"/>
      <c r="H18" s="518"/>
      <c r="I18" s="518"/>
      <c r="J18" s="518"/>
    </row>
    <row r="19" spans="1:13" s="312" customFormat="1" ht="20.100000000000001" customHeight="1">
      <c r="A19" s="300" t="s">
        <v>531</v>
      </c>
      <c r="B19" s="233">
        <v>26</v>
      </c>
      <c r="C19" s="628">
        <f t="shared" si="1"/>
        <v>6.6915454896409737E-2</v>
      </c>
      <c r="D19" s="233">
        <v>29</v>
      </c>
      <c r="E19" s="628">
        <f t="shared" si="0"/>
        <v>6.7174252347508789E-2</v>
      </c>
      <c r="F19" s="518"/>
      <c r="G19" s="519"/>
      <c r="H19" s="518"/>
      <c r="I19" s="518"/>
      <c r="J19" s="518"/>
    </row>
    <row r="20" spans="1:13" s="312" customFormat="1" ht="20.100000000000001" customHeight="1">
      <c r="A20" s="301" t="s">
        <v>862</v>
      </c>
      <c r="B20" s="234">
        <v>32</v>
      </c>
      <c r="C20" s="629">
        <f t="shared" si="1"/>
        <v>8.2357482949427366E-2</v>
      </c>
      <c r="D20" s="234">
        <v>19</v>
      </c>
      <c r="E20" s="629">
        <f t="shared" si="0"/>
        <v>4.4010717055264381E-2</v>
      </c>
      <c r="F20" s="518"/>
      <c r="G20" s="519"/>
      <c r="H20" s="518"/>
      <c r="I20" s="518"/>
      <c r="J20" s="518"/>
    </row>
    <row r="21" spans="1:13" s="218" customFormat="1" ht="15" customHeight="1">
      <c r="A21" s="100" t="s">
        <v>231</v>
      </c>
      <c r="B21" s="235"/>
      <c r="C21" s="235"/>
      <c r="D21" s="235"/>
      <c r="E21" s="235"/>
      <c r="F21" s="517"/>
      <c r="G21" s="516"/>
      <c r="H21" s="517"/>
      <c r="I21" s="517"/>
      <c r="J21" s="517"/>
    </row>
    <row r="22" spans="1:13" s="303" customFormat="1" ht="15" customHeight="1">
      <c r="A22" s="100" t="s">
        <v>863</v>
      </c>
      <c r="B22" s="630"/>
      <c r="C22" s="630"/>
      <c r="D22" s="630"/>
      <c r="E22" s="630"/>
      <c r="F22" s="517"/>
      <c r="G22" s="516"/>
      <c r="H22" s="517"/>
      <c r="I22" s="517"/>
      <c r="J22" s="517"/>
    </row>
    <row r="23" spans="1:13" s="310" customFormat="1" ht="15" customHeight="1">
      <c r="A23" s="217" t="s">
        <v>767</v>
      </c>
      <c r="B23" s="235"/>
      <c r="C23" s="235"/>
      <c r="D23" s="235"/>
      <c r="E23" s="235"/>
      <c r="F23" s="517"/>
      <c r="G23" s="516"/>
      <c r="H23" s="517"/>
      <c r="I23" s="517"/>
      <c r="J23" s="517"/>
    </row>
    <row r="24" spans="1:13" s="310" customFormat="1" ht="15" customHeight="1">
      <c r="A24" s="217"/>
      <c r="B24" s="235"/>
      <c r="C24" s="235"/>
      <c r="D24" s="235"/>
      <c r="E24" s="235"/>
      <c r="F24" s="517"/>
      <c r="G24" s="516"/>
      <c r="H24" s="517"/>
      <c r="I24" s="517"/>
      <c r="J24" s="517"/>
    </row>
    <row r="25" spans="1:13" ht="20.100000000000001" customHeight="1">
      <c r="A25" s="2593" t="s">
        <v>770</v>
      </c>
      <c r="B25" s="2593"/>
      <c r="C25" s="2593"/>
      <c r="D25" s="2593"/>
      <c r="E25" s="2593"/>
      <c r="F25" s="524"/>
    </row>
    <row r="26" spans="1:13" s="310" customFormat="1" ht="15" customHeight="1">
      <c r="A26" s="626" t="s">
        <v>370</v>
      </c>
      <c r="B26" s="627"/>
      <c r="C26" s="627"/>
      <c r="D26" s="627"/>
      <c r="E26" s="627"/>
      <c r="F26" s="515"/>
      <c r="G26" s="516"/>
      <c r="H26" s="517"/>
      <c r="I26" s="517"/>
      <c r="J26" s="517"/>
    </row>
    <row r="27" spans="1:13" s="312" customFormat="1" ht="20.100000000000001" customHeight="1">
      <c r="A27" s="2595" t="s">
        <v>667</v>
      </c>
      <c r="B27" s="2597">
        <v>2008</v>
      </c>
      <c r="C27" s="2598"/>
      <c r="D27" s="2599">
        <v>2009</v>
      </c>
      <c r="E27" s="2600"/>
      <c r="F27" s="518"/>
      <c r="G27" s="519"/>
      <c r="H27" s="518"/>
      <c r="I27" s="518"/>
      <c r="J27" s="518"/>
    </row>
    <row r="28" spans="1:13" s="312" customFormat="1" ht="20.100000000000001" customHeight="1">
      <c r="A28" s="2596"/>
      <c r="B28" s="587" t="s">
        <v>88</v>
      </c>
      <c r="C28" s="588" t="s">
        <v>223</v>
      </c>
      <c r="D28" s="588" t="s">
        <v>88</v>
      </c>
      <c r="E28" s="327" t="s">
        <v>223</v>
      </c>
      <c r="F28" s="518"/>
      <c r="G28" s="519"/>
      <c r="H28" s="518"/>
      <c r="I28" s="518"/>
      <c r="J28" s="518"/>
    </row>
    <row r="29" spans="1:13" s="312" customFormat="1" ht="20.100000000000001" customHeight="1">
      <c r="A29" s="206" t="s">
        <v>234</v>
      </c>
      <c r="B29" s="314">
        <v>38855</v>
      </c>
      <c r="C29" s="314">
        <v>100.00121624957089</v>
      </c>
      <c r="D29" s="314">
        <v>43171.302971823083</v>
      </c>
      <c r="E29" s="314">
        <v>100</v>
      </c>
      <c r="F29" s="519"/>
      <c r="G29" s="519"/>
      <c r="H29" s="518"/>
      <c r="I29" s="518"/>
      <c r="J29" s="519"/>
      <c r="K29" s="313"/>
      <c r="L29" s="313"/>
      <c r="M29" s="313"/>
    </row>
    <row r="30" spans="1:13" s="312" customFormat="1" ht="20.100000000000001" customHeight="1">
      <c r="A30" s="304" t="s">
        <v>125</v>
      </c>
      <c r="B30" s="233">
        <v>5500</v>
      </c>
      <c r="C30" s="315">
        <f>B30/$B$29*100</f>
        <v>14.155192381932826</v>
      </c>
      <c r="D30" s="233">
        <v>4279</v>
      </c>
      <c r="E30" s="315">
        <f>D30/$D$29*100</f>
        <v>9.9116767515513828</v>
      </c>
      <c r="F30" s="525"/>
      <c r="G30" s="101"/>
      <c r="H30" s="101"/>
      <c r="I30" s="526"/>
      <c r="J30" s="101"/>
      <c r="K30" s="313"/>
      <c r="L30" s="313"/>
      <c r="M30" s="313"/>
    </row>
    <row r="31" spans="1:13" s="312" customFormat="1" ht="20.100000000000001" customHeight="1">
      <c r="A31" s="304" t="s">
        <v>126</v>
      </c>
      <c r="B31" s="233">
        <v>2357</v>
      </c>
      <c r="C31" s="315">
        <f t="shared" ref="C31:C40" si="2">B31/$B$29*100</f>
        <v>6.066143353493759</v>
      </c>
      <c r="D31" s="233">
        <v>3199</v>
      </c>
      <c r="E31" s="315">
        <f t="shared" ref="E31:E40" si="3">D31/$D$29*100</f>
        <v>7.4100149399889874</v>
      </c>
      <c r="F31" s="525"/>
      <c r="G31" s="101"/>
      <c r="H31" s="101"/>
      <c r="I31" s="526"/>
      <c r="J31" s="101"/>
      <c r="K31" s="313"/>
      <c r="L31" s="313"/>
      <c r="M31" s="313"/>
    </row>
    <row r="32" spans="1:13" s="312" customFormat="1" ht="20.100000000000001" customHeight="1">
      <c r="A32" s="304" t="s">
        <v>417</v>
      </c>
      <c r="B32" s="233">
        <v>3284</v>
      </c>
      <c r="C32" s="315">
        <f t="shared" si="2"/>
        <v>8.4519366876849826</v>
      </c>
      <c r="D32" s="233">
        <v>3147</v>
      </c>
      <c r="E32" s="315">
        <f t="shared" si="3"/>
        <v>7.2895645564693163</v>
      </c>
      <c r="F32" s="525"/>
      <c r="G32" s="101"/>
      <c r="H32" s="101"/>
      <c r="I32" s="526"/>
      <c r="J32" s="101"/>
      <c r="K32" s="313"/>
      <c r="L32" s="313"/>
      <c r="M32" s="313"/>
    </row>
    <row r="33" spans="1:13" s="312" customFormat="1" ht="20.100000000000001" customHeight="1">
      <c r="A33" s="304" t="s">
        <v>123</v>
      </c>
      <c r="B33" s="233">
        <v>3530</v>
      </c>
      <c r="C33" s="315">
        <f t="shared" si="2"/>
        <v>9.0850598378587062</v>
      </c>
      <c r="D33" s="233">
        <v>2848</v>
      </c>
      <c r="E33" s="315">
        <f t="shared" si="3"/>
        <v>6.5969748512312076</v>
      </c>
      <c r="F33" s="525"/>
      <c r="G33" s="101"/>
      <c r="H33" s="101"/>
      <c r="I33" s="526"/>
      <c r="J33" s="101"/>
      <c r="K33" s="313"/>
      <c r="L33" s="313"/>
      <c r="M33" s="313"/>
    </row>
    <row r="34" spans="1:13" s="312" customFormat="1" ht="20.100000000000001" customHeight="1">
      <c r="A34" s="304" t="s">
        <v>124</v>
      </c>
      <c r="B34" s="233">
        <v>720</v>
      </c>
      <c r="C34" s="315">
        <f t="shared" si="2"/>
        <v>1.8530433663621158</v>
      </c>
      <c r="D34" s="233">
        <v>2832</v>
      </c>
      <c r="E34" s="315">
        <f t="shared" si="3"/>
        <v>6.5599131947636167</v>
      </c>
      <c r="F34" s="525"/>
      <c r="G34" s="101"/>
      <c r="H34" s="101"/>
      <c r="I34" s="526"/>
      <c r="J34" s="101"/>
      <c r="K34" s="313"/>
      <c r="L34" s="313"/>
      <c r="M34" s="313"/>
    </row>
    <row r="35" spans="1:13" s="312" customFormat="1" ht="20.100000000000001" customHeight="1">
      <c r="A35" s="304" t="s">
        <v>663</v>
      </c>
      <c r="B35" s="233">
        <v>1451</v>
      </c>
      <c r="C35" s="315">
        <f t="shared" si="2"/>
        <v>3.7343971174880966</v>
      </c>
      <c r="D35" s="233">
        <v>1946</v>
      </c>
      <c r="E35" s="315">
        <f t="shared" si="3"/>
        <v>4.5076239678707619</v>
      </c>
      <c r="F35" s="525"/>
      <c r="G35" s="101"/>
      <c r="H35" s="101"/>
      <c r="I35" s="526"/>
      <c r="J35" s="101"/>
      <c r="K35" s="313"/>
      <c r="L35" s="313"/>
      <c r="M35" s="313"/>
    </row>
    <row r="36" spans="1:13" s="312" customFormat="1" ht="20.100000000000001" customHeight="1">
      <c r="A36" s="304" t="s">
        <v>664</v>
      </c>
      <c r="B36" s="233">
        <v>36</v>
      </c>
      <c r="C36" s="315">
        <f t="shared" si="2"/>
        <v>9.2652168318105771E-2</v>
      </c>
      <c r="D36" s="233">
        <v>1551</v>
      </c>
      <c r="E36" s="315">
        <f t="shared" si="3"/>
        <v>3.5926643238271083</v>
      </c>
      <c r="F36" s="525"/>
      <c r="G36" s="101"/>
      <c r="H36" s="101"/>
      <c r="I36" s="526"/>
      <c r="J36" s="101"/>
      <c r="K36" s="313"/>
      <c r="L36" s="313"/>
      <c r="M36" s="313"/>
    </row>
    <row r="37" spans="1:13" s="312" customFormat="1" ht="20.100000000000001" customHeight="1">
      <c r="A37" s="304" t="s">
        <v>665</v>
      </c>
      <c r="B37" s="233">
        <v>1428</v>
      </c>
      <c r="C37" s="315">
        <f t="shared" si="2"/>
        <v>3.6752026766181958</v>
      </c>
      <c r="D37" s="233">
        <v>1319</v>
      </c>
      <c r="E37" s="315">
        <f t="shared" si="3"/>
        <v>3.055270305047038</v>
      </c>
      <c r="F37" s="525"/>
      <c r="G37" s="101"/>
      <c r="H37" s="101"/>
      <c r="I37" s="526"/>
      <c r="J37" s="101"/>
      <c r="K37" s="313"/>
      <c r="L37" s="313"/>
      <c r="M37" s="313"/>
    </row>
    <row r="38" spans="1:13" s="312" customFormat="1" ht="20.100000000000001" customHeight="1">
      <c r="A38" s="304" t="s">
        <v>540</v>
      </c>
      <c r="B38" s="233">
        <v>841</v>
      </c>
      <c r="C38" s="315">
        <f t="shared" si="2"/>
        <v>2.1644575987646375</v>
      </c>
      <c r="D38" s="233">
        <v>1111</v>
      </c>
      <c r="E38" s="315">
        <f t="shared" si="3"/>
        <v>2.5734687709683541</v>
      </c>
      <c r="F38" s="525"/>
      <c r="G38" s="101"/>
      <c r="H38" s="101"/>
      <c r="I38" s="526"/>
      <c r="J38" s="101"/>
      <c r="K38" s="313"/>
      <c r="L38" s="313"/>
      <c r="M38" s="313"/>
    </row>
    <row r="39" spans="1:13" s="312" customFormat="1" ht="20.100000000000001" customHeight="1">
      <c r="A39" s="304" t="s">
        <v>666</v>
      </c>
      <c r="B39" s="233">
        <v>363</v>
      </c>
      <c r="C39" s="315">
        <f t="shared" si="2"/>
        <v>0.93424269720756659</v>
      </c>
      <c r="D39" s="233">
        <v>642</v>
      </c>
      <c r="E39" s="315">
        <f t="shared" si="3"/>
        <v>1.4870989657620912</v>
      </c>
      <c r="F39" s="525"/>
      <c r="G39" s="101"/>
      <c r="H39" s="101"/>
      <c r="I39" s="526"/>
      <c r="J39" s="101"/>
      <c r="K39" s="313"/>
      <c r="L39" s="313"/>
      <c r="M39" s="313"/>
    </row>
    <row r="40" spans="1:13" s="312" customFormat="1" ht="20.100000000000001" customHeight="1">
      <c r="A40" s="301" t="s">
        <v>771</v>
      </c>
      <c r="B40" s="234">
        <v>19344</v>
      </c>
      <c r="C40" s="316">
        <f t="shared" si="2"/>
        <v>49.785098442928835</v>
      </c>
      <c r="D40" s="234">
        <v>20296</v>
      </c>
      <c r="E40" s="316">
        <f t="shared" si="3"/>
        <v>47.012711229139256</v>
      </c>
      <c r="F40" s="525"/>
      <c r="G40" s="101"/>
      <c r="H40" s="101"/>
      <c r="I40" s="526"/>
      <c r="J40" s="101"/>
      <c r="K40" s="313"/>
      <c r="L40" s="313"/>
      <c r="M40" s="313"/>
    </row>
    <row r="41" spans="1:13" s="213" customFormat="1" ht="15" customHeight="1">
      <c r="A41" s="100" t="s">
        <v>231</v>
      </c>
      <c r="B41" s="302"/>
      <c r="C41" s="302"/>
      <c r="D41" s="302"/>
      <c r="E41" s="302"/>
      <c r="F41" s="319"/>
      <c r="G41" s="320"/>
      <c r="H41" s="319"/>
      <c r="I41" s="319"/>
      <c r="J41" s="319"/>
    </row>
    <row r="42" spans="1:13" s="303" customFormat="1" ht="15" customHeight="1">
      <c r="A42" s="100" t="s">
        <v>863</v>
      </c>
      <c r="B42" s="630"/>
      <c r="C42" s="630"/>
      <c r="D42" s="630"/>
      <c r="E42" s="630"/>
      <c r="F42" s="517"/>
      <c r="G42" s="516"/>
      <c r="H42" s="517"/>
      <c r="I42" s="517"/>
      <c r="J42" s="517"/>
    </row>
    <row r="43" spans="1:13" s="310" customFormat="1" ht="15" customHeight="1">
      <c r="A43" s="217" t="s">
        <v>767</v>
      </c>
      <c r="B43" s="235"/>
      <c r="C43" s="235"/>
      <c r="D43" s="235"/>
      <c r="E43" s="235"/>
      <c r="F43" s="517"/>
      <c r="G43" s="516"/>
      <c r="H43" s="517"/>
      <c r="I43" s="517"/>
      <c r="J43" s="517"/>
    </row>
    <row r="44" spans="1:13" s="310" customFormat="1" ht="15" customHeight="1">
      <c r="A44" s="217"/>
      <c r="B44" s="235"/>
      <c r="C44" s="235"/>
      <c r="D44" s="235"/>
      <c r="E44" s="235"/>
      <c r="F44" s="517"/>
      <c r="G44" s="516"/>
      <c r="H44" s="517"/>
      <c r="I44" s="517"/>
      <c r="J44" s="517"/>
    </row>
    <row r="45" spans="1:13" ht="20.100000000000001" customHeight="1">
      <c r="A45" s="2593" t="s">
        <v>772</v>
      </c>
      <c r="B45" s="2593"/>
      <c r="C45" s="2593"/>
      <c r="D45" s="2593"/>
      <c r="E45" s="2593"/>
      <c r="F45" s="524"/>
    </row>
    <row r="46" spans="1:13" s="310" customFormat="1" ht="15" customHeight="1">
      <c r="A46" s="626" t="s">
        <v>370</v>
      </c>
      <c r="B46" s="627"/>
      <c r="C46" s="627"/>
      <c r="D46" s="627"/>
      <c r="E46" s="627"/>
      <c r="F46" s="515"/>
      <c r="G46" s="516"/>
      <c r="H46" s="517"/>
      <c r="I46" s="517"/>
      <c r="J46" s="517"/>
    </row>
    <row r="47" spans="1:13" s="312" customFormat="1" ht="20.100000000000001" customHeight="1">
      <c r="A47" s="2595" t="s">
        <v>658</v>
      </c>
      <c r="B47" s="2597">
        <v>2008</v>
      </c>
      <c r="C47" s="2598"/>
      <c r="D47" s="2599">
        <v>2009</v>
      </c>
      <c r="E47" s="2600"/>
      <c r="F47" s="518"/>
      <c r="G47" s="519"/>
      <c r="H47" s="518"/>
      <c r="I47" s="518"/>
      <c r="J47" s="518"/>
    </row>
    <row r="48" spans="1:13" s="312" customFormat="1" ht="20.100000000000001" customHeight="1">
      <c r="A48" s="2596"/>
      <c r="B48" s="587" t="s">
        <v>88</v>
      </c>
      <c r="C48" s="588" t="s">
        <v>223</v>
      </c>
      <c r="D48" s="588" t="s">
        <v>88</v>
      </c>
      <c r="E48" s="327" t="s">
        <v>223</v>
      </c>
      <c r="F48" s="518"/>
      <c r="G48" s="519"/>
      <c r="H48" s="518"/>
      <c r="I48" s="518"/>
      <c r="J48" s="518"/>
    </row>
    <row r="49" spans="1:11" s="312" customFormat="1" ht="20.100000000000001" customHeight="1">
      <c r="A49" s="206" t="s">
        <v>234</v>
      </c>
      <c r="B49" s="314">
        <v>38855</v>
      </c>
      <c r="C49" s="314">
        <v>100.00121624957089</v>
      </c>
      <c r="D49" s="314">
        <v>43171.302971823083</v>
      </c>
      <c r="E49" s="314">
        <v>100</v>
      </c>
      <c r="F49" s="519"/>
      <c r="G49" s="519"/>
      <c r="H49" s="518"/>
      <c r="I49" s="518"/>
      <c r="J49" s="518"/>
    </row>
    <row r="50" spans="1:11" s="312" customFormat="1" ht="20.100000000000001" customHeight="1">
      <c r="A50" s="304" t="s">
        <v>659</v>
      </c>
      <c r="B50" s="233">
        <v>5736</v>
      </c>
      <c r="C50" s="315">
        <f>B50/$B$49*100</f>
        <v>14.762578818684855</v>
      </c>
      <c r="D50" s="233">
        <v>3786</v>
      </c>
      <c r="E50" s="315">
        <f>D50/$D$49*100</f>
        <v>8.7697144616437335</v>
      </c>
      <c r="F50" s="525"/>
      <c r="G50" s="101"/>
      <c r="H50" s="101"/>
      <c r="I50" s="526"/>
      <c r="J50" s="101"/>
      <c r="K50" s="313"/>
    </row>
    <row r="51" spans="1:11" s="312" customFormat="1" ht="20.100000000000001" customHeight="1">
      <c r="A51" s="304" t="s">
        <v>388</v>
      </c>
      <c r="B51" s="233">
        <v>2690</v>
      </c>
      <c r="C51" s="315">
        <f t="shared" ref="C51:C57" si="4">B51/$B$49*100</f>
        <v>6.9231759104362371</v>
      </c>
      <c r="D51" s="233">
        <v>2900</v>
      </c>
      <c r="E51" s="315">
        <f t="shared" ref="E51:E57" si="5">D51/$D$49*100</f>
        <v>6.7174252347508787</v>
      </c>
      <c r="F51" s="525"/>
      <c r="G51" s="101"/>
      <c r="H51" s="101"/>
      <c r="I51" s="526"/>
      <c r="J51" s="101"/>
    </row>
    <row r="52" spans="1:11" s="312" customFormat="1" ht="20.100000000000001" customHeight="1">
      <c r="A52" s="304" t="s">
        <v>660</v>
      </c>
      <c r="B52" s="233">
        <v>986</v>
      </c>
      <c r="C52" s="315">
        <f t="shared" si="4"/>
        <v>2.5376399433792307</v>
      </c>
      <c r="D52" s="233">
        <v>6241</v>
      </c>
      <c r="E52" s="315">
        <f t="shared" si="5"/>
        <v>14.456362375889736</v>
      </c>
      <c r="F52" s="525"/>
      <c r="G52" s="101"/>
      <c r="H52" s="101"/>
      <c r="I52" s="526"/>
      <c r="J52" s="101"/>
    </row>
    <row r="53" spans="1:11" s="312" customFormat="1" ht="20.100000000000001" customHeight="1">
      <c r="A53" s="304" t="s">
        <v>661</v>
      </c>
      <c r="B53" s="233">
        <v>81</v>
      </c>
      <c r="C53" s="315">
        <f t="shared" si="4"/>
        <v>0.20846737871573801</v>
      </c>
      <c r="D53" s="233">
        <v>224</v>
      </c>
      <c r="E53" s="315">
        <f t="shared" si="5"/>
        <v>0.51886319054627483</v>
      </c>
      <c r="F53" s="525"/>
      <c r="G53" s="101"/>
      <c r="H53" s="101"/>
      <c r="I53" s="526"/>
      <c r="J53" s="101"/>
    </row>
    <row r="54" spans="1:11" s="312" customFormat="1" ht="20.100000000000001" customHeight="1">
      <c r="A54" s="304" t="s">
        <v>532</v>
      </c>
      <c r="B54" s="233">
        <v>9459</v>
      </c>
      <c r="C54" s="315">
        <f t="shared" si="4"/>
        <v>24.344357225582293</v>
      </c>
      <c r="D54" s="233">
        <v>9877</v>
      </c>
      <c r="E54" s="315">
        <f t="shared" si="5"/>
        <v>22.878623808149804</v>
      </c>
      <c r="F54" s="525"/>
      <c r="G54" s="101"/>
      <c r="H54" s="101"/>
      <c r="I54" s="526"/>
      <c r="J54" s="101"/>
    </row>
    <row r="55" spans="1:11" s="312" customFormat="1" ht="20.100000000000001" customHeight="1">
      <c r="A55" s="304" t="s">
        <v>509</v>
      </c>
      <c r="B55" s="233">
        <v>1517</v>
      </c>
      <c r="C55" s="315">
        <f t="shared" si="4"/>
        <v>3.9042594260712908</v>
      </c>
      <c r="D55" s="233">
        <v>2059</v>
      </c>
      <c r="E55" s="315">
        <f t="shared" si="5"/>
        <v>4.7693719166731245</v>
      </c>
      <c r="F55" s="525"/>
      <c r="G55" s="101"/>
      <c r="H55" s="101"/>
      <c r="I55" s="526"/>
      <c r="J55" s="101"/>
    </row>
    <row r="56" spans="1:11" s="312" customFormat="1" ht="20.100000000000001" customHeight="1">
      <c r="A56" s="304" t="s">
        <v>510</v>
      </c>
      <c r="B56" s="233">
        <v>227</v>
      </c>
      <c r="C56" s="315">
        <f t="shared" si="4"/>
        <v>0.5842233946725004</v>
      </c>
      <c r="D56" s="233">
        <v>226</v>
      </c>
      <c r="E56" s="315">
        <f t="shared" si="5"/>
        <v>0.5234958976047237</v>
      </c>
      <c r="F56" s="525"/>
      <c r="G56" s="101"/>
      <c r="H56" s="101"/>
      <c r="I56" s="526"/>
      <c r="J56" s="101"/>
    </row>
    <row r="57" spans="1:11" s="312" customFormat="1" ht="20.100000000000001" customHeight="1">
      <c r="A57" s="301" t="s">
        <v>773</v>
      </c>
      <c r="B57" s="234">
        <v>18158</v>
      </c>
      <c r="C57" s="316">
        <f t="shared" si="4"/>
        <v>46.732724231115682</v>
      </c>
      <c r="D57" s="234">
        <v>17859</v>
      </c>
      <c r="E57" s="316">
        <f t="shared" si="5"/>
        <v>41.367757678419295</v>
      </c>
      <c r="F57" s="525"/>
      <c r="G57" s="101"/>
      <c r="H57" s="101"/>
      <c r="I57" s="526"/>
      <c r="J57" s="101"/>
    </row>
    <row r="58" spans="1:11" s="213" customFormat="1" ht="15" customHeight="1">
      <c r="A58" s="100" t="s">
        <v>231</v>
      </c>
      <c r="B58" s="302"/>
      <c r="C58" s="302"/>
      <c r="D58" s="302"/>
      <c r="E58" s="302"/>
      <c r="F58" s="319"/>
      <c r="G58" s="320"/>
      <c r="H58" s="319"/>
      <c r="I58" s="319"/>
      <c r="J58" s="319"/>
    </row>
    <row r="59" spans="1:11" s="303" customFormat="1" ht="15" customHeight="1">
      <c r="A59" s="100" t="s">
        <v>863</v>
      </c>
      <c r="B59" s="630"/>
      <c r="C59" s="630"/>
      <c r="D59" s="630"/>
      <c r="E59" s="630"/>
      <c r="F59" s="517"/>
      <c r="G59" s="516"/>
      <c r="H59" s="517"/>
      <c r="I59" s="517"/>
      <c r="J59" s="517"/>
    </row>
    <row r="60" spans="1:11" s="310" customFormat="1" ht="15" customHeight="1">
      <c r="A60" s="217" t="s">
        <v>767</v>
      </c>
      <c r="B60" s="235"/>
      <c r="C60" s="235"/>
      <c r="D60" s="235"/>
      <c r="E60" s="235"/>
      <c r="F60" s="517"/>
      <c r="G60" s="516"/>
      <c r="H60" s="517"/>
      <c r="I60" s="517"/>
      <c r="J60" s="517"/>
    </row>
    <row r="61" spans="1:11" ht="15" customHeight="1">
      <c r="A61" s="218"/>
    </row>
    <row r="62" spans="1:11" ht="20.100000000000001" customHeight="1">
      <c r="A62" s="631" t="s">
        <v>775</v>
      </c>
      <c r="B62" s="302"/>
      <c r="C62" s="302"/>
      <c r="D62" s="302"/>
      <c r="E62" s="302"/>
    </row>
    <row r="63" spans="1:11" ht="15" customHeight="1">
      <c r="A63" s="631"/>
      <c r="B63" s="302"/>
      <c r="C63" s="302"/>
      <c r="D63" s="302"/>
      <c r="E63" s="302"/>
      <c r="F63" s="305" t="s">
        <v>659</v>
      </c>
      <c r="G63" s="101">
        <v>8.7697144616437299</v>
      </c>
    </row>
    <row r="64" spans="1:11" ht="15" customHeight="1">
      <c r="A64" s="302"/>
      <c r="B64" s="302"/>
      <c r="C64" s="302"/>
      <c r="D64" s="302"/>
      <c r="E64" s="302"/>
      <c r="F64" s="305" t="s">
        <v>388</v>
      </c>
      <c r="G64" s="101">
        <v>6.7174252347508787</v>
      </c>
    </row>
    <row r="65" spans="1:13" ht="15" customHeight="1">
      <c r="A65" s="302"/>
      <c r="B65" s="302"/>
      <c r="C65" s="302"/>
      <c r="D65" s="302"/>
      <c r="E65" s="302"/>
      <c r="F65" s="305" t="s">
        <v>660</v>
      </c>
      <c r="G65" s="101">
        <v>14.456362375889736</v>
      </c>
    </row>
    <row r="66" spans="1:13" ht="15" customHeight="1">
      <c r="A66" s="302"/>
      <c r="B66" s="302"/>
      <c r="C66" s="302"/>
      <c r="D66" s="302"/>
      <c r="E66" s="302"/>
      <c r="F66" s="305" t="s">
        <v>661</v>
      </c>
      <c r="G66" s="101">
        <v>0.51886319054627483</v>
      </c>
    </row>
    <row r="67" spans="1:13" ht="15" customHeight="1">
      <c r="A67" s="302"/>
      <c r="B67" s="302"/>
      <c r="C67" s="302"/>
      <c r="D67" s="302"/>
      <c r="E67" s="302"/>
      <c r="F67" s="305" t="s">
        <v>532</v>
      </c>
      <c r="G67" s="101">
        <v>22.878623808149804</v>
      </c>
    </row>
    <row r="68" spans="1:13" ht="15" customHeight="1">
      <c r="A68" s="302"/>
      <c r="B68" s="302"/>
      <c r="C68" s="302"/>
      <c r="D68" s="302"/>
      <c r="E68" s="302"/>
      <c r="F68" s="305" t="s">
        <v>509</v>
      </c>
      <c r="G68" s="101">
        <v>4.7693719166731245</v>
      </c>
    </row>
    <row r="69" spans="1:13" ht="15" customHeight="1">
      <c r="A69" s="302"/>
      <c r="B69" s="302"/>
      <c r="C69" s="302"/>
      <c r="D69" s="302"/>
      <c r="E69" s="302"/>
      <c r="F69" s="305" t="s">
        <v>510</v>
      </c>
      <c r="G69" s="101">
        <v>0.5234958976047237</v>
      </c>
    </row>
    <row r="70" spans="1:13" ht="15" customHeight="1">
      <c r="A70" s="302"/>
      <c r="B70" s="302"/>
      <c r="C70" s="302"/>
      <c r="D70" s="302"/>
      <c r="E70" s="302"/>
      <c r="F70" s="305" t="s">
        <v>662</v>
      </c>
      <c r="G70" s="101">
        <v>41.367757678419302</v>
      </c>
    </row>
    <row r="71" spans="1:13" ht="15" customHeight="1">
      <c r="A71" s="302"/>
      <c r="B71" s="302"/>
      <c r="C71" s="302"/>
      <c r="D71" s="302"/>
      <c r="E71" s="302"/>
    </row>
    <row r="72" spans="1:13" ht="15" customHeight="1">
      <c r="A72" s="302"/>
      <c r="B72" s="302"/>
      <c r="C72" s="302"/>
      <c r="D72" s="302"/>
      <c r="E72" s="302"/>
    </row>
    <row r="73" spans="1:13" ht="15" customHeight="1">
      <c r="A73" s="302"/>
      <c r="B73" s="302"/>
      <c r="C73" s="302"/>
      <c r="D73" s="302"/>
      <c r="E73" s="302"/>
    </row>
    <row r="74" spans="1:13" ht="15" customHeight="1">
      <c r="A74" s="302"/>
      <c r="B74" s="302"/>
      <c r="C74" s="302"/>
      <c r="D74" s="302"/>
      <c r="E74" s="302"/>
    </row>
    <row r="75" spans="1:13" ht="15" customHeight="1">
      <c r="A75" s="302"/>
      <c r="B75" s="302"/>
      <c r="C75" s="302"/>
      <c r="D75" s="302"/>
      <c r="E75" s="302"/>
    </row>
    <row r="76" spans="1:13" ht="20.100000000000001" customHeight="1">
      <c r="A76" s="198" t="s">
        <v>864</v>
      </c>
      <c r="B76" s="625"/>
      <c r="C76" s="302"/>
      <c r="D76" s="302"/>
      <c r="E76" s="302"/>
    </row>
    <row r="77" spans="1:13" s="310" customFormat="1" ht="15" customHeight="1">
      <c r="A77" s="626" t="s">
        <v>370</v>
      </c>
      <c r="B77" s="323"/>
      <c r="C77" s="323"/>
      <c r="D77" s="323"/>
      <c r="E77" s="324"/>
      <c r="F77" s="527"/>
      <c r="G77" s="516"/>
      <c r="H77" s="517"/>
      <c r="I77" s="517"/>
      <c r="J77" s="517"/>
    </row>
    <row r="78" spans="1:13" s="312" customFormat="1" ht="20.100000000000001" customHeight="1">
      <c r="A78" s="2595" t="s">
        <v>233</v>
      </c>
      <c r="B78" s="2597">
        <v>2008</v>
      </c>
      <c r="C78" s="2598"/>
      <c r="D78" s="2599">
        <v>2009</v>
      </c>
      <c r="E78" s="2600"/>
      <c r="F78" s="528"/>
      <c r="G78" s="519"/>
      <c r="H78" s="518"/>
      <c r="I78" s="518"/>
      <c r="J78" s="518"/>
    </row>
    <row r="79" spans="1:13" s="312" customFormat="1" ht="20.100000000000001" customHeight="1">
      <c r="A79" s="2596"/>
      <c r="B79" s="587" t="s">
        <v>88</v>
      </c>
      <c r="C79" s="588" t="s">
        <v>223</v>
      </c>
      <c r="D79" s="588" t="s">
        <v>88</v>
      </c>
      <c r="E79" s="327" t="s">
        <v>223</v>
      </c>
      <c r="F79" s="518"/>
      <c r="G79" s="519"/>
      <c r="H79" s="518"/>
      <c r="I79" s="518"/>
      <c r="J79" s="518"/>
    </row>
    <row r="80" spans="1:13" s="312" customFormat="1" ht="20.100000000000001" customHeight="1">
      <c r="A80" s="299" t="s">
        <v>234</v>
      </c>
      <c r="B80" s="314">
        <v>194275</v>
      </c>
      <c r="C80" s="321">
        <v>100</v>
      </c>
      <c r="D80" s="314">
        <v>186739</v>
      </c>
      <c r="E80" s="321">
        <v>100</v>
      </c>
      <c r="F80" s="519"/>
      <c r="G80" s="519"/>
      <c r="H80" s="519"/>
      <c r="I80" s="519"/>
      <c r="J80" s="519"/>
      <c r="K80" s="313"/>
      <c r="L80" s="313"/>
      <c r="M80" s="313"/>
    </row>
    <row r="81" spans="1:13" s="312" customFormat="1" ht="20.100000000000001" customHeight="1">
      <c r="A81" s="300" t="s">
        <v>652</v>
      </c>
      <c r="B81" s="233">
        <v>2357</v>
      </c>
      <c r="C81" s="628">
        <f>B81/$B$80*100</f>
        <v>1.2132286706987518</v>
      </c>
      <c r="D81" s="233">
        <v>161</v>
      </c>
      <c r="E81" s="628">
        <f>D81/$D$80*100</f>
        <v>8.6216591070959997E-2</v>
      </c>
      <c r="F81" s="529"/>
      <c r="G81" s="519"/>
      <c r="H81" s="519"/>
      <c r="I81" s="519"/>
      <c r="J81" s="519"/>
      <c r="K81" s="313"/>
      <c r="L81" s="313"/>
      <c r="M81" s="313"/>
    </row>
    <row r="82" spans="1:13" s="312" customFormat="1" ht="20.100000000000001" customHeight="1">
      <c r="A82" s="300" t="s">
        <v>653</v>
      </c>
      <c r="B82" s="233">
        <v>4194</v>
      </c>
      <c r="C82" s="628">
        <f t="shared" ref="C82:C89" si="6">B82/$B$80*100</f>
        <v>2.1587955218118648</v>
      </c>
      <c r="D82" s="233">
        <v>1880</v>
      </c>
      <c r="E82" s="628">
        <f t="shared" ref="E82:E89" si="7">D82/$D$80*100</f>
        <v>1.0067527404559304</v>
      </c>
      <c r="F82" s="530"/>
      <c r="G82" s="519"/>
      <c r="H82" s="519"/>
      <c r="I82" s="519"/>
      <c r="J82" s="519"/>
      <c r="K82" s="313"/>
      <c r="L82" s="313"/>
      <c r="M82" s="313"/>
    </row>
    <row r="83" spans="1:13" s="312" customFormat="1" ht="20.100000000000001" customHeight="1">
      <c r="A83" s="300" t="s">
        <v>654</v>
      </c>
      <c r="B83" s="233">
        <v>18099</v>
      </c>
      <c r="C83" s="628">
        <f t="shared" si="6"/>
        <v>9.3161755243855371</v>
      </c>
      <c r="D83" s="233">
        <v>19863</v>
      </c>
      <c r="E83" s="628">
        <f t="shared" si="7"/>
        <v>10.636771108338376</v>
      </c>
      <c r="F83" s="530"/>
      <c r="G83" s="519"/>
      <c r="H83" s="519"/>
      <c r="I83" s="519"/>
      <c r="J83" s="519"/>
      <c r="K83" s="313"/>
      <c r="L83" s="313"/>
      <c r="M83" s="313"/>
    </row>
    <row r="84" spans="1:13" s="312" customFormat="1" ht="20.100000000000001" customHeight="1">
      <c r="A84" s="300" t="s">
        <v>80</v>
      </c>
      <c r="B84" s="233">
        <v>1184</v>
      </c>
      <c r="C84" s="628">
        <f t="shared" si="6"/>
        <v>0.60944537382576247</v>
      </c>
      <c r="D84" s="233">
        <v>2699</v>
      </c>
      <c r="E84" s="628">
        <f t="shared" si="7"/>
        <v>1.4453327906864661</v>
      </c>
      <c r="F84" s="530"/>
      <c r="G84" s="519"/>
      <c r="H84" s="519"/>
      <c r="I84" s="519"/>
      <c r="J84" s="519"/>
      <c r="K84" s="313"/>
      <c r="L84" s="313"/>
      <c r="M84" s="313"/>
    </row>
    <row r="85" spans="1:13" s="312" customFormat="1" ht="20.100000000000001" customHeight="1">
      <c r="A85" s="300" t="s">
        <v>655</v>
      </c>
      <c r="B85" s="628">
        <v>0.4</v>
      </c>
      <c r="C85" s="628">
        <f t="shared" si="6"/>
        <v>2.058937073735684E-4</v>
      </c>
      <c r="D85" s="233">
        <v>33</v>
      </c>
      <c r="E85" s="628">
        <f t="shared" si="7"/>
        <v>1.767172363566261E-2</v>
      </c>
      <c r="F85" s="530"/>
      <c r="G85" s="519"/>
      <c r="H85" s="519"/>
      <c r="I85" s="519"/>
      <c r="J85" s="519"/>
      <c r="K85" s="313"/>
      <c r="L85" s="313"/>
      <c r="M85" s="313"/>
    </row>
    <row r="86" spans="1:13" s="312" customFormat="1" ht="20.100000000000001" customHeight="1">
      <c r="A86" s="300" t="s">
        <v>657</v>
      </c>
      <c r="B86" s="233">
        <v>6699</v>
      </c>
      <c r="C86" s="628">
        <f t="shared" si="6"/>
        <v>3.4482048642388365</v>
      </c>
      <c r="D86" s="233">
        <v>6924</v>
      </c>
      <c r="E86" s="628">
        <f t="shared" si="7"/>
        <v>3.7078489228281186</v>
      </c>
      <c r="F86" s="531"/>
      <c r="G86" s="519"/>
      <c r="H86" s="519"/>
      <c r="I86" s="519"/>
      <c r="J86" s="519"/>
      <c r="K86" s="313"/>
      <c r="L86" s="313"/>
      <c r="M86" s="313"/>
    </row>
    <row r="87" spans="1:13" s="312" customFormat="1" ht="20.100000000000001" customHeight="1">
      <c r="A87" s="300" t="s">
        <v>507</v>
      </c>
      <c r="B87" s="233">
        <v>147074</v>
      </c>
      <c r="C87" s="628">
        <f t="shared" si="6"/>
        <v>75.704027795650504</v>
      </c>
      <c r="D87" s="233">
        <v>138620</v>
      </c>
      <c r="E87" s="628">
        <f t="shared" si="7"/>
        <v>74.231949405319725</v>
      </c>
      <c r="F87" s="530"/>
      <c r="G87" s="519"/>
      <c r="H87" s="519"/>
      <c r="I87" s="519"/>
      <c r="J87" s="519"/>
      <c r="K87" s="313"/>
      <c r="L87" s="313"/>
      <c r="M87" s="313"/>
    </row>
    <row r="88" spans="1:13" s="312" customFormat="1" ht="20.100000000000001" customHeight="1">
      <c r="A88" s="300" t="s">
        <v>668</v>
      </c>
      <c r="B88" s="233">
        <v>14669</v>
      </c>
      <c r="C88" s="628">
        <f t="shared" si="6"/>
        <v>7.5506369836571867</v>
      </c>
      <c r="D88" s="233">
        <v>16549</v>
      </c>
      <c r="E88" s="628">
        <f t="shared" si="7"/>
        <v>8.8621016498963794</v>
      </c>
      <c r="F88" s="530"/>
      <c r="G88" s="519"/>
      <c r="H88" s="519"/>
      <c r="I88" s="519"/>
      <c r="J88" s="519"/>
      <c r="K88" s="313"/>
      <c r="L88" s="313"/>
      <c r="M88" s="313"/>
    </row>
    <row r="89" spans="1:13" s="312" customFormat="1" ht="20.100000000000001" customHeight="1">
      <c r="A89" s="301" t="s">
        <v>508</v>
      </c>
      <c r="B89" s="234">
        <v>0</v>
      </c>
      <c r="C89" s="629">
        <f t="shared" si="6"/>
        <v>0</v>
      </c>
      <c r="D89" s="234">
        <v>9</v>
      </c>
      <c r="E89" s="629">
        <f t="shared" si="7"/>
        <v>4.819560991544348E-3</v>
      </c>
      <c r="F89" s="530"/>
      <c r="G89" s="519"/>
      <c r="H89" s="519"/>
      <c r="I89" s="519"/>
      <c r="J89" s="519"/>
      <c r="K89" s="313"/>
      <c r="L89" s="313"/>
      <c r="M89" s="313"/>
    </row>
    <row r="90" spans="1:13" s="218" customFormat="1" ht="15" customHeight="1">
      <c r="A90" s="100" t="s">
        <v>231</v>
      </c>
      <c r="B90" s="235"/>
      <c r="C90" s="235"/>
      <c r="D90" s="235"/>
      <c r="E90" s="235"/>
      <c r="F90" s="517"/>
      <c r="G90" s="516"/>
      <c r="H90" s="517"/>
      <c r="I90" s="517"/>
      <c r="J90" s="517"/>
    </row>
    <row r="91" spans="1:13" s="303" customFormat="1" ht="15" customHeight="1">
      <c r="A91" s="100" t="s">
        <v>863</v>
      </c>
      <c r="B91" s="630"/>
      <c r="C91" s="630"/>
      <c r="D91" s="630"/>
      <c r="E91" s="630"/>
      <c r="F91" s="517"/>
      <c r="G91" s="516"/>
      <c r="H91" s="517"/>
      <c r="I91" s="517"/>
      <c r="J91" s="517"/>
    </row>
    <row r="92" spans="1:13" s="310" customFormat="1" ht="15" customHeight="1">
      <c r="A92" s="218"/>
      <c r="B92" s="218"/>
      <c r="C92" s="218"/>
      <c r="D92" s="218"/>
      <c r="E92" s="218"/>
      <c r="F92" s="517"/>
      <c r="G92" s="325"/>
      <c r="H92" s="326"/>
      <c r="I92" s="326"/>
      <c r="J92" s="517"/>
    </row>
    <row r="93" spans="1:13" ht="30" customHeight="1">
      <c r="A93" s="2593" t="s">
        <v>774</v>
      </c>
      <c r="B93" s="2593"/>
      <c r="C93" s="2593"/>
      <c r="D93" s="2593"/>
      <c r="G93" s="306">
        <v>2009</v>
      </c>
      <c r="H93" s="306">
        <v>2008</v>
      </c>
      <c r="I93" s="306"/>
      <c r="K93" s="213"/>
    </row>
    <row r="94" spans="1:13" ht="21" customHeight="1">
      <c r="A94" s="631"/>
      <c r="G94" s="102">
        <v>440</v>
      </c>
      <c r="H94" s="102">
        <v>156</v>
      </c>
      <c r="I94" s="307" t="s">
        <v>80</v>
      </c>
      <c r="K94" s="213"/>
    </row>
    <row r="95" spans="1:13">
      <c r="G95" s="102">
        <v>1641</v>
      </c>
      <c r="H95" s="102">
        <v>1720</v>
      </c>
      <c r="I95" s="307" t="s">
        <v>507</v>
      </c>
      <c r="K95" s="213"/>
    </row>
    <row r="96" spans="1:13" ht="19.5" customHeight="1">
      <c r="G96" s="102">
        <v>5529</v>
      </c>
      <c r="H96" s="102">
        <v>4136</v>
      </c>
      <c r="I96" s="307" t="s">
        <v>668</v>
      </c>
      <c r="K96" s="213"/>
    </row>
    <row r="97" spans="3:11" s="297" customFormat="1">
      <c r="C97" s="213"/>
      <c r="D97" s="213"/>
      <c r="E97" s="213"/>
      <c r="F97" s="319"/>
      <c r="G97" s="308">
        <v>7609</v>
      </c>
      <c r="H97" s="308">
        <f>SUM(H94:H96)</f>
        <v>6012</v>
      </c>
      <c r="I97" s="306" t="s">
        <v>454</v>
      </c>
      <c r="J97" s="319"/>
      <c r="K97" s="213"/>
    </row>
    <row r="98" spans="3:11" s="297" customFormat="1">
      <c r="C98" s="213"/>
      <c r="D98" s="213"/>
      <c r="E98" s="213"/>
      <c r="F98" s="319"/>
      <c r="G98" s="320"/>
      <c r="H98" s="319"/>
      <c r="I98" s="319"/>
      <c r="J98" s="319"/>
      <c r="K98" s="213"/>
    </row>
    <row r="107" spans="3:11" s="297" customFormat="1">
      <c r="C107" s="632"/>
      <c r="D107" s="632"/>
      <c r="E107" s="213"/>
      <c r="F107" s="319"/>
      <c r="G107" s="320"/>
      <c r="H107" s="319"/>
      <c r="I107" s="319"/>
      <c r="J107" s="319"/>
    </row>
  </sheetData>
  <mergeCells count="16">
    <mergeCell ref="A25:E25"/>
    <mergeCell ref="A45:E45"/>
    <mergeCell ref="A93:D93"/>
    <mergeCell ref="A2:E2"/>
    <mergeCell ref="A6:A7"/>
    <mergeCell ref="B6:C6"/>
    <mergeCell ref="D6:E6"/>
    <mergeCell ref="A47:A48"/>
    <mergeCell ref="B47:C47"/>
    <mergeCell ref="D47:E47"/>
    <mergeCell ref="A27:A28"/>
    <mergeCell ref="B27:C27"/>
    <mergeCell ref="D27:E27"/>
    <mergeCell ref="A78:A79"/>
    <mergeCell ref="B78:C78"/>
    <mergeCell ref="D78:E78"/>
  </mergeCells>
  <pageMargins left="0.7" right="0.7" top="0.75" bottom="0.56999999999999995" header="0.3" footer="0.3"/>
  <pageSetup paperSize="9" scale="82" orientation="portrait" r:id="rId1"/>
  <headerFooter>
    <oddFooter>&amp;C&amp;P</oddFooter>
  </headerFooter>
  <rowBreaks count="3" manualBreakCount="3">
    <brk id="3" max="4" man="1"/>
    <brk id="44" max="4" man="1"/>
    <brk id="75"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7"/>
  <sheetViews>
    <sheetView rightToLeft="1" view="pageBreakPreview" zoomScaleSheetLayoutView="100" workbookViewId="0">
      <selection activeCell="K11" sqref="K11"/>
    </sheetView>
  </sheetViews>
  <sheetFormatPr defaultRowHeight="18.75"/>
  <cols>
    <col min="1" max="1" width="18.7109375" style="5" customWidth="1"/>
    <col min="2" max="5" width="11.7109375" style="5" customWidth="1"/>
    <col min="6" max="16384" width="9.140625" style="5"/>
  </cols>
  <sheetData>
    <row r="1" spans="2:5" ht="39.950000000000003" customHeight="1">
      <c r="B1" s="192" t="s">
        <v>366</v>
      </c>
      <c r="C1" s="18"/>
      <c r="D1" s="3"/>
      <c r="E1" s="4"/>
    </row>
    <row r="2" spans="2:5" ht="39.950000000000003" customHeight="1">
      <c r="B2" s="560" t="s">
        <v>545</v>
      </c>
      <c r="C2" s="561"/>
      <c r="D2" s="3"/>
      <c r="E2" s="4"/>
    </row>
    <row r="3" spans="2:5" ht="39.950000000000003" customHeight="1">
      <c r="B3" s="560" t="s">
        <v>546</v>
      </c>
      <c r="C3" s="561"/>
      <c r="D3" s="3"/>
      <c r="E3" s="4"/>
    </row>
    <row r="4" spans="2:5" ht="39.950000000000003" customHeight="1">
      <c r="B4" s="560" t="s">
        <v>547</v>
      </c>
      <c r="C4" s="562"/>
      <c r="D4" s="7"/>
      <c r="E4" s="4"/>
    </row>
    <row r="5" spans="2:5" ht="39.950000000000003" customHeight="1">
      <c r="B5" s="560" t="s">
        <v>548</v>
      </c>
      <c r="C5" s="563"/>
    </row>
    <row r="6" spans="2:5" ht="39.950000000000003" customHeight="1">
      <c r="B6" s="560" t="s">
        <v>549</v>
      </c>
      <c r="C6" s="563"/>
    </row>
    <row r="7" spans="2:5" ht="39.950000000000003" customHeight="1">
      <c r="B7" s="560" t="s">
        <v>550</v>
      </c>
      <c r="C7" s="563"/>
    </row>
    <row r="8" spans="2:5" ht="39.950000000000003" customHeight="1">
      <c r="B8" s="560" t="s">
        <v>551</v>
      </c>
      <c r="C8" s="563"/>
    </row>
    <row r="9" spans="2:5" ht="39.950000000000003" customHeight="1">
      <c r="B9" s="560" t="s">
        <v>552</v>
      </c>
      <c r="C9" s="563"/>
    </row>
    <row r="10" spans="2:5" ht="39.950000000000003" customHeight="1">
      <c r="B10" s="560" t="s">
        <v>553</v>
      </c>
      <c r="C10" s="563"/>
    </row>
    <row r="57" spans="2:3">
      <c r="B57" s="11"/>
      <c r="C57" s="12"/>
    </row>
    <row r="58" spans="2:3">
      <c r="B58" s="11"/>
      <c r="C58" s="12"/>
    </row>
    <row r="59" spans="2:3">
      <c r="B59" s="13"/>
      <c r="C59" s="14"/>
    </row>
    <row r="60" spans="2:3">
      <c r="B60" s="15"/>
      <c r="C60" s="14"/>
    </row>
    <row r="61" spans="2:3">
      <c r="B61" s="15"/>
      <c r="C61" s="14"/>
    </row>
    <row r="62" spans="2:3">
      <c r="B62" s="15"/>
      <c r="C62" s="14"/>
    </row>
    <row r="63" spans="2:3">
      <c r="B63" s="15"/>
      <c r="C63" s="14"/>
    </row>
    <row r="64" spans="2:3">
      <c r="B64" s="15"/>
      <c r="C64" s="14"/>
    </row>
    <row r="65" spans="2:3">
      <c r="B65" s="15"/>
      <c r="C65" s="14"/>
    </row>
    <row r="71" spans="2:3">
      <c r="B71" s="13" t="s">
        <v>189</v>
      </c>
    </row>
    <row r="72" spans="2:3">
      <c r="B72" s="15" t="s">
        <v>204</v>
      </c>
    </row>
    <row r="73" spans="2:3">
      <c r="B73" s="15" t="s">
        <v>190</v>
      </c>
    </row>
    <row r="74" spans="2:3">
      <c r="B74" s="15" t="s">
        <v>205</v>
      </c>
    </row>
    <row r="75" spans="2:3">
      <c r="B75" s="15" t="s">
        <v>191</v>
      </c>
    </row>
    <row r="76" spans="2:3">
      <c r="B76" s="15" t="s">
        <v>192</v>
      </c>
    </row>
    <row r="77" spans="2:3">
      <c r="B77" s="15" t="s">
        <v>193</v>
      </c>
    </row>
    <row r="78" spans="2:3">
      <c r="B78" s="15" t="s">
        <v>194</v>
      </c>
    </row>
    <row r="79" spans="2:3">
      <c r="B79" s="15" t="s">
        <v>195</v>
      </c>
    </row>
    <row r="80" spans="2:3">
      <c r="B80" s="15" t="s">
        <v>228</v>
      </c>
    </row>
    <row r="81" spans="2:3">
      <c r="B81" s="15" t="s">
        <v>196</v>
      </c>
    </row>
    <row r="82" spans="2:3">
      <c r="B82" s="15" t="s">
        <v>197</v>
      </c>
    </row>
    <row r="87" spans="2:3">
      <c r="B87" s="16" t="s">
        <v>188</v>
      </c>
      <c r="C87" s="16"/>
    </row>
    <row r="88" spans="2:3">
      <c r="B88" s="17" t="s">
        <v>206</v>
      </c>
      <c r="C88" s="16"/>
    </row>
    <row r="89" spans="2:3">
      <c r="B89" s="17" t="s">
        <v>207</v>
      </c>
      <c r="C89" s="16"/>
    </row>
    <row r="90" spans="2:3">
      <c r="B90" s="17" t="s">
        <v>208</v>
      </c>
      <c r="C90" s="16"/>
    </row>
    <row r="91" spans="2:3">
      <c r="B91" s="17" t="s">
        <v>198</v>
      </c>
      <c r="C91" s="16"/>
    </row>
    <row r="92" spans="2:3">
      <c r="B92" s="16"/>
      <c r="C92" s="16"/>
    </row>
    <row r="93" spans="2:3">
      <c r="B93" s="16"/>
      <c r="C93" s="16"/>
    </row>
    <row r="95" spans="2:3">
      <c r="B95" s="16"/>
      <c r="C95" s="16"/>
    </row>
    <row r="96" spans="2:3">
      <c r="B96" s="16"/>
      <c r="C96" s="16"/>
    </row>
    <row r="97" spans="2:3">
      <c r="B97" s="16"/>
      <c r="C97" s="16"/>
    </row>
    <row r="98" spans="2:3">
      <c r="B98" s="16" t="s">
        <v>199</v>
      </c>
      <c r="C98" s="16"/>
    </row>
    <row r="99" spans="2:3">
      <c r="B99" s="17" t="s">
        <v>226</v>
      </c>
      <c r="C99" s="16"/>
    </row>
    <row r="100" spans="2:3">
      <c r="B100" s="17" t="s">
        <v>225</v>
      </c>
      <c r="C100" s="16"/>
    </row>
    <row r="101" spans="2:3">
      <c r="B101" s="17" t="s">
        <v>209</v>
      </c>
      <c r="C101" s="16"/>
    </row>
    <row r="102" spans="2:3">
      <c r="B102" s="17" t="s">
        <v>210</v>
      </c>
      <c r="C102" s="16"/>
    </row>
    <row r="103" spans="2:3">
      <c r="B103" s="17" t="s">
        <v>228</v>
      </c>
      <c r="C103" s="16"/>
    </row>
    <row r="104" spans="2:3">
      <c r="B104" s="17" t="s">
        <v>230</v>
      </c>
      <c r="C104" s="16"/>
    </row>
    <row r="105" spans="2:3">
      <c r="B105" s="17" t="s">
        <v>211</v>
      </c>
      <c r="C105" s="16"/>
    </row>
    <row r="106" spans="2:3">
      <c r="B106" s="16"/>
    </row>
    <row r="107" spans="2:3">
      <c r="B107" s="16"/>
      <c r="C107" s="16"/>
    </row>
    <row r="108" spans="2:3">
      <c r="B108" s="16"/>
      <c r="C108" s="16"/>
    </row>
    <row r="109" spans="2:3">
      <c r="B109" s="16"/>
      <c r="C109" s="16"/>
    </row>
    <row r="110" spans="2:3">
      <c r="B110" s="16" t="s">
        <v>200</v>
      </c>
      <c r="C110" s="16"/>
    </row>
    <row r="111" spans="2:3">
      <c r="B111" s="17" t="s">
        <v>212</v>
      </c>
      <c r="C111" s="16"/>
    </row>
    <row r="112" spans="2:3">
      <c r="B112" s="17" t="s">
        <v>213</v>
      </c>
      <c r="C112" s="16"/>
    </row>
    <row r="113" spans="2:3">
      <c r="B113" s="17" t="s">
        <v>201</v>
      </c>
      <c r="C113" s="16"/>
    </row>
    <row r="114" spans="2:3">
      <c r="B114" s="17" t="s">
        <v>214</v>
      </c>
      <c r="C114" s="16"/>
    </row>
    <row r="115" spans="2:3">
      <c r="C115" s="16"/>
    </row>
    <row r="116" spans="2:3">
      <c r="C116" s="16"/>
    </row>
    <row r="121" spans="2:3">
      <c r="B121" s="12" t="s">
        <v>202</v>
      </c>
    </row>
    <row r="122" spans="2:3">
      <c r="B122" s="11" t="s">
        <v>215</v>
      </c>
    </row>
    <row r="123" spans="2:3">
      <c r="B123" s="11" t="s">
        <v>203</v>
      </c>
    </row>
    <row r="124" spans="2:3">
      <c r="B124" s="11" t="s">
        <v>216</v>
      </c>
    </row>
    <row r="125" spans="2:3">
      <c r="B125" s="11" t="s">
        <v>259</v>
      </c>
    </row>
    <row r="126" spans="2:3">
      <c r="B126" s="11" t="s">
        <v>261</v>
      </c>
    </row>
    <row r="127" spans="2:3">
      <c r="B127" s="11" t="s">
        <v>263</v>
      </c>
    </row>
    <row r="128" spans="2:3">
      <c r="B128" s="11" t="s">
        <v>258</v>
      </c>
    </row>
    <row r="129" spans="2:5">
      <c r="B129" s="11" t="s">
        <v>224</v>
      </c>
    </row>
    <row r="134" spans="2:5">
      <c r="B134" s="16" t="s">
        <v>188</v>
      </c>
      <c r="C134" s="16"/>
      <c r="D134" s="16"/>
      <c r="E134" s="16"/>
    </row>
    <row r="135" spans="2:5">
      <c r="B135" s="17" t="s">
        <v>206</v>
      </c>
      <c r="C135" s="16"/>
      <c r="D135" s="16"/>
      <c r="E135" s="16"/>
    </row>
    <row r="136" spans="2:5">
      <c r="B136" s="17" t="s">
        <v>207</v>
      </c>
      <c r="C136" s="16"/>
      <c r="D136" s="16"/>
      <c r="E136" s="16"/>
    </row>
    <row r="137" spans="2:5">
      <c r="B137" s="17" t="s">
        <v>208</v>
      </c>
      <c r="C137" s="16"/>
      <c r="D137" s="16"/>
      <c r="E137" s="16"/>
    </row>
    <row r="138" spans="2:5">
      <c r="B138" s="17" t="s">
        <v>198</v>
      </c>
      <c r="C138" s="16"/>
      <c r="D138" s="16"/>
      <c r="E138" s="16"/>
    </row>
    <row r="139" spans="2:5">
      <c r="B139" s="16"/>
      <c r="C139" s="16"/>
      <c r="D139" s="16"/>
      <c r="E139" s="16"/>
    </row>
    <row r="140" spans="2:5">
      <c r="B140" s="16" t="s">
        <v>199</v>
      </c>
      <c r="C140" s="16"/>
      <c r="D140" s="16"/>
      <c r="E140" s="16"/>
    </row>
    <row r="141" spans="2:5">
      <c r="B141" s="17" t="s">
        <v>226</v>
      </c>
      <c r="C141" s="16"/>
      <c r="D141" s="16"/>
      <c r="E141" s="16"/>
    </row>
    <row r="142" spans="2:5">
      <c r="B142" s="17" t="s">
        <v>225</v>
      </c>
      <c r="C142" s="16"/>
      <c r="D142" s="16"/>
      <c r="E142" s="16"/>
    </row>
    <row r="143" spans="2:5">
      <c r="B143" s="17" t="s">
        <v>209</v>
      </c>
      <c r="C143" s="16"/>
      <c r="D143" s="16"/>
      <c r="E143" s="16"/>
    </row>
    <row r="144" spans="2:5">
      <c r="B144" s="17" t="s">
        <v>210</v>
      </c>
      <c r="C144" s="16"/>
      <c r="D144" s="16"/>
      <c r="E144" s="16"/>
    </row>
    <row r="145" spans="2:5">
      <c r="B145" s="17" t="s">
        <v>228</v>
      </c>
      <c r="C145" s="16"/>
      <c r="D145" s="16"/>
      <c r="E145" s="16"/>
    </row>
    <row r="146" spans="2:5">
      <c r="B146" s="17" t="s">
        <v>230</v>
      </c>
      <c r="C146" s="16"/>
      <c r="D146" s="16"/>
      <c r="E146" s="16"/>
    </row>
    <row r="147" spans="2:5">
      <c r="B147" s="17" t="s">
        <v>211</v>
      </c>
      <c r="C147" s="16"/>
      <c r="D147" s="16"/>
      <c r="E147" s="16"/>
    </row>
    <row r="148" spans="2:5">
      <c r="B148" s="16"/>
      <c r="C148" s="16"/>
      <c r="D148" s="16"/>
      <c r="E148" s="16"/>
    </row>
    <row r="149" spans="2:5">
      <c r="B149" s="16" t="s">
        <v>200</v>
      </c>
      <c r="C149" s="16"/>
      <c r="D149" s="16"/>
      <c r="E149" s="16"/>
    </row>
    <row r="150" spans="2:5">
      <c r="B150" s="17" t="s">
        <v>212</v>
      </c>
      <c r="C150" s="16"/>
      <c r="D150" s="16"/>
      <c r="E150" s="16"/>
    </row>
    <row r="151" spans="2:5">
      <c r="B151" s="17" t="s">
        <v>213</v>
      </c>
      <c r="C151" s="16"/>
      <c r="D151" s="16"/>
      <c r="E151" s="16"/>
    </row>
    <row r="152" spans="2:5">
      <c r="B152" s="17" t="s">
        <v>201</v>
      </c>
      <c r="C152" s="16"/>
      <c r="D152" s="16"/>
      <c r="E152" s="16"/>
    </row>
    <row r="153" spans="2:5">
      <c r="B153" s="17" t="s">
        <v>214</v>
      </c>
      <c r="C153" s="16"/>
      <c r="D153" s="16"/>
      <c r="E153" s="16"/>
    </row>
    <row r="158" spans="2:5">
      <c r="B158" s="13" t="s">
        <v>229</v>
      </c>
      <c r="C158" s="14"/>
    </row>
    <row r="159" spans="2:5">
      <c r="B159" s="15" t="s">
        <v>217</v>
      </c>
      <c r="C159" s="14"/>
    </row>
    <row r="160" spans="2:5">
      <c r="B160" s="15" t="s">
        <v>218</v>
      </c>
      <c r="C160" s="14"/>
    </row>
    <row r="161" spans="2:3">
      <c r="B161" s="15" t="s">
        <v>219</v>
      </c>
      <c r="C161" s="14"/>
    </row>
    <row r="162" spans="2:3">
      <c r="B162" s="15" t="s">
        <v>220</v>
      </c>
      <c r="C162" s="14"/>
    </row>
    <row r="163" spans="2:3">
      <c r="B163" s="15" t="s">
        <v>221</v>
      </c>
      <c r="C163" s="14"/>
    </row>
    <row r="164" spans="2:3">
      <c r="B164" s="15" t="s">
        <v>222</v>
      </c>
      <c r="C164" s="14"/>
    </row>
    <row r="165" spans="2:3">
      <c r="B165" s="13"/>
      <c r="C165" s="14"/>
    </row>
    <row r="166" spans="2:3">
      <c r="B166" s="13" t="s">
        <v>189</v>
      </c>
      <c r="C166" s="14"/>
    </row>
    <row r="167" spans="2:3">
      <c r="B167" s="15" t="s">
        <v>204</v>
      </c>
      <c r="C167" s="14"/>
    </row>
    <row r="168" spans="2:3">
      <c r="B168" s="15" t="s">
        <v>190</v>
      </c>
      <c r="C168" s="14"/>
    </row>
    <row r="169" spans="2:3">
      <c r="B169" s="15" t="s">
        <v>205</v>
      </c>
      <c r="C169" s="14"/>
    </row>
    <row r="170" spans="2:3">
      <c r="B170" s="15" t="s">
        <v>191</v>
      </c>
    </row>
    <row r="171" spans="2:3">
      <c r="B171" s="15" t="s">
        <v>192</v>
      </c>
    </row>
    <row r="172" spans="2:3">
      <c r="B172" s="15" t="s">
        <v>193</v>
      </c>
    </row>
    <row r="173" spans="2:3">
      <c r="B173" s="15" t="s">
        <v>194</v>
      </c>
    </row>
    <row r="174" spans="2:3">
      <c r="B174" s="15" t="s">
        <v>195</v>
      </c>
    </row>
    <row r="175" spans="2:3">
      <c r="B175" s="15" t="s">
        <v>228</v>
      </c>
    </row>
    <row r="176" spans="2:3">
      <c r="B176" s="15" t="s">
        <v>196</v>
      </c>
    </row>
    <row r="177" spans="2:2">
      <c r="B177" s="15" t="s">
        <v>197</v>
      </c>
    </row>
  </sheetData>
  <phoneticPr fontId="1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itleAr xmlns="cac204a3-57fb-4aea-ba50-989298fa4f73" xsi:nil="true"/>
    <DocumentType xmlns="cac204a3-57fb-4aea-ba50-989298fa4f73">3</DocumentType>
    <ReleaseLookup xmlns="cac204a3-57fb-4aea-ba50-989298fa4f73">188</ReleaseLookup>
    <Language xmlns="cac204a3-57fb-4aea-ba50-989298fa4f73">Arabic</Language>
    <Order0 xmlns="cac204a3-57fb-4aea-ba50-989298fa4f73">3</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FA7E52-CDEF-47DC-AD3A-C96373F1FA98}"/>
</file>

<file path=customXml/itemProps2.xml><?xml version="1.0" encoding="utf-8"?>
<ds:datastoreItem xmlns:ds="http://schemas.openxmlformats.org/officeDocument/2006/customXml" ds:itemID="{C1F561CC-A446-491D-86C5-49B0945C5766}"/>
</file>

<file path=customXml/itemProps3.xml><?xml version="1.0" encoding="utf-8"?>
<ds:datastoreItem xmlns:ds="http://schemas.openxmlformats.org/officeDocument/2006/customXml" ds:itemID="{50BEC50F-D1AF-4537-86DA-2777BCCC85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27</vt:i4>
      </vt:variant>
    </vt:vector>
  </HeadingPairs>
  <TitlesOfParts>
    <vt:vector size="60" baseType="lpstr">
      <vt:lpstr>index</vt:lpstr>
      <vt:lpstr>GDP </vt:lpstr>
      <vt:lpstr>BoP&amp;Trade</vt:lpstr>
      <vt:lpstr>Prices</vt:lpstr>
      <vt:lpstr>FinancialStat</vt:lpstr>
      <vt:lpstr>GovFinance</vt:lpstr>
      <vt:lpstr>Wages</vt:lpstr>
      <vt:lpstr>FIS</vt:lpstr>
      <vt:lpstr>index-indu</vt:lpstr>
      <vt:lpstr>Investment</vt:lpstr>
      <vt:lpstr>manufacturing</vt:lpstr>
      <vt:lpstr>oil&amp;gas1</vt:lpstr>
      <vt:lpstr>petrochemical</vt:lpstr>
      <vt:lpstr>electricity1</vt:lpstr>
      <vt:lpstr>construction</vt:lpstr>
      <vt:lpstr>transport</vt:lpstr>
      <vt:lpstr>ICT</vt:lpstr>
      <vt:lpstr>Hotel</vt:lpstr>
      <vt:lpstr>index-pop</vt:lpstr>
      <vt:lpstr>Introduction and Key Indicators</vt:lpstr>
      <vt:lpstr>population</vt:lpstr>
      <vt:lpstr>birthFertility</vt:lpstr>
      <vt:lpstr>Social -index</vt:lpstr>
      <vt:lpstr>Education</vt:lpstr>
      <vt:lpstr>Health</vt:lpstr>
      <vt:lpstr>social </vt:lpstr>
      <vt:lpstr>Culture</vt:lpstr>
      <vt:lpstr>index-labour</vt:lpstr>
      <vt:lpstr>labour</vt:lpstr>
      <vt:lpstr>Index-Agri</vt:lpstr>
      <vt:lpstr>Agriculture </vt:lpstr>
      <vt:lpstr>Climate</vt:lpstr>
      <vt:lpstr>Environment</vt:lpstr>
      <vt:lpstr>birthFertility!Print_Area</vt:lpstr>
      <vt:lpstr>'BoP&amp;Trade'!Print_Area</vt:lpstr>
      <vt:lpstr>construction!Print_Area</vt:lpstr>
      <vt:lpstr>Culture!Print_Area</vt:lpstr>
      <vt:lpstr>Education!Print_Area</vt:lpstr>
      <vt:lpstr>electricity1!Print_Area</vt:lpstr>
      <vt:lpstr>FinancialStat!Print_Area</vt:lpstr>
      <vt:lpstr>FIS!Print_Area</vt:lpstr>
      <vt:lpstr>'GDP '!Print_Area</vt:lpstr>
      <vt:lpstr>GovFinance!Print_Area</vt:lpstr>
      <vt:lpstr>Health!Print_Area</vt:lpstr>
      <vt:lpstr>ICT!Print_Area</vt:lpstr>
      <vt:lpstr>index!Print_Area</vt:lpstr>
      <vt:lpstr>'index-indu'!Print_Area</vt:lpstr>
      <vt:lpstr>'index-labour'!Print_Area</vt:lpstr>
      <vt:lpstr>'index-pop'!Print_Area</vt:lpstr>
      <vt:lpstr>'Introduction and Key Indicators'!Print_Area</vt:lpstr>
      <vt:lpstr>labour!Print_Area</vt:lpstr>
      <vt:lpstr>manufacturing!Print_Area</vt:lpstr>
      <vt:lpstr>'oil&amp;gas1'!Print_Area</vt:lpstr>
      <vt:lpstr>petrochemical!Print_Area</vt:lpstr>
      <vt:lpstr>population!Print_Area</vt:lpstr>
      <vt:lpstr>Prices!Print_Area</vt:lpstr>
      <vt:lpstr>'social '!Print_Area</vt:lpstr>
      <vt:lpstr>'Social -index'!Print_Area</vt:lpstr>
      <vt:lpstr>transport!Print_Area</vt:lpstr>
      <vt:lpstr>Wages!Print_Area</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rranish</dc:creator>
  <cp:keywords/>
  <cp:lastModifiedBy>Ebtihal Ali Nasser</cp:lastModifiedBy>
  <cp:lastPrinted>2012-08-02T12:17:42Z</cp:lastPrinted>
  <dcterms:created xsi:type="dcterms:W3CDTF">2010-04-22T06:44:07Z</dcterms:created>
  <dcterms:modified xsi:type="dcterms:W3CDTF">2013-05-06T04:40:40Z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